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\Documents\Vochozka dokumenty\Rozpočtování\Rozpočty\Rozpočty 2018\2018_1\Pacov - Modernizace sportovního areálu\Zadání\"/>
    </mc:Choice>
  </mc:AlternateContent>
  <bookViews>
    <workbookView xWindow="0" yWindow="0" windowWidth="19200" windowHeight="11445"/>
  </bookViews>
  <sheets>
    <sheet name="Rekapitulace stavby" sheetId="1" r:id="rId1"/>
    <sheet name="001 - Demolice objektu šaten" sheetId="2" r:id="rId2"/>
    <sheet name="002 - Novostavba objektu ..." sheetId="3" r:id="rId3"/>
    <sheet name="201 - Zdravotní instalace" sheetId="4" r:id="rId4"/>
    <sheet name="202 - EI" sheetId="5" r:id="rId5"/>
    <sheet name="203 - ÚT" sheetId="6" r:id="rId6"/>
    <sheet name="003 - Rekonstrukce tribuny" sheetId="7" r:id="rId7"/>
    <sheet name="401 - Tenisové kurty" sheetId="8" r:id="rId8"/>
    <sheet name="402 - Rozvody vody, kanal..." sheetId="9" r:id="rId9"/>
    <sheet name="403 - Oplocení" sheetId="10" r:id="rId10"/>
    <sheet name="501 - Oplocení, vstup a v..." sheetId="11" r:id="rId11"/>
    <sheet name="502 - Venkovní asfaltová ..." sheetId="12" r:id="rId12"/>
    <sheet name="503 - Venkovní schodiště" sheetId="13" r:id="rId13"/>
    <sheet name="504 - Venkovní kanalizace" sheetId="14" r:id="rId14"/>
    <sheet name="505 - Vodovodní přípojka" sheetId="15" r:id="rId15"/>
    <sheet name="006 - Přístupová rampa a ..." sheetId="16" r:id="rId16"/>
    <sheet name="007 - Vedlejší náklady" sheetId="17" r:id="rId17"/>
    <sheet name="Pokyny pro vyplnění" sheetId="18" r:id="rId18"/>
  </sheets>
  <definedNames>
    <definedName name="_xlnm._FilterDatabase" localSheetId="1" hidden="1">'001 - Demolice objektu šaten'!$C$95:$K$361</definedName>
    <definedName name="_xlnm._FilterDatabase" localSheetId="2" hidden="1">'002 - Novostavba objektu ...'!$C$103:$K$3016</definedName>
    <definedName name="_xlnm._FilterDatabase" localSheetId="6" hidden="1">'003 - Rekonstrukce tribuny'!$C$95:$K$736</definedName>
    <definedName name="_xlnm._FilterDatabase" localSheetId="15" hidden="1">'006 - Přístupová rampa a ...'!$C$91:$K$645</definedName>
    <definedName name="_xlnm._FilterDatabase" localSheetId="16" hidden="1">'007 - Vedlejší náklady'!$C$83:$K$107</definedName>
    <definedName name="_xlnm._FilterDatabase" localSheetId="3" hidden="1">'201 - Zdravotní instalace'!$C$93:$K$329</definedName>
    <definedName name="_xlnm._FilterDatabase" localSheetId="4" hidden="1">'202 - EI'!$C$93:$K$249</definedName>
    <definedName name="_xlnm._FilterDatabase" localSheetId="5" hidden="1">'203 - ÚT'!$C$99:$K$313</definedName>
    <definedName name="_xlnm._FilterDatabase" localSheetId="7" hidden="1">'401 - Tenisové kurty'!$C$99:$K$731</definedName>
    <definedName name="_xlnm._FilterDatabase" localSheetId="8" hidden="1">'402 - Rozvody vody, kanal...'!$C$95:$K$518</definedName>
    <definedName name="_xlnm._FilterDatabase" localSheetId="9" hidden="1">'403 - Oplocení'!$C$88:$K$207</definedName>
    <definedName name="_xlnm._FilterDatabase" localSheetId="10" hidden="1">'501 - Oplocení, vstup a v...'!$C$93:$K$343</definedName>
    <definedName name="_xlnm._FilterDatabase" localSheetId="11" hidden="1">'502 - Venkovní asfaltová ...'!$C$88:$K$158</definedName>
    <definedName name="_xlnm._FilterDatabase" localSheetId="12" hidden="1">'503 - Venkovní schodiště'!$C$92:$K$255</definedName>
    <definedName name="_xlnm._FilterDatabase" localSheetId="13" hidden="1">'504 - Venkovní kanalizace'!$C$94:$K$426</definedName>
    <definedName name="_xlnm._FilterDatabase" localSheetId="14" hidden="1">'505 - Vodovodní přípojka'!$C$92:$K$220</definedName>
    <definedName name="_xlnm.Print_Titles" localSheetId="1">'001 - Demolice objektu šaten'!$95:$95</definedName>
    <definedName name="_xlnm.Print_Titles" localSheetId="2">'002 - Novostavba objektu ...'!$103:$103</definedName>
    <definedName name="_xlnm.Print_Titles" localSheetId="6">'003 - Rekonstrukce tribuny'!$95:$95</definedName>
    <definedName name="_xlnm.Print_Titles" localSheetId="15">'006 - Přístupová rampa a ...'!$91:$91</definedName>
    <definedName name="_xlnm.Print_Titles" localSheetId="16">'007 - Vedlejší náklady'!$83:$83</definedName>
    <definedName name="_xlnm.Print_Titles" localSheetId="3">'201 - Zdravotní instalace'!$93:$93</definedName>
    <definedName name="_xlnm.Print_Titles" localSheetId="4">'202 - EI'!$93:$93</definedName>
    <definedName name="_xlnm.Print_Titles" localSheetId="5">'203 - ÚT'!$99:$99</definedName>
    <definedName name="_xlnm.Print_Titles" localSheetId="7">'401 - Tenisové kurty'!$99:$99</definedName>
    <definedName name="_xlnm.Print_Titles" localSheetId="8">'402 - Rozvody vody, kanal...'!$95:$95</definedName>
    <definedName name="_xlnm.Print_Titles" localSheetId="9">'403 - Oplocení'!$88:$88</definedName>
    <definedName name="_xlnm.Print_Titles" localSheetId="10">'501 - Oplocení, vstup a v...'!$93:$93</definedName>
    <definedName name="_xlnm.Print_Titles" localSheetId="11">'502 - Venkovní asfaltová ...'!$88:$88</definedName>
    <definedName name="_xlnm.Print_Titles" localSheetId="12">'503 - Venkovní schodiště'!$92:$92</definedName>
    <definedName name="_xlnm.Print_Titles" localSheetId="13">'504 - Venkovní kanalizace'!$94:$94</definedName>
    <definedName name="_xlnm.Print_Titles" localSheetId="14">'505 - Vodovodní přípojka'!$92:$92</definedName>
    <definedName name="_xlnm.Print_Titles" localSheetId="0">'Rekapitulace stavby'!$52:$52</definedName>
    <definedName name="_xlnm.Print_Area" localSheetId="1">'001 - Demolice objektu šaten'!$C$4:$J$39,'001 - Demolice objektu šaten'!$C$45:$J$77,'001 - Demolice objektu šaten'!$C$83:$K$361</definedName>
    <definedName name="_xlnm.Print_Area" localSheetId="2">'002 - Novostavba objektu ...'!$C$4:$J$39,'002 - Novostavba objektu ...'!$C$45:$J$85,'002 - Novostavba objektu ...'!$C$91:$K$3016</definedName>
    <definedName name="_xlnm.Print_Area" localSheetId="6">'003 - Rekonstrukce tribuny'!$C$4:$J$39,'003 - Rekonstrukce tribuny'!$C$45:$J$77,'003 - Rekonstrukce tribuny'!$C$83:$K$736</definedName>
    <definedName name="_xlnm.Print_Area" localSheetId="15">'006 - Přístupová rampa a ...'!$C$4:$J$39,'006 - Přístupová rampa a ...'!$C$45:$J$73,'006 - Přístupová rampa a ...'!$C$79:$K$645</definedName>
    <definedName name="_xlnm.Print_Area" localSheetId="16">'007 - Vedlejší náklady'!$C$4:$J$39,'007 - Vedlejší náklady'!$C$45:$J$65,'007 - Vedlejší náklady'!$C$71:$K$107</definedName>
    <definedName name="_xlnm.Print_Area" localSheetId="3">'201 - Zdravotní instalace'!$C$4:$J$41,'201 - Zdravotní instalace'!$C$47:$J$73,'201 - Zdravotní instalace'!$C$79:$K$329</definedName>
    <definedName name="_xlnm.Print_Area" localSheetId="4">'202 - EI'!$C$4:$J$41,'202 - EI'!$C$47:$J$73,'202 - EI'!$C$79:$K$249</definedName>
    <definedName name="_xlnm.Print_Area" localSheetId="5">'203 - ÚT'!$C$4:$J$41,'203 - ÚT'!$C$47:$J$79,'203 - ÚT'!$C$85:$K$313</definedName>
    <definedName name="_xlnm.Print_Area" localSheetId="7">'401 - Tenisové kurty'!$C$4:$J$41,'401 - Tenisové kurty'!$C$47:$J$79,'401 - Tenisové kurty'!$C$85:$K$731</definedName>
    <definedName name="_xlnm.Print_Area" localSheetId="8">'402 - Rozvody vody, kanal...'!$C$4:$J$41,'402 - Rozvody vody, kanal...'!$C$47:$J$75,'402 - Rozvody vody, kanal...'!$C$81:$K$518</definedName>
    <definedName name="_xlnm.Print_Area" localSheetId="9">'403 - Oplocení'!$C$4:$J$41,'403 - Oplocení'!$C$47:$J$68,'403 - Oplocení'!$C$74:$K$207</definedName>
    <definedName name="_xlnm.Print_Area" localSheetId="10">'501 - Oplocení, vstup a v...'!$C$4:$J$41,'501 - Oplocení, vstup a v...'!$C$47:$J$73,'501 - Oplocení, vstup a v...'!$C$79:$K$343</definedName>
    <definedName name="_xlnm.Print_Area" localSheetId="11">'502 - Venkovní asfaltová ...'!$C$4:$J$41,'502 - Venkovní asfaltová ...'!$C$47:$J$68,'502 - Venkovní asfaltová ...'!$C$74:$K$158</definedName>
    <definedName name="_xlnm.Print_Area" localSheetId="12">'503 - Venkovní schodiště'!$C$4:$J$41,'503 - Venkovní schodiště'!$C$47:$J$72,'503 - Venkovní schodiště'!$C$78:$K$255</definedName>
    <definedName name="_xlnm.Print_Area" localSheetId="13">'504 - Venkovní kanalizace'!$C$4:$J$41,'504 - Venkovní kanalizace'!$C$47:$J$74,'504 - Venkovní kanalizace'!$C$80:$K$426</definedName>
    <definedName name="_xlnm.Print_Area" localSheetId="14">'505 - Vodovodní přípojka'!$C$4:$J$41,'505 - Vodovodní přípojka'!$C$47:$J$72,'505 - Vodovodní přípojka'!$C$78:$K$220</definedName>
    <definedName name="_xlnm.Print_Area" localSheetId="1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stavby'!$C$42:$AQ$74</definedName>
  </definedNames>
  <calcPr calcId="152511"/>
</workbook>
</file>

<file path=xl/calcChain.xml><?xml version="1.0" encoding="utf-8"?>
<calcChain xmlns="http://schemas.openxmlformats.org/spreadsheetml/2006/main">
  <c r="J37" i="17" l="1"/>
  <c r="J36" i="17"/>
  <c r="AY73" i="1" s="1"/>
  <c r="J35" i="17"/>
  <c r="AX73" i="1"/>
  <c r="BI106" i="17"/>
  <c r="BH106" i="17"/>
  <c r="BG106" i="17"/>
  <c r="BF106" i="17"/>
  <c r="T106" i="17"/>
  <c r="T105" i="17" s="1"/>
  <c r="R106" i="17"/>
  <c r="R105" i="17" s="1"/>
  <c r="P106" i="17"/>
  <c r="P105" i="17" s="1"/>
  <c r="BK106" i="17"/>
  <c r="BK105" i="17" s="1"/>
  <c r="J106" i="17"/>
  <c r="BE106" i="17"/>
  <c r="BI103" i="17"/>
  <c r="BH103" i="17"/>
  <c r="BG103" i="17"/>
  <c r="BF103" i="17"/>
  <c r="T103" i="17"/>
  <c r="T102" i="17" s="1"/>
  <c r="R103" i="17"/>
  <c r="R102" i="17" s="1"/>
  <c r="P103" i="17"/>
  <c r="P102" i="17" s="1"/>
  <c r="BK103" i="17"/>
  <c r="BK102" i="17" s="1"/>
  <c r="J102" i="17"/>
  <c r="J63" i="17" s="1"/>
  <c r="J103" i="17"/>
  <c r="BE103" i="17"/>
  <c r="BI97" i="17"/>
  <c r="BH97" i="17"/>
  <c r="BG97" i="17"/>
  <c r="BF97" i="17"/>
  <c r="T97" i="17"/>
  <c r="R97" i="17"/>
  <c r="P97" i="17"/>
  <c r="BK97" i="17"/>
  <c r="J97" i="17"/>
  <c r="BE97" i="17" s="1"/>
  <c r="BI95" i="17"/>
  <c r="BH95" i="17"/>
  <c r="BG95" i="17"/>
  <c r="BF95" i="17"/>
  <c r="T95" i="17"/>
  <c r="T94" i="17" s="1"/>
  <c r="R95" i="17"/>
  <c r="R94" i="17" s="1"/>
  <c r="P95" i="17"/>
  <c r="P94" i="17" s="1"/>
  <c r="BK95" i="17"/>
  <c r="BK94" i="17" s="1"/>
  <c r="J94" i="17" s="1"/>
  <c r="J62" i="17" s="1"/>
  <c r="J95" i="17"/>
  <c r="BE95" i="17"/>
  <c r="BI91" i="17"/>
  <c r="BH91" i="17"/>
  <c r="BG91" i="17"/>
  <c r="BF91" i="17"/>
  <c r="T91" i="17"/>
  <c r="R91" i="17"/>
  <c r="P91" i="17"/>
  <c r="BK91" i="17"/>
  <c r="J91" i="17"/>
  <c r="BE91" i="17" s="1"/>
  <c r="BI89" i="17"/>
  <c r="BH89" i="17"/>
  <c r="BG89" i="17"/>
  <c r="BF89" i="17"/>
  <c r="T89" i="17"/>
  <c r="R89" i="17"/>
  <c r="P89" i="17"/>
  <c r="BK89" i="17"/>
  <c r="J89" i="17"/>
  <c r="BE89" i="17" s="1"/>
  <c r="BI87" i="17"/>
  <c r="F37" i="17" s="1"/>
  <c r="BD73" i="1" s="1"/>
  <c r="BH87" i="17"/>
  <c r="F36" i="17"/>
  <c r="BC73" i="1" s="1"/>
  <c r="BG87" i="17"/>
  <c r="BF87" i="17"/>
  <c r="J34" i="17"/>
  <c r="AW73" i="1" s="1"/>
  <c r="F34" i="17"/>
  <c r="BA73" i="1" s="1"/>
  <c r="T87" i="17"/>
  <c r="T86" i="17" s="1"/>
  <c r="R87" i="17"/>
  <c r="R86" i="17" s="1"/>
  <c r="R85" i="17" s="1"/>
  <c r="R84" i="17" s="1"/>
  <c r="P87" i="17"/>
  <c r="BK87" i="17"/>
  <c r="BK86" i="17"/>
  <c r="J86" i="17" s="1"/>
  <c r="J61" i="17" s="1"/>
  <c r="J87" i="17"/>
  <c r="BE87" i="17"/>
  <c r="J81" i="17"/>
  <c r="J80" i="17"/>
  <c r="F80" i="17"/>
  <c r="F78" i="17"/>
  <c r="E76" i="17"/>
  <c r="J55" i="17"/>
  <c r="J54" i="17"/>
  <c r="F54" i="17"/>
  <c r="F52" i="17"/>
  <c r="E50" i="17"/>
  <c r="J18" i="17"/>
  <c r="E18" i="17"/>
  <c r="F55" i="17" s="1"/>
  <c r="F81" i="17"/>
  <c r="J17" i="17"/>
  <c r="J12" i="17"/>
  <c r="J52" i="17" s="1"/>
  <c r="J78" i="17"/>
  <c r="E7" i="17"/>
  <c r="E74" i="17" s="1"/>
  <c r="E48" i="17"/>
  <c r="J37" i="16"/>
  <c r="J36" i="16"/>
  <c r="AY72" i="1" s="1"/>
  <c r="J35" i="16"/>
  <c r="AX72" i="1" s="1"/>
  <c r="BI629" i="16"/>
  <c r="BH629" i="16"/>
  <c r="BG629" i="16"/>
  <c r="BF629" i="16"/>
  <c r="T629" i="16"/>
  <c r="R629" i="16"/>
  <c r="P629" i="16"/>
  <c r="BK629" i="16"/>
  <c r="J629" i="16"/>
  <c r="BE629" i="16" s="1"/>
  <c r="BI621" i="16"/>
  <c r="BH621" i="16"/>
  <c r="BG621" i="16"/>
  <c r="BF621" i="16"/>
  <c r="T621" i="16"/>
  <c r="R621" i="16"/>
  <c r="P621" i="16"/>
  <c r="BK621" i="16"/>
  <c r="J621" i="16"/>
  <c r="BE621" i="16" s="1"/>
  <c r="BI613" i="16"/>
  <c r="BH613" i="16"/>
  <c r="BG613" i="16"/>
  <c r="BF613" i="16"/>
  <c r="T613" i="16"/>
  <c r="T612" i="16" s="1"/>
  <c r="R613" i="16"/>
  <c r="R612" i="16" s="1"/>
  <c r="P613" i="16"/>
  <c r="P612" i="16" s="1"/>
  <c r="BK613" i="16"/>
  <c r="BK612" i="16" s="1"/>
  <c r="J612" i="16" s="1"/>
  <c r="J72" i="16" s="1"/>
  <c r="J613" i="16"/>
  <c r="BE613" i="16"/>
  <c r="BI610" i="16"/>
  <c r="BH610" i="16"/>
  <c r="BG610" i="16"/>
  <c r="BF610" i="16"/>
  <c r="T610" i="16"/>
  <c r="R610" i="16"/>
  <c r="P610" i="16"/>
  <c r="BK610" i="16"/>
  <c r="J610" i="16"/>
  <c r="BE610" i="16" s="1"/>
  <c r="BI608" i="16"/>
  <c r="BH608" i="16"/>
  <c r="BG608" i="16"/>
  <c r="BF608" i="16"/>
  <c r="T608" i="16"/>
  <c r="R608" i="16"/>
  <c r="P608" i="16"/>
  <c r="BK608" i="16"/>
  <c r="J608" i="16"/>
  <c r="BE608" i="16" s="1"/>
  <c r="BI603" i="16"/>
  <c r="BH603" i="16"/>
  <c r="BG603" i="16"/>
  <c r="BF603" i="16"/>
  <c r="T603" i="16"/>
  <c r="R603" i="16"/>
  <c r="P603" i="16"/>
  <c r="BK603" i="16"/>
  <c r="J603" i="16"/>
  <c r="BE603" i="16" s="1"/>
  <c r="BI585" i="16"/>
  <c r="BH585" i="16"/>
  <c r="BG585" i="16"/>
  <c r="BF585" i="16"/>
  <c r="T585" i="16"/>
  <c r="R585" i="16"/>
  <c r="P585" i="16"/>
  <c r="BK585" i="16"/>
  <c r="J585" i="16"/>
  <c r="BE585" i="16" s="1"/>
  <c r="BI549" i="16"/>
  <c r="BH549" i="16"/>
  <c r="BG549" i="16"/>
  <c r="BF549" i="16"/>
  <c r="T549" i="16"/>
  <c r="R549" i="16"/>
  <c r="P549" i="16"/>
  <c r="BK549" i="16"/>
  <c r="J549" i="16"/>
  <c r="BE549" i="16" s="1"/>
  <c r="BI539" i="16"/>
  <c r="BH539" i="16"/>
  <c r="BG539" i="16"/>
  <c r="BF539" i="16"/>
  <c r="T539" i="16"/>
  <c r="R539" i="16"/>
  <c r="P539" i="16"/>
  <c r="BK539" i="16"/>
  <c r="J539" i="16"/>
  <c r="BE539" i="16" s="1"/>
  <c r="BI528" i="16"/>
  <c r="BH528" i="16"/>
  <c r="BG528" i="16"/>
  <c r="BF528" i="16"/>
  <c r="T528" i="16"/>
  <c r="T527" i="16" s="1"/>
  <c r="R528" i="16"/>
  <c r="R527" i="16" s="1"/>
  <c r="P528" i="16"/>
  <c r="P527" i="16" s="1"/>
  <c r="BK528" i="16"/>
  <c r="BK527" i="16" s="1"/>
  <c r="J527" i="16" s="1"/>
  <c r="J71" i="16" s="1"/>
  <c r="J528" i="16"/>
  <c r="BE528" i="16"/>
  <c r="BI525" i="16"/>
  <c r="BH525" i="16"/>
  <c r="BG525" i="16"/>
  <c r="BF525" i="16"/>
  <c r="T525" i="16"/>
  <c r="R525" i="16"/>
  <c r="P525" i="16"/>
  <c r="BK525" i="16"/>
  <c r="J525" i="16"/>
  <c r="BE525" i="16" s="1"/>
  <c r="BI523" i="16"/>
  <c r="BH523" i="16"/>
  <c r="BG523" i="16"/>
  <c r="BF523" i="16"/>
  <c r="T523" i="16"/>
  <c r="R523" i="16"/>
  <c r="P523" i="16"/>
  <c r="BK523" i="16"/>
  <c r="J523" i="16"/>
  <c r="BE523" i="16" s="1"/>
  <c r="BI513" i="16"/>
  <c r="BH513" i="16"/>
  <c r="BG513" i="16"/>
  <c r="BF513" i="16"/>
  <c r="T513" i="16"/>
  <c r="R513" i="16"/>
  <c r="P513" i="16"/>
  <c r="BK513" i="16"/>
  <c r="J513" i="16"/>
  <c r="BE513" i="16" s="1"/>
  <c r="BI502" i="16"/>
  <c r="BH502" i="16"/>
  <c r="BG502" i="16"/>
  <c r="BF502" i="16"/>
  <c r="T502" i="16"/>
  <c r="T501" i="16" s="1"/>
  <c r="T500" i="16" s="1"/>
  <c r="R502" i="16"/>
  <c r="R501" i="16"/>
  <c r="R500" i="16" s="1"/>
  <c r="P502" i="16"/>
  <c r="BK502" i="16"/>
  <c r="BK501" i="16"/>
  <c r="J501" i="16" s="1"/>
  <c r="BK500" i="16"/>
  <c r="J500" i="16" s="1"/>
  <c r="J69" i="16" s="1"/>
  <c r="J502" i="16"/>
  <c r="BE502" i="16" s="1"/>
  <c r="J70" i="16"/>
  <c r="BI498" i="16"/>
  <c r="BH498" i="16"/>
  <c r="BG498" i="16"/>
  <c r="BF498" i="16"/>
  <c r="T498" i="16"/>
  <c r="T497" i="16" s="1"/>
  <c r="R498" i="16"/>
  <c r="R497" i="16" s="1"/>
  <c r="P498" i="16"/>
  <c r="P497" i="16" s="1"/>
  <c r="BK498" i="16"/>
  <c r="BK497" i="16" s="1"/>
  <c r="J497" i="16" s="1"/>
  <c r="J68" i="16" s="1"/>
  <c r="J498" i="16"/>
  <c r="BE498" i="16"/>
  <c r="BI494" i="16"/>
  <c r="BH494" i="16"/>
  <c r="BG494" i="16"/>
  <c r="BF494" i="16"/>
  <c r="T494" i="16"/>
  <c r="R494" i="16"/>
  <c r="P494" i="16"/>
  <c r="BK494" i="16"/>
  <c r="J494" i="16"/>
  <c r="BE494" i="16" s="1"/>
  <c r="BI489" i="16"/>
  <c r="BH489" i="16"/>
  <c r="BG489" i="16"/>
  <c r="BF489" i="16"/>
  <c r="T489" i="16"/>
  <c r="R489" i="16"/>
  <c r="P489" i="16"/>
  <c r="BK489" i="16"/>
  <c r="J489" i="16"/>
  <c r="BE489" i="16" s="1"/>
  <c r="BI478" i="16"/>
  <c r="BH478" i="16"/>
  <c r="BG478" i="16"/>
  <c r="BF478" i="16"/>
  <c r="T478" i="16"/>
  <c r="R478" i="16"/>
  <c r="P478" i="16"/>
  <c r="BK478" i="16"/>
  <c r="J478" i="16"/>
  <c r="BE478" i="16" s="1"/>
  <c r="BI469" i="16"/>
  <c r="BH469" i="16"/>
  <c r="BG469" i="16"/>
  <c r="BF469" i="16"/>
  <c r="T469" i="16"/>
  <c r="R469" i="16"/>
  <c r="P469" i="16"/>
  <c r="BK469" i="16"/>
  <c r="J469" i="16"/>
  <c r="BE469" i="16" s="1"/>
  <c r="BI463" i="16"/>
  <c r="BH463" i="16"/>
  <c r="BG463" i="16"/>
  <c r="BF463" i="16"/>
  <c r="T463" i="16"/>
  <c r="R463" i="16"/>
  <c r="P463" i="16"/>
  <c r="BK463" i="16"/>
  <c r="J463" i="16"/>
  <c r="BE463" i="16" s="1"/>
  <c r="BI458" i="16"/>
  <c r="BH458" i="16"/>
  <c r="BG458" i="16"/>
  <c r="BF458" i="16"/>
  <c r="T458" i="16"/>
  <c r="R458" i="16"/>
  <c r="P458" i="16"/>
  <c r="BK458" i="16"/>
  <c r="J458" i="16"/>
  <c r="BE458" i="16" s="1"/>
  <c r="BI453" i="16"/>
  <c r="BH453" i="16"/>
  <c r="BG453" i="16"/>
  <c r="BF453" i="16"/>
  <c r="T453" i="16"/>
  <c r="R453" i="16"/>
  <c r="P453" i="16"/>
  <c r="P441" i="16" s="1"/>
  <c r="BK453" i="16"/>
  <c r="J453" i="16"/>
  <c r="BE453" i="16"/>
  <c r="BI447" i="16"/>
  <c r="BH447" i="16"/>
  <c r="BG447" i="16"/>
  <c r="BF447" i="16"/>
  <c r="T447" i="16"/>
  <c r="R447" i="16"/>
  <c r="P447" i="16"/>
  <c r="BK447" i="16"/>
  <c r="J447" i="16"/>
  <c r="BE447" i="16" s="1"/>
  <c r="BI442" i="16"/>
  <c r="BH442" i="16"/>
  <c r="BG442" i="16"/>
  <c r="BF442" i="16"/>
  <c r="T442" i="16"/>
  <c r="R442" i="16"/>
  <c r="R441" i="16" s="1"/>
  <c r="P442" i="16"/>
  <c r="BK442" i="16"/>
  <c r="BK441" i="16" s="1"/>
  <c r="J441" i="16" s="1"/>
  <c r="J67" i="16" s="1"/>
  <c r="J442" i="16"/>
  <c r="BE442" i="16"/>
  <c r="BI437" i="16"/>
  <c r="BH437" i="16"/>
  <c r="BG437" i="16"/>
  <c r="BF437" i="16"/>
  <c r="T437" i="16"/>
  <c r="R437" i="16"/>
  <c r="P437" i="16"/>
  <c r="BK437" i="16"/>
  <c r="J437" i="16"/>
  <c r="BE437" i="16"/>
  <c r="BI433" i="16"/>
  <c r="BH433" i="16"/>
  <c r="BG433" i="16"/>
  <c r="BF433" i="16"/>
  <c r="T433" i="16"/>
  <c r="R433" i="16"/>
  <c r="P433" i="16"/>
  <c r="BK433" i="16"/>
  <c r="J433" i="16"/>
  <c r="BE433" i="16" s="1"/>
  <c r="BI428" i="16"/>
  <c r="BH428" i="16"/>
  <c r="BG428" i="16"/>
  <c r="BF428" i="16"/>
  <c r="T428" i="16"/>
  <c r="R428" i="16"/>
  <c r="P428" i="16"/>
  <c r="BK428" i="16"/>
  <c r="J428" i="16"/>
  <c r="BE428" i="16"/>
  <c r="BI419" i="16"/>
  <c r="BH419" i="16"/>
  <c r="BG419" i="16"/>
  <c r="BF419" i="16"/>
  <c r="T419" i="16"/>
  <c r="R419" i="16"/>
  <c r="P419" i="16"/>
  <c r="BK419" i="16"/>
  <c r="J419" i="16"/>
  <c r="BE419" i="16" s="1"/>
  <c r="BI409" i="16"/>
  <c r="BH409" i="16"/>
  <c r="BG409" i="16"/>
  <c r="BF409" i="16"/>
  <c r="T409" i="16"/>
  <c r="R409" i="16"/>
  <c r="P409" i="16"/>
  <c r="BK409" i="16"/>
  <c r="J409" i="16"/>
  <c r="BE409" i="16"/>
  <c r="BI400" i="16"/>
  <c r="BH400" i="16"/>
  <c r="BG400" i="16"/>
  <c r="BF400" i="16"/>
  <c r="T400" i="16"/>
  <c r="R400" i="16"/>
  <c r="P400" i="16"/>
  <c r="BK400" i="16"/>
  <c r="J400" i="16"/>
  <c r="BE400" i="16" s="1"/>
  <c r="BI391" i="16"/>
  <c r="BH391" i="16"/>
  <c r="BG391" i="16"/>
  <c r="BF391" i="16"/>
  <c r="T391" i="16"/>
  <c r="R391" i="16"/>
  <c r="P391" i="16"/>
  <c r="BK391" i="16"/>
  <c r="J391" i="16"/>
  <c r="BE391" i="16"/>
  <c r="BI386" i="16"/>
  <c r="BH386" i="16"/>
  <c r="BG386" i="16"/>
  <c r="BF386" i="16"/>
  <c r="T386" i="16"/>
  <c r="R386" i="16"/>
  <c r="P386" i="16"/>
  <c r="BK386" i="16"/>
  <c r="J386" i="16"/>
  <c r="BE386" i="16" s="1"/>
  <c r="BI383" i="16"/>
  <c r="BH383" i="16"/>
  <c r="BG383" i="16"/>
  <c r="BF383" i="16"/>
  <c r="T383" i="16"/>
  <c r="R383" i="16"/>
  <c r="P383" i="16"/>
  <c r="BK383" i="16"/>
  <c r="J383" i="16"/>
  <c r="BE383" i="16"/>
  <c r="BI372" i="16"/>
  <c r="BH372" i="16"/>
  <c r="BG372" i="16"/>
  <c r="BF372" i="16"/>
  <c r="T372" i="16"/>
  <c r="T371" i="16" s="1"/>
  <c r="R372" i="16"/>
  <c r="R371" i="16"/>
  <c r="P372" i="16"/>
  <c r="BK372" i="16"/>
  <c r="BK371" i="16"/>
  <c r="J371" i="16"/>
  <c r="J66" i="16" s="1"/>
  <c r="J372" i="16"/>
  <c r="BE372" i="16"/>
  <c r="BI368" i="16"/>
  <c r="BH368" i="16"/>
  <c r="BG368" i="16"/>
  <c r="BF368" i="16"/>
  <c r="T368" i="16"/>
  <c r="R368" i="16"/>
  <c r="P368" i="16"/>
  <c r="BK368" i="16"/>
  <c r="J368" i="16"/>
  <c r="BE368" i="16" s="1"/>
  <c r="BI363" i="16"/>
  <c r="BH363" i="16"/>
  <c r="BG363" i="16"/>
  <c r="BF363" i="16"/>
  <c r="T363" i="16"/>
  <c r="R363" i="16"/>
  <c r="P363" i="16"/>
  <c r="P343" i="16" s="1"/>
  <c r="BK363" i="16"/>
  <c r="J363" i="16"/>
  <c r="BE363" i="16"/>
  <c r="BI358" i="16"/>
  <c r="BH358" i="16"/>
  <c r="BG358" i="16"/>
  <c r="BF358" i="16"/>
  <c r="T358" i="16"/>
  <c r="T343" i="16" s="1"/>
  <c r="R358" i="16"/>
  <c r="P358" i="16"/>
  <c r="BK358" i="16"/>
  <c r="J358" i="16"/>
  <c r="BE358" i="16" s="1"/>
  <c r="BI344" i="16"/>
  <c r="BH344" i="16"/>
  <c r="BG344" i="16"/>
  <c r="BF344" i="16"/>
  <c r="T344" i="16"/>
  <c r="R344" i="16"/>
  <c r="R343" i="16" s="1"/>
  <c r="P344" i="16"/>
  <c r="BK344" i="16"/>
  <c r="BK343" i="16" s="1"/>
  <c r="J343" i="16" s="1"/>
  <c r="J65" i="16" s="1"/>
  <c r="J344" i="16"/>
  <c r="BE344" i="16"/>
  <c r="BI338" i="16"/>
  <c r="BH338" i="16"/>
  <c r="BG338" i="16"/>
  <c r="BF338" i="16"/>
  <c r="T338" i="16"/>
  <c r="R338" i="16"/>
  <c r="P338" i="16"/>
  <c r="BK338" i="16"/>
  <c r="J338" i="16"/>
  <c r="BE338" i="16"/>
  <c r="BI330" i="16"/>
  <c r="BH330" i="16"/>
  <c r="BG330" i="16"/>
  <c r="BF330" i="16"/>
  <c r="T330" i="16"/>
  <c r="R330" i="16"/>
  <c r="P330" i="16"/>
  <c r="BK330" i="16"/>
  <c r="J330" i="16"/>
  <c r="BE330" i="16" s="1"/>
  <c r="BI320" i="16"/>
  <c r="BH320" i="16"/>
  <c r="BG320" i="16"/>
  <c r="BF320" i="16"/>
  <c r="T320" i="16"/>
  <c r="R320" i="16"/>
  <c r="P320" i="16"/>
  <c r="BK320" i="16"/>
  <c r="J320" i="16"/>
  <c r="BE320" i="16"/>
  <c r="BI312" i="16"/>
  <c r="BH312" i="16"/>
  <c r="BG312" i="16"/>
  <c r="BF312" i="16"/>
  <c r="T312" i="16"/>
  <c r="T311" i="16" s="1"/>
  <c r="R312" i="16"/>
  <c r="R311" i="16"/>
  <c r="P312" i="16"/>
  <c r="BK312" i="16"/>
  <c r="BK311" i="16"/>
  <c r="J311" i="16"/>
  <c r="J64" i="16" s="1"/>
  <c r="J312" i="16"/>
  <c r="BE312" i="16"/>
  <c r="BI307" i="16"/>
  <c r="BH307" i="16"/>
  <c r="BG307" i="16"/>
  <c r="BF307" i="16"/>
  <c r="T307" i="16"/>
  <c r="R307" i="16"/>
  <c r="P307" i="16"/>
  <c r="BK307" i="16"/>
  <c r="J307" i="16"/>
  <c r="BE307" i="16" s="1"/>
  <c r="BI298" i="16"/>
  <c r="BH298" i="16"/>
  <c r="BG298" i="16"/>
  <c r="BF298" i="16"/>
  <c r="T298" i="16"/>
  <c r="R298" i="16"/>
  <c r="P298" i="16"/>
  <c r="BK298" i="16"/>
  <c r="J298" i="16"/>
  <c r="BE298" i="16"/>
  <c r="BI294" i="16"/>
  <c r="BH294" i="16"/>
  <c r="BG294" i="16"/>
  <c r="BF294" i="16"/>
  <c r="T294" i="16"/>
  <c r="R294" i="16"/>
  <c r="P294" i="16"/>
  <c r="BK294" i="16"/>
  <c r="J294" i="16"/>
  <c r="BE294" i="16" s="1"/>
  <c r="BI289" i="16"/>
  <c r="BH289" i="16"/>
  <c r="BG289" i="16"/>
  <c r="BF289" i="16"/>
  <c r="T289" i="16"/>
  <c r="R289" i="16"/>
  <c r="P289" i="16"/>
  <c r="BK289" i="16"/>
  <c r="J289" i="16"/>
  <c r="BE289" i="16"/>
  <c r="BI284" i="16"/>
  <c r="BH284" i="16"/>
  <c r="BG284" i="16"/>
  <c r="BF284" i="16"/>
  <c r="T284" i="16"/>
  <c r="R284" i="16"/>
  <c r="R283" i="16"/>
  <c r="P284" i="16"/>
  <c r="BK284" i="16"/>
  <c r="BK283" i="16"/>
  <c r="J283" i="16"/>
  <c r="J63" i="16" s="1"/>
  <c r="J284" i="16"/>
  <c r="BE284" i="16"/>
  <c r="BI280" i="16"/>
  <c r="BH280" i="16"/>
  <c r="BG280" i="16"/>
  <c r="BF280" i="16"/>
  <c r="T280" i="16"/>
  <c r="R280" i="16"/>
  <c r="P280" i="16"/>
  <c r="BK280" i="16"/>
  <c r="J280" i="16"/>
  <c r="BE280" i="16" s="1"/>
  <c r="BI275" i="16"/>
  <c r="BH275" i="16"/>
  <c r="BG275" i="16"/>
  <c r="BF275" i="16"/>
  <c r="T275" i="16"/>
  <c r="R275" i="16"/>
  <c r="P275" i="16"/>
  <c r="BK275" i="16"/>
  <c r="J275" i="16"/>
  <c r="BE275" i="16"/>
  <c r="BI272" i="16"/>
  <c r="BH272" i="16"/>
  <c r="BG272" i="16"/>
  <c r="BF272" i="16"/>
  <c r="T272" i="16"/>
  <c r="R272" i="16"/>
  <c r="P272" i="16"/>
  <c r="BK272" i="16"/>
  <c r="J272" i="16"/>
  <c r="BE272" i="16" s="1"/>
  <c r="BI267" i="16"/>
  <c r="BH267" i="16"/>
  <c r="BG267" i="16"/>
  <c r="BF267" i="16"/>
  <c r="T267" i="16"/>
  <c r="R267" i="16"/>
  <c r="P267" i="16"/>
  <c r="BK267" i="16"/>
  <c r="J267" i="16"/>
  <c r="BE267" i="16"/>
  <c r="BI263" i="16"/>
  <c r="BH263" i="16"/>
  <c r="BG263" i="16"/>
  <c r="BF263" i="16"/>
  <c r="T263" i="16"/>
  <c r="R263" i="16"/>
  <c r="P263" i="16"/>
  <c r="BK263" i="16"/>
  <c r="J263" i="16"/>
  <c r="BE263" i="16" s="1"/>
  <c r="BI260" i="16"/>
  <c r="BH260" i="16"/>
  <c r="BG260" i="16"/>
  <c r="BF260" i="16"/>
  <c r="T260" i="16"/>
  <c r="R260" i="16"/>
  <c r="P260" i="16"/>
  <c r="BK260" i="16"/>
  <c r="J260" i="16"/>
  <c r="BE260" i="16"/>
  <c r="BI256" i="16"/>
  <c r="BH256" i="16"/>
  <c r="BG256" i="16"/>
  <c r="BF256" i="16"/>
  <c r="T256" i="16"/>
  <c r="R256" i="16"/>
  <c r="P256" i="16"/>
  <c r="BK256" i="16"/>
  <c r="J256" i="16"/>
  <c r="BE256" i="16" s="1"/>
  <c r="BI250" i="16"/>
  <c r="BH250" i="16"/>
  <c r="BG250" i="16"/>
  <c r="BF250" i="16"/>
  <c r="T250" i="16"/>
  <c r="R250" i="16"/>
  <c r="P250" i="16"/>
  <c r="P232" i="16" s="1"/>
  <c r="BK250" i="16"/>
  <c r="J250" i="16"/>
  <c r="BE250" i="16"/>
  <c r="BI246" i="16"/>
  <c r="BH246" i="16"/>
  <c r="BG246" i="16"/>
  <c r="BF246" i="16"/>
  <c r="T246" i="16"/>
  <c r="T232" i="16" s="1"/>
  <c r="R246" i="16"/>
  <c r="P246" i="16"/>
  <c r="BK246" i="16"/>
  <c r="J246" i="16"/>
  <c r="BE246" i="16" s="1"/>
  <c r="BI233" i="16"/>
  <c r="BH233" i="16"/>
  <c r="BG233" i="16"/>
  <c r="BF233" i="16"/>
  <c r="T233" i="16"/>
  <c r="R233" i="16"/>
  <c r="R232" i="16" s="1"/>
  <c r="P233" i="16"/>
  <c r="BK233" i="16"/>
  <c r="BK232" i="16" s="1"/>
  <c r="J233" i="16"/>
  <c r="BE233" i="16"/>
  <c r="BI228" i="16"/>
  <c r="BH228" i="16"/>
  <c r="BG228" i="16"/>
  <c r="BF228" i="16"/>
  <c r="T228" i="16"/>
  <c r="R228" i="16"/>
  <c r="P228" i="16"/>
  <c r="BK228" i="16"/>
  <c r="J228" i="16"/>
  <c r="BE228" i="16"/>
  <c r="BI210" i="16"/>
  <c r="BH210" i="16"/>
  <c r="BG210" i="16"/>
  <c r="BF210" i="16"/>
  <c r="T210" i="16"/>
  <c r="R210" i="16"/>
  <c r="P210" i="16"/>
  <c r="BK210" i="16"/>
  <c r="J210" i="16"/>
  <c r="BE210" i="16" s="1"/>
  <c r="BI198" i="16"/>
  <c r="BH198" i="16"/>
  <c r="BG198" i="16"/>
  <c r="BF198" i="16"/>
  <c r="T198" i="16"/>
  <c r="R198" i="16"/>
  <c r="P198" i="16"/>
  <c r="BK198" i="16"/>
  <c r="J198" i="16"/>
  <c r="BE198" i="16"/>
  <c r="BI194" i="16"/>
  <c r="BH194" i="16"/>
  <c r="BG194" i="16"/>
  <c r="BF194" i="16"/>
  <c r="T194" i="16"/>
  <c r="R194" i="16"/>
  <c r="P194" i="16"/>
  <c r="BK194" i="16"/>
  <c r="J194" i="16"/>
  <c r="BE194" i="16" s="1"/>
  <c r="BI187" i="16"/>
  <c r="BH187" i="16"/>
  <c r="BG187" i="16"/>
  <c r="BF187" i="16"/>
  <c r="T187" i="16"/>
  <c r="R187" i="16"/>
  <c r="P187" i="16"/>
  <c r="BK187" i="16"/>
  <c r="J187" i="16"/>
  <c r="BE187" i="16"/>
  <c r="BI183" i="16"/>
  <c r="BH183" i="16"/>
  <c r="BG183" i="16"/>
  <c r="BF183" i="16"/>
  <c r="T183" i="16"/>
  <c r="R183" i="16"/>
  <c r="P183" i="16"/>
  <c r="BK183" i="16"/>
  <c r="J183" i="16"/>
  <c r="BE183" i="16" s="1"/>
  <c r="BI179" i="16"/>
  <c r="BH179" i="16"/>
  <c r="BG179" i="16"/>
  <c r="BF179" i="16"/>
  <c r="T179" i="16"/>
  <c r="R179" i="16"/>
  <c r="P179" i="16"/>
  <c r="BK179" i="16"/>
  <c r="J179" i="16"/>
  <c r="BE179" i="16"/>
  <c r="BI173" i="16"/>
  <c r="BH173" i="16"/>
  <c r="BG173" i="16"/>
  <c r="BF173" i="16"/>
  <c r="T173" i="16"/>
  <c r="R173" i="16"/>
  <c r="P173" i="16"/>
  <c r="BK173" i="16"/>
  <c r="J173" i="16"/>
  <c r="BE173" i="16" s="1"/>
  <c r="BI166" i="16"/>
  <c r="BH166" i="16"/>
  <c r="BG166" i="16"/>
  <c r="BF166" i="16"/>
  <c r="T166" i="16"/>
  <c r="R166" i="16"/>
  <c r="P166" i="16"/>
  <c r="BK166" i="16"/>
  <c r="J166" i="16"/>
  <c r="BE166" i="16"/>
  <c r="BI162" i="16"/>
  <c r="BH162" i="16"/>
  <c r="BG162" i="16"/>
  <c r="BF162" i="16"/>
  <c r="T162" i="16"/>
  <c r="R162" i="16"/>
  <c r="P162" i="16"/>
  <c r="BK162" i="16"/>
  <c r="J162" i="16"/>
  <c r="BE162" i="16" s="1"/>
  <c r="BI156" i="16"/>
  <c r="BH156" i="16"/>
  <c r="BG156" i="16"/>
  <c r="BF156" i="16"/>
  <c r="T156" i="16"/>
  <c r="R156" i="16"/>
  <c r="P156" i="16"/>
  <c r="P94" i="16" s="1"/>
  <c r="BK156" i="16"/>
  <c r="J156" i="16"/>
  <c r="BE156" i="16"/>
  <c r="BI151" i="16"/>
  <c r="BH151" i="16"/>
  <c r="BG151" i="16"/>
  <c r="BF151" i="16"/>
  <c r="T151" i="16"/>
  <c r="R151" i="16"/>
  <c r="P151" i="16"/>
  <c r="BK151" i="16"/>
  <c r="J151" i="16"/>
  <c r="BE151" i="16" s="1"/>
  <c r="BI147" i="16"/>
  <c r="BH147" i="16"/>
  <c r="BG147" i="16"/>
  <c r="BF147" i="16"/>
  <c r="T147" i="16"/>
  <c r="R147" i="16"/>
  <c r="P147" i="16"/>
  <c r="BK147" i="16"/>
  <c r="J147" i="16"/>
  <c r="BE147" i="16"/>
  <c r="BI140" i="16"/>
  <c r="BH140" i="16"/>
  <c r="BG140" i="16"/>
  <c r="BF140" i="16"/>
  <c r="T140" i="16"/>
  <c r="R140" i="16"/>
  <c r="P140" i="16"/>
  <c r="BK140" i="16"/>
  <c r="J140" i="16"/>
  <c r="BE140" i="16" s="1"/>
  <c r="BI123" i="16"/>
  <c r="BH123" i="16"/>
  <c r="BG123" i="16"/>
  <c r="BF123" i="16"/>
  <c r="T123" i="16"/>
  <c r="R123" i="16"/>
  <c r="P123" i="16"/>
  <c r="BK123" i="16"/>
  <c r="J123" i="16"/>
  <c r="BE123" i="16"/>
  <c r="BI113" i="16"/>
  <c r="BH113" i="16"/>
  <c r="BG113" i="16"/>
  <c r="BF113" i="16"/>
  <c r="T113" i="16"/>
  <c r="R113" i="16"/>
  <c r="P113" i="16"/>
  <c r="BK113" i="16"/>
  <c r="J113" i="16"/>
  <c r="BE113" i="16" s="1"/>
  <c r="BI111" i="16"/>
  <c r="BH111" i="16"/>
  <c r="BG111" i="16"/>
  <c r="BF111" i="16"/>
  <c r="T111" i="16"/>
  <c r="R111" i="16"/>
  <c r="P111" i="16"/>
  <c r="BK111" i="16"/>
  <c r="J111" i="16"/>
  <c r="BE111" i="16"/>
  <c r="BI106" i="16"/>
  <c r="BH106" i="16"/>
  <c r="BG106" i="16"/>
  <c r="BF106" i="16"/>
  <c r="T106" i="16"/>
  <c r="R106" i="16"/>
  <c r="P106" i="16"/>
  <c r="BK106" i="16"/>
  <c r="J106" i="16"/>
  <c r="BE106" i="16" s="1"/>
  <c r="BI95" i="16"/>
  <c r="BH95" i="16"/>
  <c r="F36" i="16" s="1"/>
  <c r="BC72" i="1" s="1"/>
  <c r="BG95" i="16"/>
  <c r="BF95" i="16"/>
  <c r="F34" i="16" s="1"/>
  <c r="BA72" i="1" s="1"/>
  <c r="J34" i="16"/>
  <c r="AW72" i="1" s="1"/>
  <c r="T95" i="16"/>
  <c r="T94" i="16" s="1"/>
  <c r="R95" i="16"/>
  <c r="R94" i="16" s="1"/>
  <c r="R93" i="16" s="1"/>
  <c r="R92" i="16" s="1"/>
  <c r="P95" i="16"/>
  <c r="BK95" i="16"/>
  <c r="BK94" i="16" s="1"/>
  <c r="J94" i="16"/>
  <c r="J61" i="16" s="1"/>
  <c r="J95" i="16"/>
  <c r="BE95" i="16" s="1"/>
  <c r="J89" i="16"/>
  <c r="J88" i="16"/>
  <c r="F88" i="16"/>
  <c r="F86" i="16"/>
  <c r="E84" i="16"/>
  <c r="J55" i="16"/>
  <c r="J54" i="16"/>
  <c r="F54" i="16"/>
  <c r="F52" i="16"/>
  <c r="E50" i="16"/>
  <c r="J18" i="16"/>
  <c r="E18" i="16"/>
  <c r="F89" i="16" s="1"/>
  <c r="F55" i="16"/>
  <c r="J17" i="16"/>
  <c r="J12" i="16"/>
  <c r="J86" i="16" s="1"/>
  <c r="J52" i="16"/>
  <c r="E7" i="16"/>
  <c r="E82" i="16"/>
  <c r="E48" i="16"/>
  <c r="J39" i="15"/>
  <c r="J38" i="15"/>
  <c r="AY71" i="1"/>
  <c r="J37" i="15"/>
  <c r="AX71" i="1"/>
  <c r="BI218" i="15"/>
  <c r="BH218" i="15"/>
  <c r="BG218" i="15"/>
  <c r="BF218" i="15"/>
  <c r="T218" i="15"/>
  <c r="T217" i="15"/>
  <c r="T216" i="15" s="1"/>
  <c r="R218" i="15"/>
  <c r="R217" i="15" s="1"/>
  <c r="R216" i="15" s="1"/>
  <c r="P218" i="15"/>
  <c r="P217" i="15"/>
  <c r="P216" i="15" s="1"/>
  <c r="BK218" i="15"/>
  <c r="BK217" i="15" s="1"/>
  <c r="J218" i="15"/>
  <c r="BE218" i="15"/>
  <c r="BI214" i="15"/>
  <c r="BH214" i="15"/>
  <c r="BG214" i="15"/>
  <c r="BF214" i="15"/>
  <c r="T214" i="15"/>
  <c r="R214" i="15"/>
  <c r="P214" i="15"/>
  <c r="BK214" i="15"/>
  <c r="J214" i="15"/>
  <c r="BE214" i="15"/>
  <c r="BI209" i="15"/>
  <c r="BH209" i="15"/>
  <c r="BG209" i="15"/>
  <c r="BF209" i="15"/>
  <c r="T209" i="15"/>
  <c r="R209" i="15"/>
  <c r="P209" i="15"/>
  <c r="BK209" i="15"/>
  <c r="J209" i="15"/>
  <c r="BE209" i="15"/>
  <c r="BI204" i="15"/>
  <c r="BH204" i="15"/>
  <c r="BG204" i="15"/>
  <c r="BF204" i="15"/>
  <c r="T204" i="15"/>
  <c r="T203" i="15"/>
  <c r="T202" i="15" s="1"/>
  <c r="R204" i="15"/>
  <c r="P204" i="15"/>
  <c r="P203" i="15"/>
  <c r="P202" i="15" s="1"/>
  <c r="BK204" i="15"/>
  <c r="J204" i="15"/>
  <c r="BE204" i="15"/>
  <c r="BI200" i="15"/>
  <c r="BH200" i="15"/>
  <c r="BG200" i="15"/>
  <c r="BF200" i="15"/>
  <c r="T200" i="15"/>
  <c r="T199" i="15"/>
  <c r="R200" i="15"/>
  <c r="R199" i="15"/>
  <c r="P200" i="15"/>
  <c r="P199" i="15"/>
  <c r="BK200" i="15"/>
  <c r="BK199" i="15"/>
  <c r="J199" i="15" s="1"/>
  <c r="J200" i="15"/>
  <c r="BE200" i="15" s="1"/>
  <c r="J67" i="15"/>
  <c r="BI196" i="15"/>
  <c r="BH196" i="15"/>
  <c r="BG196" i="15"/>
  <c r="BF196" i="15"/>
  <c r="T196" i="15"/>
  <c r="R196" i="15"/>
  <c r="P196" i="15"/>
  <c r="BK196" i="15"/>
  <c r="J196" i="15"/>
  <c r="BE196" i="15"/>
  <c r="BI193" i="15"/>
  <c r="BH193" i="15"/>
  <c r="BG193" i="15"/>
  <c r="BF193" i="15"/>
  <c r="T193" i="15"/>
  <c r="R193" i="15"/>
  <c r="P193" i="15"/>
  <c r="BK193" i="15"/>
  <c r="J193" i="15"/>
  <c r="BE193" i="15"/>
  <c r="BI191" i="15"/>
  <c r="BH191" i="15"/>
  <c r="BG191" i="15"/>
  <c r="BF191" i="15"/>
  <c r="T191" i="15"/>
  <c r="R191" i="15"/>
  <c r="P191" i="15"/>
  <c r="BK191" i="15"/>
  <c r="J191" i="15"/>
  <c r="BE191" i="15"/>
  <c r="BI189" i="15"/>
  <c r="BH189" i="15"/>
  <c r="BG189" i="15"/>
  <c r="BF189" i="15"/>
  <c r="T189" i="15"/>
  <c r="R189" i="15"/>
  <c r="P189" i="15"/>
  <c r="BK189" i="15"/>
  <c r="J189" i="15"/>
  <c r="BE189" i="15"/>
  <c r="BI187" i="15"/>
  <c r="BH187" i="15"/>
  <c r="BG187" i="15"/>
  <c r="BF187" i="15"/>
  <c r="T187" i="15"/>
  <c r="R187" i="15"/>
  <c r="P187" i="15"/>
  <c r="BK187" i="15"/>
  <c r="J187" i="15"/>
  <c r="BE187" i="15"/>
  <c r="BI185" i="15"/>
  <c r="BH185" i="15"/>
  <c r="BG185" i="15"/>
  <c r="BF185" i="15"/>
  <c r="T185" i="15"/>
  <c r="R185" i="15"/>
  <c r="P185" i="15"/>
  <c r="BK185" i="15"/>
  <c r="J185" i="15"/>
  <c r="BE185" i="15"/>
  <c r="BI183" i="15"/>
  <c r="BH183" i="15"/>
  <c r="BG183" i="15"/>
  <c r="BF183" i="15"/>
  <c r="T183" i="15"/>
  <c r="R183" i="15"/>
  <c r="P183" i="15"/>
  <c r="BK183" i="15"/>
  <c r="J183" i="15"/>
  <c r="BE183" i="15"/>
  <c r="BI181" i="15"/>
  <c r="BH181" i="15"/>
  <c r="BG181" i="15"/>
  <c r="BF181" i="15"/>
  <c r="T181" i="15"/>
  <c r="R181" i="15"/>
  <c r="R176" i="15" s="1"/>
  <c r="P181" i="15"/>
  <c r="BK181" i="15"/>
  <c r="J181" i="15"/>
  <c r="BE181" i="15"/>
  <c r="BI179" i="15"/>
  <c r="BH179" i="15"/>
  <c r="BG179" i="15"/>
  <c r="BF179" i="15"/>
  <c r="T179" i="15"/>
  <c r="R179" i="15"/>
  <c r="P179" i="15"/>
  <c r="BK179" i="15"/>
  <c r="BK176" i="15" s="1"/>
  <c r="J176" i="15" s="1"/>
  <c r="J66" i="15" s="1"/>
  <c r="J179" i="15"/>
  <c r="BE179" i="15"/>
  <c r="BI177" i="15"/>
  <c r="BH177" i="15"/>
  <c r="BG177" i="15"/>
  <c r="BF177" i="15"/>
  <c r="T177" i="15"/>
  <c r="T176" i="15"/>
  <c r="R177" i="15"/>
  <c r="P177" i="15"/>
  <c r="P176" i="15"/>
  <c r="BK177" i="15"/>
  <c r="J177" i="15"/>
  <c r="BE177" i="15" s="1"/>
  <c r="BI169" i="15"/>
  <c r="BH169" i="15"/>
  <c r="BG169" i="15"/>
  <c r="BF169" i="15"/>
  <c r="T169" i="15"/>
  <c r="R169" i="15"/>
  <c r="P169" i="15"/>
  <c r="BK169" i="15"/>
  <c r="J169" i="15"/>
  <c r="BE169" i="15"/>
  <c r="BI166" i="15"/>
  <c r="BH166" i="15"/>
  <c r="BG166" i="15"/>
  <c r="BF166" i="15"/>
  <c r="T166" i="15"/>
  <c r="R166" i="15"/>
  <c r="P166" i="15"/>
  <c r="BK166" i="15"/>
  <c r="J166" i="15"/>
  <c r="BE166" i="15"/>
  <c r="BI162" i="15"/>
  <c r="BH162" i="15"/>
  <c r="BG162" i="15"/>
  <c r="BF162" i="15"/>
  <c r="T162" i="15"/>
  <c r="R162" i="15"/>
  <c r="P162" i="15"/>
  <c r="BK162" i="15"/>
  <c r="J162" i="15"/>
  <c r="BE162" i="15"/>
  <c r="BI155" i="15"/>
  <c r="BH155" i="15"/>
  <c r="BG155" i="15"/>
  <c r="BF155" i="15"/>
  <c r="T155" i="15"/>
  <c r="R155" i="15"/>
  <c r="P155" i="15"/>
  <c r="BK155" i="15"/>
  <c r="J155" i="15"/>
  <c r="BE155" i="15"/>
  <c r="BI151" i="15"/>
  <c r="BH151" i="15"/>
  <c r="BG151" i="15"/>
  <c r="BF151" i="15"/>
  <c r="T151" i="15"/>
  <c r="R151" i="15"/>
  <c r="P151" i="15"/>
  <c r="BK151" i="15"/>
  <c r="J151" i="15"/>
  <c r="BE151" i="15"/>
  <c r="BI147" i="15"/>
  <c r="BH147" i="15"/>
  <c r="BG147" i="15"/>
  <c r="BF147" i="15"/>
  <c r="T147" i="15"/>
  <c r="R147" i="15"/>
  <c r="P147" i="15"/>
  <c r="BK147" i="15"/>
  <c r="J147" i="15"/>
  <c r="BE147" i="15"/>
  <c r="BI143" i="15"/>
  <c r="BH143" i="15"/>
  <c r="BG143" i="15"/>
  <c r="BF143" i="15"/>
  <c r="T143" i="15"/>
  <c r="R143" i="15"/>
  <c r="P143" i="15"/>
  <c r="BK143" i="15"/>
  <c r="J143" i="15"/>
  <c r="BE143" i="15"/>
  <c r="BI137" i="15"/>
  <c r="BH137" i="15"/>
  <c r="BG137" i="15"/>
  <c r="BF137" i="15"/>
  <c r="T137" i="15"/>
  <c r="R137" i="15"/>
  <c r="P137" i="15"/>
  <c r="BK137" i="15"/>
  <c r="J137" i="15"/>
  <c r="BE137" i="15"/>
  <c r="BI133" i="15"/>
  <c r="BH133" i="15"/>
  <c r="BG133" i="15"/>
  <c r="BF133" i="15"/>
  <c r="T133" i="15"/>
  <c r="R133" i="15"/>
  <c r="P133" i="15"/>
  <c r="BK133" i="15"/>
  <c r="J133" i="15"/>
  <c r="BE133" i="15"/>
  <c r="BI129" i="15"/>
  <c r="BH129" i="15"/>
  <c r="BG129" i="15"/>
  <c r="BF129" i="15"/>
  <c r="T129" i="15"/>
  <c r="R129" i="15"/>
  <c r="P129" i="15"/>
  <c r="BK129" i="15"/>
  <c r="J129" i="15"/>
  <c r="BE129" i="15"/>
  <c r="BI122" i="15"/>
  <c r="BH122" i="15"/>
  <c r="BG122" i="15"/>
  <c r="BF122" i="15"/>
  <c r="T122" i="15"/>
  <c r="R122" i="15"/>
  <c r="P122" i="15"/>
  <c r="BK122" i="15"/>
  <c r="J122" i="15"/>
  <c r="BE122" i="15"/>
  <c r="BI118" i="15"/>
  <c r="BH118" i="15"/>
  <c r="BG118" i="15"/>
  <c r="BF118" i="15"/>
  <c r="T118" i="15"/>
  <c r="R118" i="15"/>
  <c r="P118" i="15"/>
  <c r="BK118" i="15"/>
  <c r="J118" i="15"/>
  <c r="BE118" i="15"/>
  <c r="BI111" i="15"/>
  <c r="BH111" i="15"/>
  <c r="BG111" i="15"/>
  <c r="BF111" i="15"/>
  <c r="T111" i="15"/>
  <c r="R111" i="15"/>
  <c r="P111" i="15"/>
  <c r="BK111" i="15"/>
  <c r="J111" i="15"/>
  <c r="BE111" i="15"/>
  <c r="BI107" i="15"/>
  <c r="BH107" i="15"/>
  <c r="BG107" i="15"/>
  <c r="BF107" i="15"/>
  <c r="T107" i="15"/>
  <c r="R107" i="15"/>
  <c r="P107" i="15"/>
  <c r="BK107" i="15"/>
  <c r="J107" i="15"/>
  <c r="BE107" i="15"/>
  <c r="BI100" i="15"/>
  <c r="BH100" i="15"/>
  <c r="BG100" i="15"/>
  <c r="BF100" i="15"/>
  <c r="T100" i="15"/>
  <c r="R100" i="15"/>
  <c r="R95" i="15" s="1"/>
  <c r="R94" i="15" s="1"/>
  <c r="P100" i="15"/>
  <c r="BK100" i="15"/>
  <c r="J100" i="15"/>
  <c r="BE100" i="15"/>
  <c r="BI96" i="15"/>
  <c r="F39" i="15"/>
  <c r="BD71" i="1" s="1"/>
  <c r="BH96" i="15"/>
  <c r="BG96" i="15"/>
  <c r="F37" i="15"/>
  <c r="BB71" i="1" s="1"/>
  <c r="BF96" i="15"/>
  <c r="T96" i="15"/>
  <c r="T95" i="15"/>
  <c r="T94" i="15" s="1"/>
  <c r="T93" i="15" s="1"/>
  <c r="R96" i="15"/>
  <c r="P96" i="15"/>
  <c r="P95" i="15"/>
  <c r="P94" i="15" s="1"/>
  <c r="P93" i="15" s="1"/>
  <c r="AU71" i="1" s="1"/>
  <c r="BK96" i="15"/>
  <c r="BK95" i="15" s="1"/>
  <c r="J96" i="15"/>
  <c r="BE96" i="15" s="1"/>
  <c r="J90" i="15"/>
  <c r="J89" i="15"/>
  <c r="F89" i="15"/>
  <c r="F87" i="15"/>
  <c r="E85" i="15"/>
  <c r="J59" i="15"/>
  <c r="J58" i="15"/>
  <c r="F58" i="15"/>
  <c r="F56" i="15"/>
  <c r="E54" i="15"/>
  <c r="J20" i="15"/>
  <c r="E20" i="15"/>
  <c r="F90" i="15" s="1"/>
  <c r="F59" i="15"/>
  <c r="J19" i="15"/>
  <c r="J14" i="15"/>
  <c r="J87" i="15" s="1"/>
  <c r="J56" i="15"/>
  <c r="E7" i="15"/>
  <c r="E81" i="15"/>
  <c r="E50" i="15"/>
  <c r="J39" i="14"/>
  <c r="J38" i="14"/>
  <c r="AY70" i="1"/>
  <c r="J37" i="14"/>
  <c r="AX70" i="1"/>
  <c r="BI421" i="14"/>
  <c r="BH421" i="14"/>
  <c r="BG421" i="14"/>
  <c r="BF421" i="14"/>
  <c r="T421" i="14"/>
  <c r="T420" i="14"/>
  <c r="T419" i="14" s="1"/>
  <c r="R421" i="14"/>
  <c r="R420" i="14" s="1"/>
  <c r="R419" i="14" s="1"/>
  <c r="P421" i="14"/>
  <c r="P420" i="14"/>
  <c r="P419" i="14" s="1"/>
  <c r="BK421" i="14"/>
  <c r="BK420" i="14" s="1"/>
  <c r="BK419" i="14" s="1"/>
  <c r="J419" i="14" s="1"/>
  <c r="J72" i="14" s="1"/>
  <c r="J421" i="14"/>
  <c r="BE421" i="14"/>
  <c r="BI417" i="14"/>
  <c r="BH417" i="14"/>
  <c r="BG417" i="14"/>
  <c r="BF417" i="14"/>
  <c r="T417" i="14"/>
  <c r="T416" i="14"/>
  <c r="R417" i="14"/>
  <c r="R416" i="14"/>
  <c r="P417" i="14"/>
  <c r="P416" i="14"/>
  <c r="BK417" i="14"/>
  <c r="BK416" i="14"/>
  <c r="J416" i="14" s="1"/>
  <c r="J71" i="14" s="1"/>
  <c r="J417" i="14"/>
  <c r="BE417" i="14" s="1"/>
  <c r="BI413" i="14"/>
  <c r="BH413" i="14"/>
  <c r="BG413" i="14"/>
  <c r="BF413" i="14"/>
  <c r="T413" i="14"/>
  <c r="R413" i="14"/>
  <c r="P413" i="14"/>
  <c r="BK413" i="14"/>
  <c r="J413" i="14"/>
  <c r="BE413" i="14"/>
  <c r="BI410" i="14"/>
  <c r="BH410" i="14"/>
  <c r="BG410" i="14"/>
  <c r="BF410" i="14"/>
  <c r="T410" i="14"/>
  <c r="R410" i="14"/>
  <c r="P410" i="14"/>
  <c r="BK410" i="14"/>
  <c r="J410" i="14"/>
  <c r="BE410" i="14"/>
  <c r="BI408" i="14"/>
  <c r="BH408" i="14"/>
  <c r="BG408" i="14"/>
  <c r="BF408" i="14"/>
  <c r="T408" i="14"/>
  <c r="R408" i="14"/>
  <c r="P408" i="14"/>
  <c r="BK408" i="14"/>
  <c r="J408" i="14"/>
  <c r="BE408" i="14"/>
  <c r="BI403" i="14"/>
  <c r="BH403" i="14"/>
  <c r="BG403" i="14"/>
  <c r="BF403" i="14"/>
  <c r="T403" i="14"/>
  <c r="R403" i="14"/>
  <c r="P403" i="14"/>
  <c r="BK403" i="14"/>
  <c r="J403" i="14"/>
  <c r="BE403" i="14"/>
  <c r="BI400" i="14"/>
  <c r="BH400" i="14"/>
  <c r="BG400" i="14"/>
  <c r="BF400" i="14"/>
  <c r="T400" i="14"/>
  <c r="R400" i="14"/>
  <c r="R391" i="14" s="1"/>
  <c r="P400" i="14"/>
  <c r="BK400" i="14"/>
  <c r="J400" i="14"/>
  <c r="BE400" i="14"/>
  <c r="BI395" i="14"/>
  <c r="BH395" i="14"/>
  <c r="BG395" i="14"/>
  <c r="BF395" i="14"/>
  <c r="T395" i="14"/>
  <c r="R395" i="14"/>
  <c r="P395" i="14"/>
  <c r="BK395" i="14"/>
  <c r="BK391" i="14" s="1"/>
  <c r="J391" i="14" s="1"/>
  <c r="J70" i="14" s="1"/>
  <c r="J395" i="14"/>
  <c r="BE395" i="14"/>
  <c r="BI392" i="14"/>
  <c r="BH392" i="14"/>
  <c r="BG392" i="14"/>
  <c r="BF392" i="14"/>
  <c r="T392" i="14"/>
  <c r="T391" i="14"/>
  <c r="R392" i="14"/>
  <c r="P392" i="14"/>
  <c r="P391" i="14"/>
  <c r="BK392" i="14"/>
  <c r="J392" i="14"/>
  <c r="BE392" i="14" s="1"/>
  <c r="BI387" i="14"/>
  <c r="BH387" i="14"/>
  <c r="BG387" i="14"/>
  <c r="BF387" i="14"/>
  <c r="T387" i="14"/>
  <c r="T386" i="14"/>
  <c r="R387" i="14"/>
  <c r="R386" i="14"/>
  <c r="P387" i="14"/>
  <c r="P386" i="14"/>
  <c r="BK387" i="14"/>
  <c r="BK386" i="14"/>
  <c r="J386" i="14" s="1"/>
  <c r="J69" i="14" s="1"/>
  <c r="J387" i="14"/>
  <c r="BE387" i="14" s="1"/>
  <c r="BI381" i="14"/>
  <c r="BH381" i="14"/>
  <c r="BG381" i="14"/>
  <c r="BF381" i="14"/>
  <c r="T381" i="14"/>
  <c r="R381" i="14"/>
  <c r="P381" i="14"/>
  <c r="BK381" i="14"/>
  <c r="J381" i="14"/>
  <c r="BE381" i="14"/>
  <c r="BI379" i="14"/>
  <c r="BH379" i="14"/>
  <c r="BG379" i="14"/>
  <c r="BF379" i="14"/>
  <c r="T379" i="14"/>
  <c r="R379" i="14"/>
  <c r="P379" i="14"/>
  <c r="BK379" i="14"/>
  <c r="J379" i="14"/>
  <c r="BE379" i="14"/>
  <c r="BI375" i="14"/>
  <c r="BH375" i="14"/>
  <c r="BG375" i="14"/>
  <c r="BF375" i="14"/>
  <c r="T375" i="14"/>
  <c r="R375" i="14"/>
  <c r="P375" i="14"/>
  <c r="BK375" i="14"/>
  <c r="J375" i="14"/>
  <c r="BE375" i="14"/>
  <c r="BI371" i="14"/>
  <c r="BH371" i="14"/>
  <c r="BG371" i="14"/>
  <c r="BF371" i="14"/>
  <c r="T371" i="14"/>
  <c r="R371" i="14"/>
  <c r="P371" i="14"/>
  <c r="BK371" i="14"/>
  <c r="J371" i="14"/>
  <c r="BE371" i="14"/>
  <c r="BI366" i="14"/>
  <c r="BH366" i="14"/>
  <c r="BG366" i="14"/>
  <c r="BF366" i="14"/>
  <c r="T366" i="14"/>
  <c r="R366" i="14"/>
  <c r="P366" i="14"/>
  <c r="BK366" i="14"/>
  <c r="J366" i="14"/>
  <c r="BE366" i="14"/>
  <c r="BI363" i="14"/>
  <c r="BH363" i="14"/>
  <c r="BG363" i="14"/>
  <c r="BF363" i="14"/>
  <c r="T363" i="14"/>
  <c r="R363" i="14"/>
  <c r="P363" i="14"/>
  <c r="BK363" i="14"/>
  <c r="J363" i="14"/>
  <c r="BE363" i="14"/>
  <c r="BI357" i="14"/>
  <c r="BH357" i="14"/>
  <c r="BG357" i="14"/>
  <c r="BF357" i="14"/>
  <c r="T357" i="14"/>
  <c r="R357" i="14"/>
  <c r="P357" i="14"/>
  <c r="BK357" i="14"/>
  <c r="J357" i="14"/>
  <c r="BE357" i="14"/>
  <c r="BI353" i="14"/>
  <c r="BH353" i="14"/>
  <c r="BG353" i="14"/>
  <c r="BF353" i="14"/>
  <c r="T353" i="14"/>
  <c r="R353" i="14"/>
  <c r="P353" i="14"/>
  <c r="BK353" i="14"/>
  <c r="J353" i="14"/>
  <c r="BE353" i="14"/>
  <c r="BI346" i="14"/>
  <c r="BH346" i="14"/>
  <c r="BG346" i="14"/>
  <c r="BF346" i="14"/>
  <c r="T346" i="14"/>
  <c r="R346" i="14"/>
  <c r="P346" i="14"/>
  <c r="BK346" i="14"/>
  <c r="J346" i="14"/>
  <c r="BE346" i="14"/>
  <c r="BI343" i="14"/>
  <c r="BH343" i="14"/>
  <c r="BG343" i="14"/>
  <c r="BF343" i="14"/>
  <c r="T343" i="14"/>
  <c r="R343" i="14"/>
  <c r="P343" i="14"/>
  <c r="BK343" i="14"/>
  <c r="J343" i="14"/>
  <c r="BE343" i="14"/>
  <c r="BI341" i="14"/>
  <c r="BH341" i="14"/>
  <c r="BG341" i="14"/>
  <c r="BF341" i="14"/>
  <c r="T341" i="14"/>
  <c r="R341" i="14"/>
  <c r="P341" i="14"/>
  <c r="BK341" i="14"/>
  <c r="J341" i="14"/>
  <c r="BE341" i="14"/>
  <c r="BI339" i="14"/>
  <c r="BH339" i="14"/>
  <c r="BG339" i="14"/>
  <c r="BF339" i="14"/>
  <c r="T339" i="14"/>
  <c r="R339" i="14"/>
  <c r="P339" i="14"/>
  <c r="BK339" i="14"/>
  <c r="J339" i="14"/>
  <c r="BE339" i="14"/>
  <c r="BI337" i="14"/>
  <c r="BH337" i="14"/>
  <c r="BG337" i="14"/>
  <c r="BF337" i="14"/>
  <c r="T337" i="14"/>
  <c r="R337" i="14"/>
  <c r="P337" i="14"/>
  <c r="BK337" i="14"/>
  <c r="J337" i="14"/>
  <c r="BE337" i="14"/>
  <c r="BI331" i="14"/>
  <c r="BH331" i="14"/>
  <c r="BG331" i="14"/>
  <c r="BF331" i="14"/>
  <c r="T331" i="14"/>
  <c r="R331" i="14"/>
  <c r="P331" i="14"/>
  <c r="BK331" i="14"/>
  <c r="J331" i="14"/>
  <c r="BE331" i="14"/>
  <c r="BI324" i="14"/>
  <c r="BH324" i="14"/>
  <c r="BG324" i="14"/>
  <c r="BF324" i="14"/>
  <c r="T324" i="14"/>
  <c r="R324" i="14"/>
  <c r="P324" i="14"/>
  <c r="BK324" i="14"/>
  <c r="J324" i="14"/>
  <c r="BE324" i="14"/>
  <c r="BI313" i="14"/>
  <c r="BH313" i="14"/>
  <c r="BG313" i="14"/>
  <c r="BF313" i="14"/>
  <c r="T313" i="14"/>
  <c r="T312" i="14"/>
  <c r="R313" i="14"/>
  <c r="R312" i="14"/>
  <c r="P313" i="14"/>
  <c r="P312" i="14"/>
  <c r="BK313" i="14"/>
  <c r="BK312" i="14"/>
  <c r="J312" i="14" s="1"/>
  <c r="J68" i="14" s="1"/>
  <c r="J313" i="14"/>
  <c r="BE313" i="14" s="1"/>
  <c r="BI308" i="14"/>
  <c r="BH308" i="14"/>
  <c r="BG308" i="14"/>
  <c r="BF308" i="14"/>
  <c r="T308" i="14"/>
  <c r="R308" i="14"/>
  <c r="P308" i="14"/>
  <c r="BK308" i="14"/>
  <c r="BK303" i="14" s="1"/>
  <c r="J303" i="14" s="1"/>
  <c r="J67" i="14" s="1"/>
  <c r="J308" i="14"/>
  <c r="BE308" i="14"/>
  <c r="BI304" i="14"/>
  <c r="BH304" i="14"/>
  <c r="BG304" i="14"/>
  <c r="BF304" i="14"/>
  <c r="T304" i="14"/>
  <c r="T303" i="14"/>
  <c r="R304" i="14"/>
  <c r="R303" i="14"/>
  <c r="P304" i="14"/>
  <c r="P303" i="14"/>
  <c r="BK304" i="14"/>
  <c r="J304" i="14"/>
  <c r="BE304" i="14" s="1"/>
  <c r="BI301" i="14"/>
  <c r="BH301" i="14"/>
  <c r="BG301" i="14"/>
  <c r="BF301" i="14"/>
  <c r="T301" i="14"/>
  <c r="R301" i="14"/>
  <c r="P301" i="14"/>
  <c r="BK301" i="14"/>
  <c r="J301" i="14"/>
  <c r="BE301" i="14"/>
  <c r="BI299" i="14"/>
  <c r="BH299" i="14"/>
  <c r="BG299" i="14"/>
  <c r="BF299" i="14"/>
  <c r="T299" i="14"/>
  <c r="R299" i="14"/>
  <c r="P299" i="14"/>
  <c r="BK299" i="14"/>
  <c r="J299" i="14"/>
  <c r="BE299" i="14"/>
  <c r="BI297" i="14"/>
  <c r="BH297" i="14"/>
  <c r="BG297" i="14"/>
  <c r="BF297" i="14"/>
  <c r="T297" i="14"/>
  <c r="R297" i="14"/>
  <c r="R283" i="14" s="1"/>
  <c r="P297" i="14"/>
  <c r="BK297" i="14"/>
  <c r="J297" i="14"/>
  <c r="BE297" i="14"/>
  <c r="BI290" i="14"/>
  <c r="BH290" i="14"/>
  <c r="BG290" i="14"/>
  <c r="BF290" i="14"/>
  <c r="T290" i="14"/>
  <c r="R290" i="14"/>
  <c r="P290" i="14"/>
  <c r="BK290" i="14"/>
  <c r="BK283" i="14" s="1"/>
  <c r="J283" i="14" s="1"/>
  <c r="J66" i="14" s="1"/>
  <c r="J290" i="14"/>
  <c r="BE290" i="14"/>
  <c r="BI284" i="14"/>
  <c r="BH284" i="14"/>
  <c r="BG284" i="14"/>
  <c r="BF284" i="14"/>
  <c r="T284" i="14"/>
  <c r="T283" i="14"/>
  <c r="R284" i="14"/>
  <c r="P284" i="14"/>
  <c r="P283" i="14"/>
  <c r="BK284" i="14"/>
  <c r="J284" i="14"/>
  <c r="BE284" i="14" s="1"/>
  <c r="BI277" i="14"/>
  <c r="BH277" i="14"/>
  <c r="BG277" i="14"/>
  <c r="BF277" i="14"/>
  <c r="T277" i="14"/>
  <c r="R277" i="14"/>
  <c r="P277" i="14"/>
  <c r="BK277" i="14"/>
  <c r="J277" i="14"/>
  <c r="BE277" i="14"/>
  <c r="BI274" i="14"/>
  <c r="BH274" i="14"/>
  <c r="BG274" i="14"/>
  <c r="BF274" i="14"/>
  <c r="T274" i="14"/>
  <c r="R274" i="14"/>
  <c r="P274" i="14"/>
  <c r="BK274" i="14"/>
  <c r="J274" i="14"/>
  <c r="BE274" i="14"/>
  <c r="BI268" i="14"/>
  <c r="BH268" i="14"/>
  <c r="BG268" i="14"/>
  <c r="BF268" i="14"/>
  <c r="T268" i="14"/>
  <c r="R268" i="14"/>
  <c r="P268" i="14"/>
  <c r="BK268" i="14"/>
  <c r="J268" i="14"/>
  <c r="BE268" i="14"/>
  <c r="BI252" i="14"/>
  <c r="BH252" i="14"/>
  <c r="BG252" i="14"/>
  <c r="BF252" i="14"/>
  <c r="T252" i="14"/>
  <c r="R252" i="14"/>
  <c r="P252" i="14"/>
  <c r="BK252" i="14"/>
  <c r="J252" i="14"/>
  <c r="BE252" i="14"/>
  <c r="BI248" i="14"/>
  <c r="BH248" i="14"/>
  <c r="BG248" i="14"/>
  <c r="BF248" i="14"/>
  <c r="T248" i="14"/>
  <c r="R248" i="14"/>
  <c r="P248" i="14"/>
  <c r="BK248" i="14"/>
  <c r="J248" i="14"/>
  <c r="BE248" i="14"/>
  <c r="BI241" i="14"/>
  <c r="BH241" i="14"/>
  <c r="BG241" i="14"/>
  <c r="BF241" i="14"/>
  <c r="T241" i="14"/>
  <c r="R241" i="14"/>
  <c r="P241" i="14"/>
  <c r="BK241" i="14"/>
  <c r="J241" i="14"/>
  <c r="BE241" i="14"/>
  <c r="BI237" i="14"/>
  <c r="BH237" i="14"/>
  <c r="BG237" i="14"/>
  <c r="BF237" i="14"/>
  <c r="T237" i="14"/>
  <c r="R237" i="14"/>
  <c r="P237" i="14"/>
  <c r="BK237" i="14"/>
  <c r="J237" i="14"/>
  <c r="BE237" i="14"/>
  <c r="BI231" i="14"/>
  <c r="BH231" i="14"/>
  <c r="BG231" i="14"/>
  <c r="BF231" i="14"/>
  <c r="T231" i="14"/>
  <c r="R231" i="14"/>
  <c r="P231" i="14"/>
  <c r="BK231" i="14"/>
  <c r="J231" i="14"/>
  <c r="BE231" i="14"/>
  <c r="BI224" i="14"/>
  <c r="BH224" i="14"/>
  <c r="BG224" i="14"/>
  <c r="BF224" i="14"/>
  <c r="T224" i="14"/>
  <c r="R224" i="14"/>
  <c r="P224" i="14"/>
  <c r="BK224" i="14"/>
  <c r="J224" i="14"/>
  <c r="BE224" i="14"/>
  <c r="BI220" i="14"/>
  <c r="BH220" i="14"/>
  <c r="BG220" i="14"/>
  <c r="BF220" i="14"/>
  <c r="T220" i="14"/>
  <c r="R220" i="14"/>
  <c r="P220" i="14"/>
  <c r="BK220" i="14"/>
  <c r="J220" i="14"/>
  <c r="BE220" i="14"/>
  <c r="BI216" i="14"/>
  <c r="BH216" i="14"/>
  <c r="BG216" i="14"/>
  <c r="BF216" i="14"/>
  <c r="T216" i="14"/>
  <c r="R216" i="14"/>
  <c r="P216" i="14"/>
  <c r="BK216" i="14"/>
  <c r="J216" i="14"/>
  <c r="BE216" i="14"/>
  <c r="BI189" i="14"/>
  <c r="BH189" i="14"/>
  <c r="BG189" i="14"/>
  <c r="BF189" i="14"/>
  <c r="T189" i="14"/>
  <c r="R189" i="14"/>
  <c r="P189" i="14"/>
  <c r="BK189" i="14"/>
  <c r="J189" i="14"/>
  <c r="BE189" i="14"/>
  <c r="BI185" i="14"/>
  <c r="BH185" i="14"/>
  <c r="BG185" i="14"/>
  <c r="BF185" i="14"/>
  <c r="T185" i="14"/>
  <c r="R185" i="14"/>
  <c r="P185" i="14"/>
  <c r="BK185" i="14"/>
  <c r="J185" i="14"/>
  <c r="BE185" i="14"/>
  <c r="BI151" i="14"/>
  <c r="BH151" i="14"/>
  <c r="BG151" i="14"/>
  <c r="BF151" i="14"/>
  <c r="T151" i="14"/>
  <c r="R151" i="14"/>
  <c r="P151" i="14"/>
  <c r="BK151" i="14"/>
  <c r="J151" i="14"/>
  <c r="BE151" i="14"/>
  <c r="BI147" i="14"/>
  <c r="BH147" i="14"/>
  <c r="BG147" i="14"/>
  <c r="BF147" i="14"/>
  <c r="T147" i="14"/>
  <c r="R147" i="14"/>
  <c r="P147" i="14"/>
  <c r="BK147" i="14"/>
  <c r="J147" i="14"/>
  <c r="BE147" i="14"/>
  <c r="BI110" i="14"/>
  <c r="BH110" i="14"/>
  <c r="BG110" i="14"/>
  <c r="BF110" i="14"/>
  <c r="T110" i="14"/>
  <c r="R110" i="14"/>
  <c r="P110" i="14"/>
  <c r="BK110" i="14"/>
  <c r="J110" i="14"/>
  <c r="BE110" i="14"/>
  <c r="BI106" i="14"/>
  <c r="BH106" i="14"/>
  <c r="BG106" i="14"/>
  <c r="BF106" i="14"/>
  <c r="T106" i="14"/>
  <c r="R106" i="14"/>
  <c r="R97" i="14" s="1"/>
  <c r="R96" i="14" s="1"/>
  <c r="R95" i="14" s="1"/>
  <c r="P106" i="14"/>
  <c r="BK106" i="14"/>
  <c r="J106" i="14"/>
  <c r="BE106" i="14"/>
  <c r="F35" i="14" s="1"/>
  <c r="AZ70" i="1" s="1"/>
  <c r="BI102" i="14"/>
  <c r="BH102" i="14"/>
  <c r="BG102" i="14"/>
  <c r="BF102" i="14"/>
  <c r="T102" i="14"/>
  <c r="R102" i="14"/>
  <c r="P102" i="14"/>
  <c r="BK102" i="14"/>
  <c r="J102" i="14"/>
  <c r="BE102" i="14"/>
  <c r="BI98" i="14"/>
  <c r="F39" i="14"/>
  <c r="BD70" i="1" s="1"/>
  <c r="BH98" i="14"/>
  <c r="BG98" i="14"/>
  <c r="F37" i="14"/>
  <c r="BB70" i="1" s="1"/>
  <c r="BF98" i="14"/>
  <c r="T98" i="14"/>
  <c r="T97" i="14"/>
  <c r="T96" i="14" s="1"/>
  <c r="T95" i="14" s="1"/>
  <c r="R98" i="14"/>
  <c r="P98" i="14"/>
  <c r="P97" i="14"/>
  <c r="BK98" i="14"/>
  <c r="J98" i="14"/>
  <c r="BE98" i="14" s="1"/>
  <c r="J92" i="14"/>
  <c r="J91" i="14"/>
  <c r="F91" i="14"/>
  <c r="F89" i="14"/>
  <c r="E87" i="14"/>
  <c r="J59" i="14"/>
  <c r="J58" i="14"/>
  <c r="F58" i="14"/>
  <c r="F56" i="14"/>
  <c r="E54" i="14"/>
  <c r="J20" i="14"/>
  <c r="E20" i="14"/>
  <c r="J19" i="14"/>
  <c r="J14" i="14"/>
  <c r="E7" i="14"/>
  <c r="E50" i="14" s="1"/>
  <c r="E83" i="14"/>
  <c r="J39" i="13"/>
  <c r="J38" i="13"/>
  <c r="AY69" i="1"/>
  <c r="J37" i="13"/>
  <c r="AX69" i="1"/>
  <c r="BI252" i="13"/>
  <c r="BH252" i="13"/>
  <c r="BG252" i="13"/>
  <c r="BF252" i="13"/>
  <c r="T252" i="13"/>
  <c r="R252" i="13"/>
  <c r="P252" i="13"/>
  <c r="BK252" i="13"/>
  <c r="J252" i="13"/>
  <c r="BE252" i="13"/>
  <c r="BI248" i="13"/>
  <c r="BH248" i="13"/>
  <c r="BG248" i="13"/>
  <c r="BF248" i="13"/>
  <c r="T248" i="13"/>
  <c r="R248" i="13"/>
  <c r="P248" i="13"/>
  <c r="BK248" i="13"/>
  <c r="J248" i="13"/>
  <c r="BE248" i="13"/>
  <c r="BI244" i="13"/>
  <c r="BH244" i="13"/>
  <c r="BG244" i="13"/>
  <c r="BF244" i="13"/>
  <c r="T244" i="13"/>
  <c r="R244" i="13"/>
  <c r="P244" i="13"/>
  <c r="BK244" i="13"/>
  <c r="J244" i="13"/>
  <c r="BE244" i="13"/>
  <c r="BI240" i="13"/>
  <c r="BH240" i="13"/>
  <c r="BG240" i="13"/>
  <c r="BF240" i="13"/>
  <c r="T240" i="13"/>
  <c r="T239" i="13"/>
  <c r="R240" i="13"/>
  <c r="R239" i="13"/>
  <c r="P240" i="13"/>
  <c r="P239" i="13"/>
  <c r="BK240" i="13"/>
  <c r="BK239" i="13"/>
  <c r="J239" i="13" s="1"/>
  <c r="J240" i="13"/>
  <c r="BE240" i="13" s="1"/>
  <c r="J71" i="13"/>
  <c r="BI237" i="13"/>
  <c r="BH237" i="13"/>
  <c r="BG237" i="13"/>
  <c r="BF237" i="13"/>
  <c r="T237" i="13"/>
  <c r="R237" i="13"/>
  <c r="P237" i="13"/>
  <c r="BK237" i="13"/>
  <c r="J237" i="13"/>
  <c r="BE237" i="13"/>
  <c r="BI234" i="13"/>
  <c r="BH234" i="13"/>
  <c r="BG234" i="13"/>
  <c r="BF234" i="13"/>
  <c r="T234" i="13"/>
  <c r="R234" i="13"/>
  <c r="P234" i="13"/>
  <c r="BK234" i="13"/>
  <c r="J234" i="13"/>
  <c r="BE234" i="13"/>
  <c r="BI230" i="13"/>
  <c r="BH230" i="13"/>
  <c r="BG230" i="13"/>
  <c r="BF230" i="13"/>
  <c r="T230" i="13"/>
  <c r="R230" i="13"/>
  <c r="P230" i="13"/>
  <c r="BK230" i="13"/>
  <c r="J230" i="13"/>
  <c r="BE230" i="13"/>
  <c r="BI225" i="13"/>
  <c r="BH225" i="13"/>
  <c r="BG225" i="13"/>
  <c r="BF225" i="13"/>
  <c r="T225" i="13"/>
  <c r="R225" i="13"/>
  <c r="P225" i="13"/>
  <c r="BK225" i="13"/>
  <c r="J225" i="13"/>
  <c r="BE225" i="13"/>
  <c r="BI220" i="13"/>
  <c r="BH220" i="13"/>
  <c r="BG220" i="13"/>
  <c r="BF220" i="13"/>
  <c r="T220" i="13"/>
  <c r="T219" i="13"/>
  <c r="T218" i="13" s="1"/>
  <c r="R220" i="13"/>
  <c r="P220" i="13"/>
  <c r="P219" i="13"/>
  <c r="P218" i="13" s="1"/>
  <c r="BK220" i="13"/>
  <c r="J220" i="13"/>
  <c r="BE220" i="13"/>
  <c r="BI216" i="13"/>
  <c r="BH216" i="13"/>
  <c r="BG216" i="13"/>
  <c r="BF216" i="13"/>
  <c r="T216" i="13"/>
  <c r="T215" i="13"/>
  <c r="R216" i="13"/>
  <c r="R215" i="13"/>
  <c r="P216" i="13"/>
  <c r="P215" i="13"/>
  <c r="BK216" i="13"/>
  <c r="BK215" i="13"/>
  <c r="J215" i="13" s="1"/>
  <c r="J68" i="13" s="1"/>
  <c r="J216" i="13"/>
  <c r="BE216" i="13" s="1"/>
  <c r="BI210" i="13"/>
  <c r="BH210" i="13"/>
  <c r="BG210" i="13"/>
  <c r="BF210" i="13"/>
  <c r="T210" i="13"/>
  <c r="R210" i="13"/>
  <c r="P210" i="13"/>
  <c r="BK210" i="13"/>
  <c r="J210" i="13"/>
  <c r="BE210" i="13"/>
  <c r="BI205" i="13"/>
  <c r="BH205" i="13"/>
  <c r="BG205" i="13"/>
  <c r="BF205" i="13"/>
  <c r="T205" i="13"/>
  <c r="R205" i="13"/>
  <c r="P205" i="13"/>
  <c r="BK205" i="13"/>
  <c r="J205" i="13"/>
  <c r="BE205" i="13"/>
  <c r="BI201" i="13"/>
  <c r="BH201" i="13"/>
  <c r="BG201" i="13"/>
  <c r="BF201" i="13"/>
  <c r="T201" i="13"/>
  <c r="R201" i="13"/>
  <c r="R189" i="13" s="1"/>
  <c r="P201" i="13"/>
  <c r="BK201" i="13"/>
  <c r="J201" i="13"/>
  <c r="BE201" i="13"/>
  <c r="BI195" i="13"/>
  <c r="BH195" i="13"/>
  <c r="BG195" i="13"/>
  <c r="BF195" i="13"/>
  <c r="T195" i="13"/>
  <c r="R195" i="13"/>
  <c r="P195" i="13"/>
  <c r="BK195" i="13"/>
  <c r="BK189" i="13" s="1"/>
  <c r="J189" i="13" s="1"/>
  <c r="J67" i="13" s="1"/>
  <c r="J195" i="13"/>
  <c r="BE195" i="13"/>
  <c r="BI190" i="13"/>
  <c r="BH190" i="13"/>
  <c r="BG190" i="13"/>
  <c r="BF190" i="13"/>
  <c r="T190" i="13"/>
  <c r="T189" i="13"/>
  <c r="R190" i="13"/>
  <c r="P190" i="13"/>
  <c r="P189" i="13"/>
  <c r="BK190" i="13"/>
  <c r="J190" i="13"/>
  <c r="BE190" i="13" s="1"/>
  <c r="BI182" i="13"/>
  <c r="BH182" i="13"/>
  <c r="BG182" i="13"/>
  <c r="BF182" i="13"/>
  <c r="T182" i="13"/>
  <c r="R182" i="13"/>
  <c r="P182" i="13"/>
  <c r="BK182" i="13"/>
  <c r="J182" i="13"/>
  <c r="BE182" i="13"/>
  <c r="BI178" i="13"/>
  <c r="BH178" i="13"/>
  <c r="BG178" i="13"/>
  <c r="BF178" i="13"/>
  <c r="T178" i="13"/>
  <c r="R178" i="13"/>
  <c r="P178" i="13"/>
  <c r="BK178" i="13"/>
  <c r="J178" i="13"/>
  <c r="BE178" i="13"/>
  <c r="BI174" i="13"/>
  <c r="BH174" i="13"/>
  <c r="BG174" i="13"/>
  <c r="BF174" i="13"/>
  <c r="T174" i="13"/>
  <c r="R174" i="13"/>
  <c r="P174" i="13"/>
  <c r="BK174" i="13"/>
  <c r="J174" i="13"/>
  <c r="BE174" i="13"/>
  <c r="BI170" i="13"/>
  <c r="BH170" i="13"/>
  <c r="BG170" i="13"/>
  <c r="BF170" i="13"/>
  <c r="T170" i="13"/>
  <c r="T169" i="13"/>
  <c r="R170" i="13"/>
  <c r="R169" i="13"/>
  <c r="P170" i="13"/>
  <c r="P169" i="13"/>
  <c r="BK170" i="13"/>
  <c r="BK169" i="13"/>
  <c r="J169" i="13" s="1"/>
  <c r="J66" i="13" s="1"/>
  <c r="J170" i="13"/>
  <c r="BE170" i="13" s="1"/>
  <c r="BI165" i="13"/>
  <c r="BH165" i="13"/>
  <c r="BG165" i="13"/>
  <c r="BF165" i="13"/>
  <c r="T165" i="13"/>
  <c r="R165" i="13"/>
  <c r="P165" i="13"/>
  <c r="BK165" i="13"/>
  <c r="J165" i="13"/>
  <c r="BE165" i="13"/>
  <c r="BI162" i="13"/>
  <c r="BH162" i="13"/>
  <c r="BG162" i="13"/>
  <c r="BF162" i="13"/>
  <c r="T162" i="13"/>
  <c r="R162" i="13"/>
  <c r="P162" i="13"/>
  <c r="BK162" i="13"/>
  <c r="J162" i="13"/>
  <c r="BE162" i="13"/>
  <c r="BI158" i="13"/>
  <c r="BH158" i="13"/>
  <c r="BG158" i="13"/>
  <c r="BF158" i="13"/>
  <c r="T158" i="13"/>
  <c r="R158" i="13"/>
  <c r="P158" i="13"/>
  <c r="BK158" i="13"/>
  <c r="J158" i="13"/>
  <c r="BE158" i="13"/>
  <c r="BI154" i="13"/>
  <c r="BH154" i="13"/>
  <c r="BG154" i="13"/>
  <c r="BF154" i="13"/>
  <c r="T154" i="13"/>
  <c r="R154" i="13"/>
  <c r="P154" i="13"/>
  <c r="BK154" i="13"/>
  <c r="J154" i="13"/>
  <c r="BE154" i="13"/>
  <c r="BI150" i="13"/>
  <c r="BH150" i="13"/>
  <c r="BG150" i="13"/>
  <c r="BF150" i="13"/>
  <c r="T150" i="13"/>
  <c r="R150" i="13"/>
  <c r="P150" i="13"/>
  <c r="BK150" i="13"/>
  <c r="J150" i="13"/>
  <c r="BE150" i="13"/>
  <c r="BI143" i="13"/>
  <c r="BH143" i="13"/>
  <c r="BG143" i="13"/>
  <c r="BF143" i="13"/>
  <c r="T143" i="13"/>
  <c r="R143" i="13"/>
  <c r="P143" i="13"/>
  <c r="BK143" i="13"/>
  <c r="J143" i="13"/>
  <c r="BE143" i="13"/>
  <c r="BI135" i="13"/>
  <c r="BH135" i="13"/>
  <c r="BG135" i="13"/>
  <c r="BF135" i="13"/>
  <c r="T135" i="13"/>
  <c r="R135" i="13"/>
  <c r="P135" i="13"/>
  <c r="BK135" i="13"/>
  <c r="J135" i="13"/>
  <c r="BE135" i="13"/>
  <c r="BI127" i="13"/>
  <c r="BH127" i="13"/>
  <c r="BG127" i="13"/>
  <c r="BF127" i="13"/>
  <c r="T127" i="13"/>
  <c r="R127" i="13"/>
  <c r="P127" i="13"/>
  <c r="BK127" i="13"/>
  <c r="J127" i="13"/>
  <c r="BE127" i="13"/>
  <c r="BI120" i="13"/>
  <c r="BH120" i="13"/>
  <c r="BG120" i="13"/>
  <c r="BF120" i="13"/>
  <c r="T120" i="13"/>
  <c r="R120" i="13"/>
  <c r="P120" i="13"/>
  <c r="BK120" i="13"/>
  <c r="J120" i="13"/>
  <c r="BE120" i="13"/>
  <c r="BI116" i="13"/>
  <c r="BH116" i="13"/>
  <c r="BG116" i="13"/>
  <c r="BF116" i="13"/>
  <c r="T116" i="13"/>
  <c r="R116" i="13"/>
  <c r="P116" i="13"/>
  <c r="BK116" i="13"/>
  <c r="J116" i="13"/>
  <c r="BE116" i="13"/>
  <c r="BI112" i="13"/>
  <c r="BH112" i="13"/>
  <c r="BG112" i="13"/>
  <c r="BF112" i="13"/>
  <c r="T112" i="13"/>
  <c r="R112" i="13"/>
  <c r="P112" i="13"/>
  <c r="BK112" i="13"/>
  <c r="J112" i="13"/>
  <c r="BE112" i="13"/>
  <c r="BI108" i="13"/>
  <c r="BH108" i="13"/>
  <c r="BG108" i="13"/>
  <c r="BF108" i="13"/>
  <c r="T108" i="13"/>
  <c r="R108" i="13"/>
  <c r="P108" i="13"/>
  <c r="BK108" i="13"/>
  <c r="J108" i="13"/>
  <c r="BE108" i="13"/>
  <c r="BI104" i="13"/>
  <c r="BH104" i="13"/>
  <c r="BG104" i="13"/>
  <c r="BF104" i="13"/>
  <c r="T104" i="13"/>
  <c r="R104" i="13"/>
  <c r="P104" i="13"/>
  <c r="BK104" i="13"/>
  <c r="J104" i="13"/>
  <c r="BE104" i="13"/>
  <c r="BI100" i="13"/>
  <c r="BH100" i="13"/>
  <c r="BG100" i="13"/>
  <c r="BF100" i="13"/>
  <c r="T100" i="13"/>
  <c r="R100" i="13"/>
  <c r="P100" i="13"/>
  <c r="BK100" i="13"/>
  <c r="J100" i="13"/>
  <c r="BE100" i="13"/>
  <c r="J35" i="13" s="1"/>
  <c r="AV69" i="1" s="1"/>
  <c r="BI96" i="13"/>
  <c r="F39" i="13"/>
  <c r="BD69" i="1" s="1"/>
  <c r="BH96" i="13"/>
  <c r="BG96" i="13"/>
  <c r="F37" i="13"/>
  <c r="BB69" i="1" s="1"/>
  <c r="BF96" i="13"/>
  <c r="T96" i="13"/>
  <c r="T95" i="13"/>
  <c r="R96" i="13"/>
  <c r="R95" i="13"/>
  <c r="P96" i="13"/>
  <c r="P95" i="13"/>
  <c r="BK96" i="13"/>
  <c r="J96" i="13"/>
  <c r="BE96" i="13" s="1"/>
  <c r="J90" i="13"/>
  <c r="J89" i="13"/>
  <c r="F89" i="13"/>
  <c r="F87" i="13"/>
  <c r="E85" i="13"/>
  <c r="J59" i="13"/>
  <c r="J58" i="13"/>
  <c r="F58" i="13"/>
  <c r="F56" i="13"/>
  <c r="E54" i="13"/>
  <c r="J20" i="13"/>
  <c r="E20" i="13"/>
  <c r="F90" i="13" s="1"/>
  <c r="F59" i="13"/>
  <c r="J19" i="13"/>
  <c r="J14" i="13"/>
  <c r="J87" i="13" s="1"/>
  <c r="J56" i="13"/>
  <c r="E7" i="13"/>
  <c r="E81" i="13"/>
  <c r="E50" i="13"/>
  <c r="J39" i="12"/>
  <c r="J38" i="12"/>
  <c r="AY68" i="1"/>
  <c r="J37" i="12"/>
  <c r="AX68" i="1"/>
  <c r="BI157" i="12"/>
  <c r="BH157" i="12"/>
  <c r="BG157" i="12"/>
  <c r="BF157" i="12"/>
  <c r="T157" i="12"/>
  <c r="T156" i="12"/>
  <c r="R157" i="12"/>
  <c r="R156" i="12"/>
  <c r="P157" i="12"/>
  <c r="P156" i="12"/>
  <c r="BK157" i="12"/>
  <c r="BK156" i="12"/>
  <c r="J156" i="12" s="1"/>
  <c r="J67" i="12" s="1"/>
  <c r="J157" i="12"/>
  <c r="BE157" i="12" s="1"/>
  <c r="BI151" i="12"/>
  <c r="BH151" i="12"/>
  <c r="BG151" i="12"/>
  <c r="BF151" i="12"/>
  <c r="T151" i="12"/>
  <c r="R151" i="12"/>
  <c r="P151" i="12"/>
  <c r="BK151" i="12"/>
  <c r="J151" i="12"/>
  <c r="BE151" i="12"/>
  <c r="BI147" i="12"/>
  <c r="BH147" i="12"/>
  <c r="BG147" i="12"/>
  <c r="BF147" i="12"/>
  <c r="T147" i="12"/>
  <c r="R147" i="12"/>
  <c r="P147" i="12"/>
  <c r="BK147" i="12"/>
  <c r="J147" i="12"/>
  <c r="BE147" i="12"/>
  <c r="BI142" i="12"/>
  <c r="BH142" i="12"/>
  <c r="BG142" i="12"/>
  <c r="BF142" i="12"/>
  <c r="T142" i="12"/>
  <c r="R142" i="12"/>
  <c r="P142" i="12"/>
  <c r="BK142" i="12"/>
  <c r="J142" i="12"/>
  <c r="BE142" i="12"/>
  <c r="BI137" i="12"/>
  <c r="BH137" i="12"/>
  <c r="BG137" i="12"/>
  <c r="BF137" i="12"/>
  <c r="T137" i="12"/>
  <c r="R137" i="12"/>
  <c r="P137" i="12"/>
  <c r="BK137" i="12"/>
  <c r="J137" i="12"/>
  <c r="BE137" i="12"/>
  <c r="BI132" i="12"/>
  <c r="BH132" i="12"/>
  <c r="BG132" i="12"/>
  <c r="BF132" i="12"/>
  <c r="T132" i="12"/>
  <c r="R132" i="12"/>
  <c r="P132" i="12"/>
  <c r="BK132" i="12"/>
  <c r="J132" i="12"/>
  <c r="BE132" i="12"/>
  <c r="BI127" i="12"/>
  <c r="BH127" i="12"/>
  <c r="BG127" i="12"/>
  <c r="BF127" i="12"/>
  <c r="T127" i="12"/>
  <c r="R127" i="12"/>
  <c r="P127" i="12"/>
  <c r="BK127" i="12"/>
  <c r="J127" i="12"/>
  <c r="BE127" i="12"/>
  <c r="BI122" i="12"/>
  <c r="BH122" i="12"/>
  <c r="BG122" i="12"/>
  <c r="BF122" i="12"/>
  <c r="T122" i="12"/>
  <c r="T121" i="12"/>
  <c r="R122" i="12"/>
  <c r="R121" i="12"/>
  <c r="P122" i="12"/>
  <c r="P121" i="12"/>
  <c r="BK122" i="12"/>
  <c r="BK121" i="12"/>
  <c r="J121" i="12" s="1"/>
  <c r="J66" i="12" s="1"/>
  <c r="J122" i="12"/>
  <c r="BE122" i="12" s="1"/>
  <c r="BI114" i="12"/>
  <c r="BH114" i="12"/>
  <c r="BG114" i="12"/>
  <c r="BF114" i="12"/>
  <c r="T114" i="12"/>
  <c r="R114" i="12"/>
  <c r="P114" i="12"/>
  <c r="BK114" i="12"/>
  <c r="J114" i="12"/>
  <c r="BE114" i="12"/>
  <c r="BI110" i="12"/>
  <c r="BH110" i="12"/>
  <c r="BG110" i="12"/>
  <c r="BF110" i="12"/>
  <c r="T110" i="12"/>
  <c r="R110" i="12"/>
  <c r="P110" i="12"/>
  <c r="BK110" i="12"/>
  <c r="J110" i="12"/>
  <c r="BE110" i="12"/>
  <c r="BI108" i="12"/>
  <c r="BH108" i="12"/>
  <c r="BG108" i="12"/>
  <c r="BF108" i="12"/>
  <c r="T108" i="12"/>
  <c r="R108" i="12"/>
  <c r="P108" i="12"/>
  <c r="BK108" i="12"/>
  <c r="J108" i="12"/>
  <c r="BE108" i="12"/>
  <c r="BI104" i="12"/>
  <c r="BH104" i="12"/>
  <c r="BG104" i="12"/>
  <c r="BF104" i="12"/>
  <c r="T104" i="12"/>
  <c r="R104" i="12"/>
  <c r="R91" i="12" s="1"/>
  <c r="R90" i="12" s="1"/>
  <c r="P104" i="12"/>
  <c r="BK104" i="12"/>
  <c r="J104" i="12"/>
  <c r="BE104" i="12"/>
  <c r="BI100" i="12"/>
  <c r="BH100" i="12"/>
  <c r="BG100" i="12"/>
  <c r="BF100" i="12"/>
  <c r="T100" i="12"/>
  <c r="R100" i="12"/>
  <c r="P100" i="12"/>
  <c r="BK100" i="12"/>
  <c r="J100" i="12"/>
  <c r="BE100" i="12"/>
  <c r="BI92" i="12"/>
  <c r="F39" i="12"/>
  <c r="BD68" i="1" s="1"/>
  <c r="BH92" i="12"/>
  <c r="BG92" i="12"/>
  <c r="F37" i="12"/>
  <c r="BB68" i="1" s="1"/>
  <c r="BF92" i="12"/>
  <c r="T92" i="12"/>
  <c r="T91" i="12"/>
  <c r="T90" i="12" s="1"/>
  <c r="T89" i="12" s="1"/>
  <c r="R92" i="12"/>
  <c r="R89" i="12"/>
  <c r="P92" i="12"/>
  <c r="P91" i="12"/>
  <c r="P90" i="12" s="1"/>
  <c r="P89" i="12"/>
  <c r="AU68" i="1" s="1"/>
  <c r="BK92" i="12"/>
  <c r="BK91" i="12" s="1"/>
  <c r="J92" i="12"/>
  <c r="BE92" i="12" s="1"/>
  <c r="F35" i="12"/>
  <c r="AZ68" i="1" s="1"/>
  <c r="J86" i="12"/>
  <c r="J85" i="12"/>
  <c r="F85" i="12"/>
  <c r="F83" i="12"/>
  <c r="E81" i="12"/>
  <c r="J59" i="12"/>
  <c r="J58" i="12"/>
  <c r="F58" i="12"/>
  <c r="F56" i="12"/>
  <c r="E54" i="12"/>
  <c r="J20" i="12"/>
  <c r="E20" i="12"/>
  <c r="F86" i="12" s="1"/>
  <c r="J19" i="12"/>
  <c r="J14" i="12"/>
  <c r="E7" i="12"/>
  <c r="E77" i="12"/>
  <c r="E50" i="12"/>
  <c r="J39" i="11"/>
  <c r="J38" i="11"/>
  <c r="AY67" i="1"/>
  <c r="J37" i="11"/>
  <c r="AX67" i="1"/>
  <c r="BI328" i="11"/>
  <c r="BH328" i="11"/>
  <c r="BG328" i="11"/>
  <c r="BF328" i="11"/>
  <c r="T328" i="11"/>
  <c r="T327" i="11"/>
  <c r="R328" i="11"/>
  <c r="R327" i="11"/>
  <c r="P328" i="11"/>
  <c r="P327" i="11"/>
  <c r="BK328" i="11"/>
  <c r="BK327" i="11"/>
  <c r="J327" i="11" s="1"/>
  <c r="J72" i="11" s="1"/>
  <c r="J328" i="11"/>
  <c r="BE328" i="11" s="1"/>
  <c r="BI325" i="11"/>
  <c r="BH325" i="11"/>
  <c r="BG325" i="11"/>
  <c r="BF325" i="11"/>
  <c r="T325" i="11"/>
  <c r="R325" i="11"/>
  <c r="P325" i="11"/>
  <c r="BK325" i="11"/>
  <c r="J325" i="11"/>
  <c r="BE325" i="11"/>
  <c r="BI323" i="11"/>
  <c r="BH323" i="11"/>
  <c r="BG323" i="11"/>
  <c r="BF323" i="11"/>
  <c r="T323" i="11"/>
  <c r="R323" i="11"/>
  <c r="P323" i="11"/>
  <c r="BK323" i="11"/>
  <c r="J323" i="11"/>
  <c r="BE323" i="11"/>
  <c r="BI316" i="11"/>
  <c r="BH316" i="11"/>
  <c r="BG316" i="11"/>
  <c r="BF316" i="11"/>
  <c r="T316" i="11"/>
  <c r="R316" i="11"/>
  <c r="P316" i="11"/>
  <c r="BK316" i="11"/>
  <c r="J316" i="11"/>
  <c r="BE316" i="11"/>
  <c r="BI309" i="11"/>
  <c r="BH309" i="11"/>
  <c r="BG309" i="11"/>
  <c r="BF309" i="11"/>
  <c r="T309" i="11"/>
  <c r="R309" i="11"/>
  <c r="P309" i="11"/>
  <c r="BK309" i="11"/>
  <c r="J309" i="11"/>
  <c r="BE309" i="11"/>
  <c r="BI301" i="11"/>
  <c r="BH301" i="11"/>
  <c r="BG301" i="11"/>
  <c r="BF301" i="11"/>
  <c r="T301" i="11"/>
  <c r="R301" i="11"/>
  <c r="P301" i="11"/>
  <c r="BK301" i="11"/>
  <c r="J301" i="11"/>
  <c r="BE301" i="11"/>
  <c r="BI297" i="11"/>
  <c r="BH297" i="11"/>
  <c r="BG297" i="11"/>
  <c r="BF297" i="11"/>
  <c r="T297" i="11"/>
  <c r="R297" i="11"/>
  <c r="P297" i="11"/>
  <c r="BK297" i="11"/>
  <c r="J297" i="11"/>
  <c r="BE297" i="11"/>
  <c r="BI291" i="11"/>
  <c r="BH291" i="11"/>
  <c r="BG291" i="11"/>
  <c r="BF291" i="11"/>
  <c r="T291" i="11"/>
  <c r="R291" i="11"/>
  <c r="P291" i="11"/>
  <c r="BK291" i="11"/>
  <c r="J291" i="11"/>
  <c r="BE291" i="11"/>
  <c r="BI279" i="11"/>
  <c r="BH279" i="11"/>
  <c r="BG279" i="11"/>
  <c r="BF279" i="11"/>
  <c r="T279" i="11"/>
  <c r="R279" i="11"/>
  <c r="P279" i="11"/>
  <c r="BK279" i="11"/>
  <c r="J279" i="11"/>
  <c r="BE279" i="11"/>
  <c r="BI261" i="11"/>
  <c r="BH261" i="11"/>
  <c r="BG261" i="11"/>
  <c r="BF261" i="11"/>
  <c r="T261" i="11"/>
  <c r="R261" i="11"/>
  <c r="P261" i="11"/>
  <c r="BK261" i="11"/>
  <c r="J261" i="11"/>
  <c r="BE261" i="11"/>
  <c r="BI243" i="11"/>
  <c r="BH243" i="11"/>
  <c r="BG243" i="11"/>
  <c r="BF243" i="11"/>
  <c r="T243" i="11"/>
  <c r="R243" i="11"/>
  <c r="P243" i="11"/>
  <c r="BK243" i="11"/>
  <c r="J243" i="11"/>
  <c r="BE243" i="11"/>
  <c r="BI209" i="11"/>
  <c r="BH209" i="11"/>
  <c r="BG209" i="11"/>
  <c r="BF209" i="11"/>
  <c r="T209" i="11"/>
  <c r="R209" i="11"/>
  <c r="P209" i="11"/>
  <c r="BK209" i="11"/>
  <c r="J209" i="11"/>
  <c r="BE209" i="11"/>
  <c r="BI204" i="11"/>
  <c r="BH204" i="11"/>
  <c r="BG204" i="11"/>
  <c r="BF204" i="11"/>
  <c r="T204" i="11"/>
  <c r="R204" i="11"/>
  <c r="P204" i="11"/>
  <c r="BK204" i="11"/>
  <c r="J204" i="11"/>
  <c r="BE204" i="11"/>
  <c r="BI199" i="11"/>
  <c r="BH199" i="11"/>
  <c r="BG199" i="11"/>
  <c r="BF199" i="11"/>
  <c r="T199" i="11"/>
  <c r="T198" i="11"/>
  <c r="T197" i="11" s="1"/>
  <c r="R199" i="11"/>
  <c r="P199" i="11"/>
  <c r="P198" i="11"/>
  <c r="P197" i="11" s="1"/>
  <c r="BK199" i="11"/>
  <c r="J199" i="11"/>
  <c r="BE199" i="11"/>
  <c r="BI195" i="11"/>
  <c r="BH195" i="11"/>
  <c r="BG195" i="11"/>
  <c r="BF195" i="11"/>
  <c r="T195" i="11"/>
  <c r="T194" i="11"/>
  <c r="R195" i="11"/>
  <c r="R194" i="11"/>
  <c r="P195" i="11"/>
  <c r="P194" i="11"/>
  <c r="BK195" i="11"/>
  <c r="BK194" i="11"/>
  <c r="J194" i="11" s="1"/>
  <c r="J195" i="11"/>
  <c r="BE195" i="11" s="1"/>
  <c r="J69" i="11"/>
  <c r="BI191" i="11"/>
  <c r="BH191" i="11"/>
  <c r="BG191" i="11"/>
  <c r="BF191" i="11"/>
  <c r="T191" i="11"/>
  <c r="R191" i="11"/>
  <c r="P191" i="11"/>
  <c r="BK191" i="11"/>
  <c r="J191" i="11"/>
  <c r="BE191" i="11"/>
  <c r="BI187" i="11"/>
  <c r="BH187" i="11"/>
  <c r="BG187" i="11"/>
  <c r="BF187" i="11"/>
  <c r="T187" i="11"/>
  <c r="R187" i="11"/>
  <c r="P187" i="11"/>
  <c r="BK187" i="11"/>
  <c r="J187" i="11"/>
  <c r="BE187" i="11"/>
  <c r="BI183" i="11"/>
  <c r="BH183" i="11"/>
  <c r="BG183" i="11"/>
  <c r="BF183" i="11"/>
  <c r="T183" i="11"/>
  <c r="R183" i="11"/>
  <c r="P183" i="11"/>
  <c r="BK183" i="11"/>
  <c r="J183" i="11"/>
  <c r="BE183" i="11"/>
  <c r="BI179" i="11"/>
  <c r="BH179" i="11"/>
  <c r="BG179" i="11"/>
  <c r="BF179" i="11"/>
  <c r="T179" i="11"/>
  <c r="R179" i="11"/>
  <c r="R167" i="11" s="1"/>
  <c r="P179" i="11"/>
  <c r="BK179" i="11"/>
  <c r="J179" i="11"/>
  <c r="BE179" i="11"/>
  <c r="BI175" i="11"/>
  <c r="BH175" i="11"/>
  <c r="BG175" i="11"/>
  <c r="BF175" i="11"/>
  <c r="T175" i="11"/>
  <c r="R175" i="11"/>
  <c r="P175" i="11"/>
  <c r="BK175" i="11"/>
  <c r="BK167" i="11" s="1"/>
  <c r="J167" i="11" s="1"/>
  <c r="J68" i="11" s="1"/>
  <c r="J175" i="11"/>
  <c r="BE175" i="11"/>
  <c r="BI168" i="11"/>
  <c r="BH168" i="11"/>
  <c r="BG168" i="11"/>
  <c r="BF168" i="11"/>
  <c r="T168" i="11"/>
  <c r="T167" i="11"/>
  <c r="R168" i="11"/>
  <c r="P168" i="11"/>
  <c r="P167" i="11"/>
  <c r="BK168" i="11"/>
  <c r="J168" i="11"/>
  <c r="BE168" i="11" s="1"/>
  <c r="BI159" i="11"/>
  <c r="BH159" i="11"/>
  <c r="BG159" i="11"/>
  <c r="BF159" i="11"/>
  <c r="T159" i="11"/>
  <c r="R159" i="11"/>
  <c r="P159" i="11"/>
  <c r="BK159" i="11"/>
  <c r="J159" i="11"/>
  <c r="BE159" i="11"/>
  <c r="BI155" i="11"/>
  <c r="BH155" i="11"/>
  <c r="BG155" i="11"/>
  <c r="BF155" i="11"/>
  <c r="T155" i="11"/>
  <c r="R155" i="11"/>
  <c r="R145" i="11" s="1"/>
  <c r="P155" i="11"/>
  <c r="BK155" i="11"/>
  <c r="J155" i="11"/>
  <c r="BE155" i="11"/>
  <c r="BI151" i="11"/>
  <c r="BH151" i="11"/>
  <c r="BG151" i="11"/>
  <c r="BF151" i="11"/>
  <c r="T151" i="11"/>
  <c r="R151" i="11"/>
  <c r="P151" i="11"/>
  <c r="BK151" i="11"/>
  <c r="BK145" i="11" s="1"/>
  <c r="J145" i="11" s="1"/>
  <c r="J67" i="11" s="1"/>
  <c r="J151" i="11"/>
  <c r="BE151" i="11"/>
  <c r="BI146" i="11"/>
  <c r="BH146" i="11"/>
  <c r="BG146" i="11"/>
  <c r="BF146" i="11"/>
  <c r="T146" i="11"/>
  <c r="T145" i="11"/>
  <c r="R146" i="11"/>
  <c r="P146" i="11"/>
  <c r="P145" i="11"/>
  <c r="BK146" i="11"/>
  <c r="J146" i="11"/>
  <c r="BE146" i="11" s="1"/>
  <c r="BI141" i="11"/>
  <c r="BH141" i="11"/>
  <c r="BG141" i="11"/>
  <c r="BF141" i="11"/>
  <c r="T141" i="11"/>
  <c r="R141" i="11"/>
  <c r="P141" i="11"/>
  <c r="BK141" i="11"/>
  <c r="J141" i="11"/>
  <c r="BE141" i="11"/>
  <c r="BI137" i="11"/>
  <c r="BH137" i="11"/>
  <c r="BG137" i="11"/>
  <c r="BF137" i="11"/>
  <c r="T137" i="11"/>
  <c r="R137" i="11"/>
  <c r="P137" i="11"/>
  <c r="BK137" i="11"/>
  <c r="J137" i="11"/>
  <c r="BE137" i="11"/>
  <c r="BI132" i="11"/>
  <c r="BH132" i="11"/>
  <c r="BG132" i="11"/>
  <c r="BF132" i="11"/>
  <c r="T132" i="11"/>
  <c r="T131" i="11"/>
  <c r="R132" i="11"/>
  <c r="R131" i="11"/>
  <c r="P132" i="11"/>
  <c r="P131" i="11"/>
  <c r="BK132" i="11"/>
  <c r="BK131" i="11"/>
  <c r="J131" i="11" s="1"/>
  <c r="J66" i="11" s="1"/>
  <c r="J132" i="11"/>
  <c r="BE132" i="11" s="1"/>
  <c r="BI127" i="11"/>
  <c r="BH127" i="11"/>
  <c r="BG127" i="11"/>
  <c r="BF127" i="11"/>
  <c r="T127" i="11"/>
  <c r="R127" i="11"/>
  <c r="P127" i="11"/>
  <c r="BK127" i="11"/>
  <c r="J127" i="11"/>
  <c r="BE127" i="11"/>
  <c r="BI125" i="11"/>
  <c r="BH125" i="11"/>
  <c r="BG125" i="11"/>
  <c r="BF125" i="11"/>
  <c r="T125" i="11"/>
  <c r="R125" i="11"/>
  <c r="P125" i="11"/>
  <c r="BK125" i="11"/>
  <c r="J125" i="11"/>
  <c r="BE125" i="11"/>
  <c r="BI121" i="11"/>
  <c r="BH121" i="11"/>
  <c r="BG121" i="11"/>
  <c r="BF121" i="11"/>
  <c r="T121" i="11"/>
  <c r="R121" i="11"/>
  <c r="P121" i="11"/>
  <c r="BK121" i="11"/>
  <c r="J121" i="11"/>
  <c r="BE121" i="11"/>
  <c r="BI117" i="11"/>
  <c r="BH117" i="11"/>
  <c r="BG117" i="11"/>
  <c r="BF117" i="11"/>
  <c r="T117" i="11"/>
  <c r="R117" i="11"/>
  <c r="P117" i="11"/>
  <c r="BK117" i="11"/>
  <c r="J117" i="11"/>
  <c r="BE117" i="11"/>
  <c r="BI113" i="11"/>
  <c r="BH113" i="11"/>
  <c r="BG113" i="11"/>
  <c r="BF113" i="11"/>
  <c r="T113" i="11"/>
  <c r="R113" i="11"/>
  <c r="P113" i="11"/>
  <c r="BK113" i="11"/>
  <c r="J113" i="11"/>
  <c r="BE113" i="11"/>
  <c r="BI109" i="11"/>
  <c r="BH109" i="11"/>
  <c r="BG109" i="11"/>
  <c r="BF109" i="11"/>
  <c r="T109" i="11"/>
  <c r="R109" i="11"/>
  <c r="P109" i="11"/>
  <c r="BK109" i="11"/>
  <c r="J109" i="11"/>
  <c r="BE109" i="11"/>
  <c r="BI105" i="11"/>
  <c r="BH105" i="11"/>
  <c r="BG105" i="11"/>
  <c r="BF105" i="11"/>
  <c r="T105" i="11"/>
  <c r="R105" i="11"/>
  <c r="P105" i="11"/>
  <c r="BK105" i="11"/>
  <c r="J105" i="11"/>
  <c r="BE105" i="11"/>
  <c r="BI101" i="11"/>
  <c r="BH101" i="11"/>
  <c r="BG101" i="11"/>
  <c r="BF101" i="11"/>
  <c r="T101" i="11"/>
  <c r="R101" i="11"/>
  <c r="P101" i="11"/>
  <c r="BK101" i="11"/>
  <c r="J101" i="11"/>
  <c r="BE101" i="11"/>
  <c r="BI97" i="11"/>
  <c r="F39" i="11"/>
  <c r="BD67" i="1" s="1"/>
  <c r="BH97" i="11"/>
  <c r="BG97" i="11"/>
  <c r="F37" i="11"/>
  <c r="BB67" i="1" s="1"/>
  <c r="BF97" i="11"/>
  <c r="F36" i="11" s="1"/>
  <c r="BA67" i="1" s="1"/>
  <c r="J36" i="11"/>
  <c r="AW67" i="1" s="1"/>
  <c r="T97" i="11"/>
  <c r="T96" i="11" s="1"/>
  <c r="T95" i="11" s="1"/>
  <c r="T94" i="11" s="1"/>
  <c r="R97" i="11"/>
  <c r="R96" i="11" s="1"/>
  <c r="P97" i="11"/>
  <c r="P96" i="11" s="1"/>
  <c r="P95" i="11" s="1"/>
  <c r="P94" i="11" s="1"/>
  <c r="AU67" i="1" s="1"/>
  <c r="BK97" i="11"/>
  <c r="BK96" i="11" s="1"/>
  <c r="J96" i="11" s="1"/>
  <c r="J65" i="11" s="1"/>
  <c r="J97" i="11"/>
  <c r="BE97" i="11"/>
  <c r="J91" i="11"/>
  <c r="J90" i="11"/>
  <c r="F90" i="11"/>
  <c r="F88" i="11"/>
  <c r="E86" i="11"/>
  <c r="J59" i="11"/>
  <c r="J58" i="11"/>
  <c r="F58" i="11"/>
  <c r="F56" i="11"/>
  <c r="E54" i="11"/>
  <c r="J20" i="11"/>
  <c r="E20" i="11"/>
  <c r="F91" i="11"/>
  <c r="F59" i="11"/>
  <c r="J19" i="11"/>
  <c r="J14" i="11"/>
  <c r="J88" i="11"/>
  <c r="J56" i="11"/>
  <c r="E7" i="11"/>
  <c r="E82" i="11"/>
  <c r="E50" i="11"/>
  <c r="J39" i="10"/>
  <c r="J38" i="10"/>
  <c r="AY65" i="1"/>
  <c r="J37" i="10"/>
  <c r="AX65" i="1" s="1"/>
  <c r="BI206" i="10"/>
  <c r="BH206" i="10"/>
  <c r="BG206" i="10"/>
  <c r="BF206" i="10"/>
  <c r="T206" i="10"/>
  <c r="T205" i="10"/>
  <c r="R206" i="10"/>
  <c r="R205" i="10" s="1"/>
  <c r="P206" i="10"/>
  <c r="P205" i="10"/>
  <c r="BK206" i="10"/>
  <c r="BK205" i="10" s="1"/>
  <c r="J205" i="10" s="1"/>
  <c r="J67" i="10" s="1"/>
  <c r="J206" i="10"/>
  <c r="BE206" i="10"/>
  <c r="BI202" i="10"/>
  <c r="BH202" i="10"/>
  <c r="BG202" i="10"/>
  <c r="BF202" i="10"/>
  <c r="T202" i="10"/>
  <c r="R202" i="10"/>
  <c r="P202" i="10"/>
  <c r="BK202" i="10"/>
  <c r="J202" i="10"/>
  <c r="BE202" i="10"/>
  <c r="BI200" i="10"/>
  <c r="BH200" i="10"/>
  <c r="BG200" i="10"/>
  <c r="BF200" i="10"/>
  <c r="T200" i="10"/>
  <c r="R200" i="10"/>
  <c r="P200" i="10"/>
  <c r="BK200" i="10"/>
  <c r="J200" i="10"/>
  <c r="BE200" i="10" s="1"/>
  <c r="BI197" i="10"/>
  <c r="BH197" i="10"/>
  <c r="BG197" i="10"/>
  <c r="BF197" i="10"/>
  <c r="T197" i="10"/>
  <c r="R197" i="10"/>
  <c r="P197" i="10"/>
  <c r="BK197" i="10"/>
  <c r="J197" i="10"/>
  <c r="BE197" i="10"/>
  <c r="BI190" i="10"/>
  <c r="BH190" i="10"/>
  <c r="BG190" i="10"/>
  <c r="BF190" i="10"/>
  <c r="T190" i="10"/>
  <c r="R190" i="10"/>
  <c r="P190" i="10"/>
  <c r="BK190" i="10"/>
  <c r="J190" i="10"/>
  <c r="BE190" i="10" s="1"/>
  <c r="BI187" i="10"/>
  <c r="BH187" i="10"/>
  <c r="BG187" i="10"/>
  <c r="BF187" i="10"/>
  <c r="T187" i="10"/>
  <c r="R187" i="10"/>
  <c r="P187" i="10"/>
  <c r="BK187" i="10"/>
  <c r="J187" i="10"/>
  <c r="BE187" i="10"/>
  <c r="BI180" i="10"/>
  <c r="BH180" i="10"/>
  <c r="BG180" i="10"/>
  <c r="BF180" i="10"/>
  <c r="T180" i="10"/>
  <c r="R180" i="10"/>
  <c r="P180" i="10"/>
  <c r="BK180" i="10"/>
  <c r="J180" i="10"/>
  <c r="BE180" i="10" s="1"/>
  <c r="BI174" i="10"/>
  <c r="BH174" i="10"/>
  <c r="BG174" i="10"/>
  <c r="BF174" i="10"/>
  <c r="T174" i="10"/>
  <c r="R174" i="10"/>
  <c r="P174" i="10"/>
  <c r="BK174" i="10"/>
  <c r="J174" i="10"/>
  <c r="BE174" i="10"/>
  <c r="BI171" i="10"/>
  <c r="BH171" i="10"/>
  <c r="BG171" i="10"/>
  <c r="BF171" i="10"/>
  <c r="T171" i="10"/>
  <c r="R171" i="10"/>
  <c r="P171" i="10"/>
  <c r="BK171" i="10"/>
  <c r="J171" i="10"/>
  <c r="BE171" i="10" s="1"/>
  <c r="BI167" i="10"/>
  <c r="BH167" i="10"/>
  <c r="BG167" i="10"/>
  <c r="BF167" i="10"/>
  <c r="T167" i="10"/>
  <c r="R167" i="10"/>
  <c r="P167" i="10"/>
  <c r="BK167" i="10"/>
  <c r="J167" i="10"/>
  <c r="BE167" i="10"/>
  <c r="BI163" i="10"/>
  <c r="BH163" i="10"/>
  <c r="BG163" i="10"/>
  <c r="BF163" i="10"/>
  <c r="T163" i="10"/>
  <c r="R163" i="10"/>
  <c r="P163" i="10"/>
  <c r="BK163" i="10"/>
  <c r="J163" i="10"/>
  <c r="BE163" i="10" s="1"/>
  <c r="BI160" i="10"/>
  <c r="BH160" i="10"/>
  <c r="BG160" i="10"/>
  <c r="BF160" i="10"/>
  <c r="T160" i="10"/>
  <c r="R160" i="10"/>
  <c r="P160" i="10"/>
  <c r="BK160" i="10"/>
  <c r="J160" i="10"/>
  <c r="BE160" i="10"/>
  <c r="BI156" i="10"/>
  <c r="BH156" i="10"/>
  <c r="BG156" i="10"/>
  <c r="BF156" i="10"/>
  <c r="T156" i="10"/>
  <c r="R156" i="10"/>
  <c r="P156" i="10"/>
  <c r="BK156" i="10"/>
  <c r="J156" i="10"/>
  <c r="BE156" i="10" s="1"/>
  <c r="BI153" i="10"/>
  <c r="BH153" i="10"/>
  <c r="BG153" i="10"/>
  <c r="BF153" i="10"/>
  <c r="T153" i="10"/>
  <c r="R153" i="10"/>
  <c r="P153" i="10"/>
  <c r="BK153" i="10"/>
  <c r="J153" i="10"/>
  <c r="BE153" i="10"/>
  <c r="BI151" i="10"/>
  <c r="BH151" i="10"/>
  <c r="BG151" i="10"/>
  <c r="BF151" i="10"/>
  <c r="T151" i="10"/>
  <c r="R151" i="10"/>
  <c r="P151" i="10"/>
  <c r="BK151" i="10"/>
  <c r="J151" i="10"/>
  <c r="BE151" i="10" s="1"/>
  <c r="BI148" i="10"/>
  <c r="BH148" i="10"/>
  <c r="BG148" i="10"/>
  <c r="BF148" i="10"/>
  <c r="T148" i="10"/>
  <c r="R148" i="10"/>
  <c r="P148" i="10"/>
  <c r="BK148" i="10"/>
  <c r="J148" i="10"/>
  <c r="BE148" i="10"/>
  <c r="BI143" i="10"/>
  <c r="BH143" i="10"/>
  <c r="BG143" i="10"/>
  <c r="BF143" i="10"/>
  <c r="T143" i="10"/>
  <c r="R143" i="10"/>
  <c r="P143" i="10"/>
  <c r="BK143" i="10"/>
  <c r="J143" i="10"/>
  <c r="BE143" i="10" s="1"/>
  <c r="BI140" i="10"/>
  <c r="BH140" i="10"/>
  <c r="BG140" i="10"/>
  <c r="BF140" i="10"/>
  <c r="T140" i="10"/>
  <c r="R140" i="10"/>
  <c r="P140" i="10"/>
  <c r="BK140" i="10"/>
  <c r="J140" i="10"/>
  <c r="BE140" i="10"/>
  <c r="BI136" i="10"/>
  <c r="BH136" i="10"/>
  <c r="BG136" i="10"/>
  <c r="BF136" i="10"/>
  <c r="T136" i="10"/>
  <c r="R136" i="10"/>
  <c r="P136" i="10"/>
  <c r="BK136" i="10"/>
  <c r="J136" i="10"/>
  <c r="BE136" i="10" s="1"/>
  <c r="BI132" i="10"/>
  <c r="BH132" i="10"/>
  <c r="BG132" i="10"/>
  <c r="BF132" i="10"/>
  <c r="T132" i="10"/>
  <c r="R132" i="10"/>
  <c r="P132" i="10"/>
  <c r="BK132" i="10"/>
  <c r="J132" i="10"/>
  <c r="BE132" i="10"/>
  <c r="BI127" i="10"/>
  <c r="BH127" i="10"/>
  <c r="BG127" i="10"/>
  <c r="BF127" i="10"/>
  <c r="T127" i="10"/>
  <c r="R127" i="10"/>
  <c r="P127" i="10"/>
  <c r="BK127" i="10"/>
  <c r="J127" i="10"/>
  <c r="BE127" i="10" s="1"/>
  <c r="BI120" i="10"/>
  <c r="BH120" i="10"/>
  <c r="BG120" i="10"/>
  <c r="BF120" i="10"/>
  <c r="T120" i="10"/>
  <c r="R120" i="10"/>
  <c r="R119" i="10" s="1"/>
  <c r="P120" i="10"/>
  <c r="BK120" i="10"/>
  <c r="BK119" i="10" s="1"/>
  <c r="J119" i="10" s="1"/>
  <c r="J66" i="10" s="1"/>
  <c r="J120" i="10"/>
  <c r="BE120" i="10"/>
  <c r="BI115" i="10"/>
  <c r="BH115" i="10"/>
  <c r="BG115" i="10"/>
  <c r="BF115" i="10"/>
  <c r="T115" i="10"/>
  <c r="R115" i="10"/>
  <c r="P115" i="10"/>
  <c r="BK115" i="10"/>
  <c r="J115" i="10"/>
  <c r="BE115" i="10"/>
  <c r="BI113" i="10"/>
  <c r="BH113" i="10"/>
  <c r="BG113" i="10"/>
  <c r="BF113" i="10"/>
  <c r="T113" i="10"/>
  <c r="R113" i="10"/>
  <c r="P113" i="10"/>
  <c r="BK113" i="10"/>
  <c r="J113" i="10"/>
  <c r="BE113" i="10" s="1"/>
  <c r="BI109" i="10"/>
  <c r="BH109" i="10"/>
  <c r="BG109" i="10"/>
  <c r="BF109" i="10"/>
  <c r="T109" i="10"/>
  <c r="R109" i="10"/>
  <c r="P109" i="10"/>
  <c r="BK109" i="10"/>
  <c r="J109" i="10"/>
  <c r="BE109" i="10"/>
  <c r="BI105" i="10"/>
  <c r="BH105" i="10"/>
  <c r="BG105" i="10"/>
  <c r="BF105" i="10"/>
  <c r="T105" i="10"/>
  <c r="R105" i="10"/>
  <c r="P105" i="10"/>
  <c r="BK105" i="10"/>
  <c r="J105" i="10"/>
  <c r="BE105" i="10" s="1"/>
  <c r="BI101" i="10"/>
  <c r="BH101" i="10"/>
  <c r="BG101" i="10"/>
  <c r="BF101" i="10"/>
  <c r="T101" i="10"/>
  <c r="R101" i="10"/>
  <c r="P101" i="10"/>
  <c r="BK101" i="10"/>
  <c r="J101" i="10"/>
  <c r="BE101" i="10"/>
  <c r="BI97" i="10"/>
  <c r="BH97" i="10"/>
  <c r="BG97" i="10"/>
  <c r="BF97" i="10"/>
  <c r="T97" i="10"/>
  <c r="R97" i="10"/>
  <c r="P97" i="10"/>
  <c r="BK97" i="10"/>
  <c r="J97" i="10"/>
  <c r="BE97" i="10" s="1"/>
  <c r="BI92" i="10"/>
  <c r="BH92" i="10"/>
  <c r="F38" i="10" s="1"/>
  <c r="BC65" i="1" s="1"/>
  <c r="BG92" i="10"/>
  <c r="BF92" i="10"/>
  <c r="F36" i="10" s="1"/>
  <c r="BA65" i="1" s="1"/>
  <c r="J36" i="10"/>
  <c r="AW65" i="1" s="1"/>
  <c r="T92" i="10"/>
  <c r="T91" i="10" s="1"/>
  <c r="R92" i="10"/>
  <c r="R91" i="10" s="1"/>
  <c r="P92" i="10"/>
  <c r="BK92" i="10"/>
  <c r="BK91" i="10" s="1"/>
  <c r="J91" i="10" s="1"/>
  <c r="J65" i="10" s="1"/>
  <c r="J92" i="10"/>
  <c r="BE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86" i="10"/>
  <c r="F59" i="10"/>
  <c r="J19" i="10"/>
  <c r="J14" i="10"/>
  <c r="J83" i="10"/>
  <c r="J56" i="10"/>
  <c r="E7" i="10"/>
  <c r="E77" i="10"/>
  <c r="E50" i="10"/>
  <c r="J39" i="9"/>
  <c r="J38" i="9"/>
  <c r="AY64" i="1"/>
  <c r="J37" i="9"/>
  <c r="AX64" i="1" s="1"/>
  <c r="BI515" i="9"/>
  <c r="BH515" i="9"/>
  <c r="BG515" i="9"/>
  <c r="BF515" i="9"/>
  <c r="T515" i="9"/>
  <c r="T514" i="9"/>
  <c r="T513" i="9"/>
  <c r="R515" i="9"/>
  <c r="R514" i="9" s="1"/>
  <c r="R513" i="9" s="1"/>
  <c r="P515" i="9"/>
  <c r="P514" i="9" s="1"/>
  <c r="P513" i="9" s="1"/>
  <c r="BK515" i="9"/>
  <c r="BK514" i="9"/>
  <c r="J515" i="9"/>
  <c r="BE515" i="9" s="1"/>
  <c r="BI511" i="9"/>
  <c r="BH511" i="9"/>
  <c r="BG511" i="9"/>
  <c r="BF511" i="9"/>
  <c r="T511" i="9"/>
  <c r="R511" i="9"/>
  <c r="P511" i="9"/>
  <c r="BK511" i="9"/>
  <c r="J511" i="9"/>
  <c r="BE511" i="9" s="1"/>
  <c r="BI509" i="9"/>
  <c r="BH509" i="9"/>
  <c r="BG509" i="9"/>
  <c r="BF509" i="9"/>
  <c r="T509" i="9"/>
  <c r="R509" i="9"/>
  <c r="P509" i="9"/>
  <c r="BK509" i="9"/>
  <c r="J509" i="9"/>
  <c r="BE509" i="9"/>
  <c r="BI506" i="9"/>
  <c r="BH506" i="9"/>
  <c r="BG506" i="9"/>
  <c r="BF506" i="9"/>
  <c r="T506" i="9"/>
  <c r="R506" i="9"/>
  <c r="P506" i="9"/>
  <c r="BK506" i="9"/>
  <c r="J506" i="9"/>
  <c r="BE506" i="9" s="1"/>
  <c r="BI504" i="9"/>
  <c r="BH504" i="9"/>
  <c r="BG504" i="9"/>
  <c r="BF504" i="9"/>
  <c r="T504" i="9"/>
  <c r="R504" i="9"/>
  <c r="P504" i="9"/>
  <c r="BK504" i="9"/>
  <c r="J504" i="9"/>
  <c r="BE504" i="9"/>
  <c r="BI502" i="9"/>
  <c r="BH502" i="9"/>
  <c r="BG502" i="9"/>
  <c r="BF502" i="9"/>
  <c r="T502" i="9"/>
  <c r="R502" i="9"/>
  <c r="P502" i="9"/>
  <c r="BK502" i="9"/>
  <c r="J502" i="9"/>
  <c r="BE502" i="9" s="1"/>
  <c r="BI499" i="9"/>
  <c r="BH499" i="9"/>
  <c r="BG499" i="9"/>
  <c r="BF499" i="9"/>
  <c r="T499" i="9"/>
  <c r="R499" i="9"/>
  <c r="P499" i="9"/>
  <c r="BK499" i="9"/>
  <c r="J499" i="9"/>
  <c r="BE499" i="9"/>
  <c r="BI495" i="9"/>
  <c r="BH495" i="9"/>
  <c r="BG495" i="9"/>
  <c r="BF495" i="9"/>
  <c r="T495" i="9"/>
  <c r="R495" i="9"/>
  <c r="P495" i="9"/>
  <c r="BK495" i="9"/>
  <c r="J495" i="9"/>
  <c r="BE495" i="9" s="1"/>
  <c r="BI493" i="9"/>
  <c r="BH493" i="9"/>
  <c r="BG493" i="9"/>
  <c r="BF493" i="9"/>
  <c r="T493" i="9"/>
  <c r="R493" i="9"/>
  <c r="P493" i="9"/>
  <c r="BK493" i="9"/>
  <c r="J493" i="9"/>
  <c r="BE493" i="9"/>
  <c r="BI491" i="9"/>
  <c r="BH491" i="9"/>
  <c r="BG491" i="9"/>
  <c r="BF491" i="9"/>
  <c r="T491" i="9"/>
  <c r="R491" i="9"/>
  <c r="P491" i="9"/>
  <c r="BK491" i="9"/>
  <c r="J491" i="9"/>
  <c r="BE491" i="9" s="1"/>
  <c r="BI489" i="9"/>
  <c r="BH489" i="9"/>
  <c r="BG489" i="9"/>
  <c r="BF489" i="9"/>
  <c r="T489" i="9"/>
  <c r="R489" i="9"/>
  <c r="P489" i="9"/>
  <c r="BK489" i="9"/>
  <c r="J489" i="9"/>
  <c r="BE489" i="9"/>
  <c r="BI485" i="9"/>
  <c r="BH485" i="9"/>
  <c r="BG485" i="9"/>
  <c r="BF485" i="9"/>
  <c r="T485" i="9"/>
  <c r="R485" i="9"/>
  <c r="R484" i="9"/>
  <c r="R483" i="9" s="1"/>
  <c r="P485" i="9"/>
  <c r="BK485" i="9"/>
  <c r="BK484" i="9" s="1"/>
  <c r="J484" i="9" s="1"/>
  <c r="BK483" i="9"/>
  <c r="J483" i="9" s="1"/>
  <c r="J71" i="9" s="1"/>
  <c r="J485" i="9"/>
  <c r="BE485" i="9"/>
  <c r="J72" i="9"/>
  <c r="BI481" i="9"/>
  <c r="BH481" i="9"/>
  <c r="BG481" i="9"/>
  <c r="BF481" i="9"/>
  <c r="T481" i="9"/>
  <c r="T480" i="9"/>
  <c r="R481" i="9"/>
  <c r="R480" i="9" s="1"/>
  <c r="P481" i="9"/>
  <c r="P480" i="9"/>
  <c r="BK481" i="9"/>
  <c r="BK480" i="9" s="1"/>
  <c r="J480" i="9" s="1"/>
  <c r="J70" i="9" s="1"/>
  <c r="J481" i="9"/>
  <c r="BE481" i="9"/>
  <c r="BI478" i="9"/>
  <c r="BH478" i="9"/>
  <c r="BG478" i="9"/>
  <c r="BF478" i="9"/>
  <c r="T478" i="9"/>
  <c r="R478" i="9"/>
  <c r="P478" i="9"/>
  <c r="BK478" i="9"/>
  <c r="J478" i="9"/>
  <c r="BE478" i="9"/>
  <c r="BI476" i="9"/>
  <c r="BH476" i="9"/>
  <c r="BG476" i="9"/>
  <c r="BF476" i="9"/>
  <c r="T476" i="9"/>
  <c r="R476" i="9"/>
  <c r="P476" i="9"/>
  <c r="BK476" i="9"/>
  <c r="J476" i="9"/>
  <c r="BE476" i="9" s="1"/>
  <c r="BI471" i="9"/>
  <c r="BH471" i="9"/>
  <c r="BG471" i="9"/>
  <c r="BF471" i="9"/>
  <c r="T471" i="9"/>
  <c r="R471" i="9"/>
  <c r="P471" i="9"/>
  <c r="P466" i="9" s="1"/>
  <c r="BK471" i="9"/>
  <c r="J471" i="9"/>
  <c r="BE471" i="9"/>
  <c r="BI469" i="9"/>
  <c r="BH469" i="9"/>
  <c r="BG469" i="9"/>
  <c r="BF469" i="9"/>
  <c r="T469" i="9"/>
  <c r="T466" i="9" s="1"/>
  <c r="R469" i="9"/>
  <c r="P469" i="9"/>
  <c r="BK469" i="9"/>
  <c r="J469" i="9"/>
  <c r="BE469" i="9" s="1"/>
  <c r="BI467" i="9"/>
  <c r="BH467" i="9"/>
  <c r="BG467" i="9"/>
  <c r="BF467" i="9"/>
  <c r="T467" i="9"/>
  <c r="R467" i="9"/>
  <c r="R466" i="9" s="1"/>
  <c r="P467" i="9"/>
  <c r="BK467" i="9"/>
  <c r="BK466" i="9" s="1"/>
  <c r="J466" i="9" s="1"/>
  <c r="J69" i="9" s="1"/>
  <c r="J467" i="9"/>
  <c r="BE467" i="9"/>
  <c r="BI462" i="9"/>
  <c r="BH462" i="9"/>
  <c r="BG462" i="9"/>
  <c r="BF462" i="9"/>
  <c r="T462" i="9"/>
  <c r="R462" i="9"/>
  <c r="P462" i="9"/>
  <c r="BK462" i="9"/>
  <c r="BK457" i="9" s="1"/>
  <c r="J462" i="9"/>
  <c r="BE462" i="9"/>
  <c r="BI458" i="9"/>
  <c r="BH458" i="9"/>
  <c r="BG458" i="9"/>
  <c r="BF458" i="9"/>
  <c r="T458" i="9"/>
  <c r="T457" i="9" s="1"/>
  <c r="R458" i="9"/>
  <c r="R457" i="9"/>
  <c r="P458" i="9"/>
  <c r="P457" i="9" s="1"/>
  <c r="BK458" i="9"/>
  <c r="J457" i="9"/>
  <c r="J68" i="9" s="1"/>
  <c r="J458" i="9"/>
  <c r="BE458" i="9" s="1"/>
  <c r="BI450" i="9"/>
  <c r="BH450" i="9"/>
  <c r="BG450" i="9"/>
  <c r="BF450" i="9"/>
  <c r="T450" i="9"/>
  <c r="R450" i="9"/>
  <c r="P450" i="9"/>
  <c r="BK450" i="9"/>
  <c r="J450" i="9"/>
  <c r="BE450" i="9" s="1"/>
  <c r="BI446" i="9"/>
  <c r="BH446" i="9"/>
  <c r="BG446" i="9"/>
  <c r="BF446" i="9"/>
  <c r="T446" i="9"/>
  <c r="R446" i="9"/>
  <c r="P446" i="9"/>
  <c r="BK446" i="9"/>
  <c r="J446" i="9"/>
  <c r="BE446" i="9"/>
  <c r="BI440" i="9"/>
  <c r="BH440" i="9"/>
  <c r="BG440" i="9"/>
  <c r="BF440" i="9"/>
  <c r="T440" i="9"/>
  <c r="R440" i="9"/>
  <c r="P440" i="9"/>
  <c r="BK440" i="9"/>
  <c r="J440" i="9"/>
  <c r="BE440" i="9" s="1"/>
  <c r="BI438" i="9"/>
  <c r="BH438" i="9"/>
  <c r="BG438" i="9"/>
  <c r="BF438" i="9"/>
  <c r="T438" i="9"/>
  <c r="R438" i="9"/>
  <c r="P438" i="9"/>
  <c r="BK438" i="9"/>
  <c r="J438" i="9"/>
  <c r="BE438" i="9"/>
  <c r="BI433" i="9"/>
  <c r="BH433" i="9"/>
  <c r="BG433" i="9"/>
  <c r="BF433" i="9"/>
  <c r="T433" i="9"/>
  <c r="R433" i="9"/>
  <c r="P433" i="9"/>
  <c r="BK433" i="9"/>
  <c r="J433" i="9"/>
  <c r="BE433" i="9" s="1"/>
  <c r="BI430" i="9"/>
  <c r="BH430" i="9"/>
  <c r="BG430" i="9"/>
  <c r="BF430" i="9"/>
  <c r="T430" i="9"/>
  <c r="R430" i="9"/>
  <c r="P430" i="9"/>
  <c r="BK430" i="9"/>
  <c r="J430" i="9"/>
  <c r="BE430" i="9"/>
  <c r="BI428" i="9"/>
  <c r="BH428" i="9"/>
  <c r="BG428" i="9"/>
  <c r="BF428" i="9"/>
  <c r="T428" i="9"/>
  <c r="R428" i="9"/>
  <c r="P428" i="9"/>
  <c r="BK428" i="9"/>
  <c r="J428" i="9"/>
  <c r="BE428" i="9" s="1"/>
  <c r="BI426" i="9"/>
  <c r="BH426" i="9"/>
  <c r="BG426" i="9"/>
  <c r="BF426" i="9"/>
  <c r="T426" i="9"/>
  <c r="R426" i="9"/>
  <c r="P426" i="9"/>
  <c r="BK426" i="9"/>
  <c r="J426" i="9"/>
  <c r="BE426" i="9"/>
  <c r="BI420" i="9"/>
  <c r="BH420" i="9"/>
  <c r="BG420" i="9"/>
  <c r="BF420" i="9"/>
  <c r="T420" i="9"/>
  <c r="R420" i="9"/>
  <c r="P420" i="9"/>
  <c r="BK420" i="9"/>
  <c r="J420" i="9"/>
  <c r="BE420" i="9" s="1"/>
  <c r="BI418" i="9"/>
  <c r="BH418" i="9"/>
  <c r="BG418" i="9"/>
  <c r="BF418" i="9"/>
  <c r="T418" i="9"/>
  <c r="R418" i="9"/>
  <c r="P418" i="9"/>
  <c r="BK418" i="9"/>
  <c r="J418" i="9"/>
  <c r="BE418" i="9"/>
  <c r="BI416" i="9"/>
  <c r="BH416" i="9"/>
  <c r="BG416" i="9"/>
  <c r="BF416" i="9"/>
  <c r="T416" i="9"/>
  <c r="R416" i="9"/>
  <c r="P416" i="9"/>
  <c r="BK416" i="9"/>
  <c r="J416" i="9"/>
  <c r="BE416" i="9" s="1"/>
  <c r="BI414" i="9"/>
  <c r="BH414" i="9"/>
  <c r="BG414" i="9"/>
  <c r="BF414" i="9"/>
  <c r="T414" i="9"/>
  <c r="R414" i="9"/>
  <c r="P414" i="9"/>
  <c r="BK414" i="9"/>
  <c r="J414" i="9"/>
  <c r="BE414" i="9"/>
  <c r="BI407" i="9"/>
  <c r="BH407" i="9"/>
  <c r="BG407" i="9"/>
  <c r="BF407" i="9"/>
  <c r="T407" i="9"/>
  <c r="R407" i="9"/>
  <c r="P407" i="9"/>
  <c r="BK407" i="9"/>
  <c r="J407" i="9"/>
  <c r="BE407" i="9" s="1"/>
  <c r="BI405" i="9"/>
  <c r="BH405" i="9"/>
  <c r="BG405" i="9"/>
  <c r="BF405" i="9"/>
  <c r="T405" i="9"/>
  <c r="R405" i="9"/>
  <c r="P405" i="9"/>
  <c r="BK405" i="9"/>
  <c r="J405" i="9"/>
  <c r="BE405" i="9"/>
  <c r="BI400" i="9"/>
  <c r="BH400" i="9"/>
  <c r="BG400" i="9"/>
  <c r="BF400" i="9"/>
  <c r="T400" i="9"/>
  <c r="R400" i="9"/>
  <c r="P400" i="9"/>
  <c r="BK400" i="9"/>
  <c r="J400" i="9"/>
  <c r="BE400" i="9" s="1"/>
  <c r="BI398" i="9"/>
  <c r="BH398" i="9"/>
  <c r="BG398" i="9"/>
  <c r="BF398" i="9"/>
  <c r="T398" i="9"/>
  <c r="R398" i="9"/>
  <c r="P398" i="9"/>
  <c r="BK398" i="9"/>
  <c r="J398" i="9"/>
  <c r="BE398" i="9"/>
  <c r="BI396" i="9"/>
  <c r="BH396" i="9"/>
  <c r="BG396" i="9"/>
  <c r="BF396" i="9"/>
  <c r="T396" i="9"/>
  <c r="R396" i="9"/>
  <c r="P396" i="9"/>
  <c r="BK396" i="9"/>
  <c r="J396" i="9"/>
  <c r="BE396" i="9" s="1"/>
  <c r="BI394" i="9"/>
  <c r="BH394" i="9"/>
  <c r="BG394" i="9"/>
  <c r="BF394" i="9"/>
  <c r="T394" i="9"/>
  <c r="R394" i="9"/>
  <c r="P394" i="9"/>
  <c r="BK394" i="9"/>
  <c r="J394" i="9"/>
  <c r="BE394" i="9"/>
  <c r="BI387" i="9"/>
  <c r="BH387" i="9"/>
  <c r="BG387" i="9"/>
  <c r="BF387" i="9"/>
  <c r="T387" i="9"/>
  <c r="R387" i="9"/>
  <c r="P387" i="9"/>
  <c r="BK387" i="9"/>
  <c r="J387" i="9"/>
  <c r="BE387" i="9" s="1"/>
  <c r="BI385" i="9"/>
  <c r="BH385" i="9"/>
  <c r="BG385" i="9"/>
  <c r="BF385" i="9"/>
  <c r="T385" i="9"/>
  <c r="R385" i="9"/>
  <c r="P385" i="9"/>
  <c r="BK385" i="9"/>
  <c r="J385" i="9"/>
  <c r="BE385" i="9"/>
  <c r="BI381" i="9"/>
  <c r="BH381" i="9"/>
  <c r="BG381" i="9"/>
  <c r="BF381" i="9"/>
  <c r="T381" i="9"/>
  <c r="R381" i="9"/>
  <c r="P381" i="9"/>
  <c r="BK381" i="9"/>
  <c r="J381" i="9"/>
  <c r="BE381" i="9" s="1"/>
  <c r="BI379" i="9"/>
  <c r="BH379" i="9"/>
  <c r="BG379" i="9"/>
  <c r="BF379" i="9"/>
  <c r="T379" i="9"/>
  <c r="R379" i="9"/>
  <c r="P379" i="9"/>
  <c r="BK379" i="9"/>
  <c r="J379" i="9"/>
  <c r="BE379" i="9"/>
  <c r="BI374" i="9"/>
  <c r="BH374" i="9"/>
  <c r="BG374" i="9"/>
  <c r="BF374" i="9"/>
  <c r="T374" i="9"/>
  <c r="R374" i="9"/>
  <c r="P374" i="9"/>
  <c r="BK374" i="9"/>
  <c r="J374" i="9"/>
  <c r="BE374" i="9" s="1"/>
  <c r="BI372" i="9"/>
  <c r="BH372" i="9"/>
  <c r="BG372" i="9"/>
  <c r="BF372" i="9"/>
  <c r="T372" i="9"/>
  <c r="R372" i="9"/>
  <c r="P372" i="9"/>
  <c r="BK372" i="9"/>
  <c r="J372" i="9"/>
  <c r="BE372" i="9"/>
  <c r="BI367" i="9"/>
  <c r="BH367" i="9"/>
  <c r="BG367" i="9"/>
  <c r="BF367" i="9"/>
  <c r="T367" i="9"/>
  <c r="R367" i="9"/>
  <c r="P367" i="9"/>
  <c r="BK367" i="9"/>
  <c r="J367" i="9"/>
  <c r="BE367" i="9" s="1"/>
  <c r="BI363" i="9"/>
  <c r="BH363" i="9"/>
  <c r="BG363" i="9"/>
  <c r="BF363" i="9"/>
  <c r="T363" i="9"/>
  <c r="R363" i="9"/>
  <c r="P363" i="9"/>
  <c r="BK363" i="9"/>
  <c r="J363" i="9"/>
  <c r="BE363" i="9"/>
  <c r="BI357" i="9"/>
  <c r="BH357" i="9"/>
  <c r="BG357" i="9"/>
  <c r="BF357" i="9"/>
  <c r="T357" i="9"/>
  <c r="R357" i="9"/>
  <c r="P357" i="9"/>
  <c r="BK357" i="9"/>
  <c r="J357" i="9"/>
  <c r="BE357" i="9" s="1"/>
  <c r="BI353" i="9"/>
  <c r="BH353" i="9"/>
  <c r="BG353" i="9"/>
  <c r="BF353" i="9"/>
  <c r="T353" i="9"/>
  <c r="R353" i="9"/>
  <c r="P353" i="9"/>
  <c r="BK353" i="9"/>
  <c r="J353" i="9"/>
  <c r="BE353" i="9"/>
  <c r="BI350" i="9"/>
  <c r="BH350" i="9"/>
  <c r="BG350" i="9"/>
  <c r="BF350" i="9"/>
  <c r="T350" i="9"/>
  <c r="R350" i="9"/>
  <c r="P350" i="9"/>
  <c r="BK350" i="9"/>
  <c r="J350" i="9"/>
  <c r="BE350" i="9" s="1"/>
  <c r="BI346" i="9"/>
  <c r="BH346" i="9"/>
  <c r="BG346" i="9"/>
  <c r="BF346" i="9"/>
  <c r="T346" i="9"/>
  <c r="R346" i="9"/>
  <c r="P346" i="9"/>
  <c r="BK346" i="9"/>
  <c r="J346" i="9"/>
  <c r="BE346" i="9"/>
  <c r="BI343" i="9"/>
  <c r="BH343" i="9"/>
  <c r="BG343" i="9"/>
  <c r="BF343" i="9"/>
  <c r="T343" i="9"/>
  <c r="R343" i="9"/>
  <c r="P343" i="9"/>
  <c r="BK343" i="9"/>
  <c r="J343" i="9"/>
  <c r="BE343" i="9" s="1"/>
  <c r="BI339" i="9"/>
  <c r="BH339" i="9"/>
  <c r="BG339" i="9"/>
  <c r="BF339" i="9"/>
  <c r="T339" i="9"/>
  <c r="R339" i="9"/>
  <c r="R338" i="9" s="1"/>
  <c r="P339" i="9"/>
  <c r="BK339" i="9"/>
  <c r="BK338" i="9" s="1"/>
  <c r="J338" i="9" s="1"/>
  <c r="J67" i="9" s="1"/>
  <c r="J339" i="9"/>
  <c r="BE339" i="9"/>
  <c r="BI304" i="9"/>
  <c r="BH304" i="9"/>
  <c r="BG304" i="9"/>
  <c r="BF304" i="9"/>
  <c r="T304" i="9"/>
  <c r="T303" i="9"/>
  <c r="R304" i="9"/>
  <c r="R303" i="9" s="1"/>
  <c r="P304" i="9"/>
  <c r="P303" i="9"/>
  <c r="BK304" i="9"/>
  <c r="BK303" i="9" s="1"/>
  <c r="J303" i="9" s="1"/>
  <c r="J66" i="9" s="1"/>
  <c r="J304" i="9"/>
  <c r="BE304" i="9"/>
  <c r="BI300" i="9"/>
  <c r="BH300" i="9"/>
  <c r="BG300" i="9"/>
  <c r="BF300" i="9"/>
  <c r="T300" i="9"/>
  <c r="R300" i="9"/>
  <c r="P300" i="9"/>
  <c r="BK300" i="9"/>
  <c r="J300" i="9"/>
  <c r="BE300" i="9"/>
  <c r="BI267" i="9"/>
  <c r="BH267" i="9"/>
  <c r="BG267" i="9"/>
  <c r="BF267" i="9"/>
  <c r="T267" i="9"/>
  <c r="R267" i="9"/>
  <c r="P267" i="9"/>
  <c r="BK267" i="9"/>
  <c r="J267" i="9"/>
  <c r="BE267" i="9" s="1"/>
  <c r="BI254" i="9"/>
  <c r="BH254" i="9"/>
  <c r="BG254" i="9"/>
  <c r="BF254" i="9"/>
  <c r="T254" i="9"/>
  <c r="R254" i="9"/>
  <c r="P254" i="9"/>
  <c r="BK254" i="9"/>
  <c r="J254" i="9"/>
  <c r="BE254" i="9"/>
  <c r="BI250" i="9"/>
  <c r="BH250" i="9"/>
  <c r="BG250" i="9"/>
  <c r="BF250" i="9"/>
  <c r="T250" i="9"/>
  <c r="R250" i="9"/>
  <c r="P250" i="9"/>
  <c r="BK250" i="9"/>
  <c r="J250" i="9"/>
  <c r="BE250" i="9" s="1"/>
  <c r="BI248" i="9"/>
  <c r="BH248" i="9"/>
  <c r="BG248" i="9"/>
  <c r="BF248" i="9"/>
  <c r="T248" i="9"/>
  <c r="R248" i="9"/>
  <c r="P248" i="9"/>
  <c r="BK248" i="9"/>
  <c r="J248" i="9"/>
  <c r="BE248" i="9"/>
  <c r="BI244" i="9"/>
  <c r="BH244" i="9"/>
  <c r="BG244" i="9"/>
  <c r="BF244" i="9"/>
  <c r="T244" i="9"/>
  <c r="R244" i="9"/>
  <c r="P244" i="9"/>
  <c r="BK244" i="9"/>
  <c r="J244" i="9"/>
  <c r="BE244" i="9" s="1"/>
  <c r="BI234" i="9"/>
  <c r="BH234" i="9"/>
  <c r="BG234" i="9"/>
  <c r="BF234" i="9"/>
  <c r="T234" i="9"/>
  <c r="R234" i="9"/>
  <c r="P234" i="9"/>
  <c r="BK234" i="9"/>
  <c r="J234" i="9"/>
  <c r="BE234" i="9"/>
  <c r="BI229" i="9"/>
  <c r="BH229" i="9"/>
  <c r="BG229" i="9"/>
  <c r="BF229" i="9"/>
  <c r="T229" i="9"/>
  <c r="R229" i="9"/>
  <c r="P229" i="9"/>
  <c r="BK229" i="9"/>
  <c r="J229" i="9"/>
  <c r="BE229" i="9" s="1"/>
  <c r="BI207" i="9"/>
  <c r="BH207" i="9"/>
  <c r="BG207" i="9"/>
  <c r="BF207" i="9"/>
  <c r="T207" i="9"/>
  <c r="R207" i="9"/>
  <c r="P207" i="9"/>
  <c r="BK207" i="9"/>
  <c r="J207" i="9"/>
  <c r="BE207" i="9"/>
  <c r="BI202" i="9"/>
  <c r="BH202" i="9"/>
  <c r="BG202" i="9"/>
  <c r="BF202" i="9"/>
  <c r="T202" i="9"/>
  <c r="R202" i="9"/>
  <c r="P202" i="9"/>
  <c r="BK202" i="9"/>
  <c r="J202" i="9"/>
  <c r="BE202" i="9" s="1"/>
  <c r="BI198" i="9"/>
  <c r="BH198" i="9"/>
  <c r="BG198" i="9"/>
  <c r="BF198" i="9"/>
  <c r="T198" i="9"/>
  <c r="R198" i="9"/>
  <c r="P198" i="9"/>
  <c r="BK198" i="9"/>
  <c r="J198" i="9"/>
  <c r="BE198" i="9"/>
  <c r="BI186" i="9"/>
  <c r="BH186" i="9"/>
  <c r="BG186" i="9"/>
  <c r="BF186" i="9"/>
  <c r="T186" i="9"/>
  <c r="R186" i="9"/>
  <c r="P186" i="9"/>
  <c r="BK186" i="9"/>
  <c r="J186" i="9"/>
  <c r="BE186" i="9" s="1"/>
  <c r="BI182" i="9"/>
  <c r="BH182" i="9"/>
  <c r="BG182" i="9"/>
  <c r="BF182" i="9"/>
  <c r="T182" i="9"/>
  <c r="R182" i="9"/>
  <c r="P182" i="9"/>
  <c r="BK182" i="9"/>
  <c r="J182" i="9"/>
  <c r="BE182" i="9"/>
  <c r="BI160" i="9"/>
  <c r="BH160" i="9"/>
  <c r="BG160" i="9"/>
  <c r="BF160" i="9"/>
  <c r="T160" i="9"/>
  <c r="R160" i="9"/>
  <c r="P160" i="9"/>
  <c r="BK160" i="9"/>
  <c r="J160" i="9"/>
  <c r="BE160" i="9" s="1"/>
  <c r="BI156" i="9"/>
  <c r="BH156" i="9"/>
  <c r="BG156" i="9"/>
  <c r="F37" i="9" s="1"/>
  <c r="BB64" i="1" s="1"/>
  <c r="BF156" i="9"/>
  <c r="T156" i="9"/>
  <c r="R156" i="9"/>
  <c r="P156" i="9"/>
  <c r="P98" i="9" s="1"/>
  <c r="BK156" i="9"/>
  <c r="J156" i="9"/>
  <c r="BE156" i="9"/>
  <c r="BI151" i="9"/>
  <c r="BH151" i="9"/>
  <c r="BG151" i="9"/>
  <c r="BF151" i="9"/>
  <c r="T151" i="9"/>
  <c r="T98" i="9" s="1"/>
  <c r="R151" i="9"/>
  <c r="P151" i="9"/>
  <c r="BK151" i="9"/>
  <c r="J151" i="9"/>
  <c r="BE151" i="9" s="1"/>
  <c r="BI147" i="9"/>
  <c r="BH147" i="9"/>
  <c r="BG147" i="9"/>
  <c r="BF147" i="9"/>
  <c r="T147" i="9"/>
  <c r="R147" i="9"/>
  <c r="P147" i="9"/>
  <c r="BK147" i="9"/>
  <c r="J147" i="9"/>
  <c r="BE147" i="9"/>
  <c r="BI134" i="9"/>
  <c r="BH134" i="9"/>
  <c r="BG134" i="9"/>
  <c r="BF134" i="9"/>
  <c r="T134" i="9"/>
  <c r="R134" i="9"/>
  <c r="P134" i="9"/>
  <c r="BK134" i="9"/>
  <c r="J134" i="9"/>
  <c r="BE134" i="9" s="1"/>
  <c r="BI130" i="9"/>
  <c r="BH130" i="9"/>
  <c r="BG130" i="9"/>
  <c r="BF130" i="9"/>
  <c r="T130" i="9"/>
  <c r="R130" i="9"/>
  <c r="P130" i="9"/>
  <c r="BK130" i="9"/>
  <c r="J130" i="9"/>
  <c r="BE130" i="9"/>
  <c r="BI108" i="9"/>
  <c r="BH108" i="9"/>
  <c r="BG108" i="9"/>
  <c r="BF108" i="9"/>
  <c r="T108" i="9"/>
  <c r="R108" i="9"/>
  <c r="P108" i="9"/>
  <c r="BK108" i="9"/>
  <c r="J108" i="9"/>
  <c r="BE108" i="9" s="1"/>
  <c r="BI104" i="9"/>
  <c r="BH104" i="9"/>
  <c r="BG104" i="9"/>
  <c r="BF104" i="9"/>
  <c r="T104" i="9"/>
  <c r="R104" i="9"/>
  <c r="R98" i="9" s="1"/>
  <c r="R97" i="9" s="1"/>
  <c r="R96" i="9" s="1"/>
  <c r="P104" i="9"/>
  <c r="BK104" i="9"/>
  <c r="J104" i="9"/>
  <c r="BE104" i="9"/>
  <c r="BI99" i="9"/>
  <c r="BH99" i="9"/>
  <c r="F38" i="9" s="1"/>
  <c r="BC64" i="1" s="1"/>
  <c r="BG99" i="9"/>
  <c r="BF99" i="9"/>
  <c r="J36" i="9" s="1"/>
  <c r="AW64" i="1"/>
  <c r="F36" i="9"/>
  <c r="BA64" i="1" s="1"/>
  <c r="T99" i="9"/>
  <c r="R99" i="9"/>
  <c r="P99" i="9"/>
  <c r="BK99" i="9"/>
  <c r="BK98" i="9"/>
  <c r="J99" i="9"/>
  <c r="BE99" i="9" s="1"/>
  <c r="J35" i="9" s="1"/>
  <c r="AV64" i="1" s="1"/>
  <c r="J93" i="9"/>
  <c r="J92" i="9"/>
  <c r="F92" i="9"/>
  <c r="F90" i="9"/>
  <c r="E88" i="9"/>
  <c r="J59" i="9"/>
  <c r="J58" i="9"/>
  <c r="F58" i="9"/>
  <c r="F56" i="9"/>
  <c r="E54" i="9"/>
  <c r="J20" i="9"/>
  <c r="E20" i="9"/>
  <c r="F93" i="9" s="1"/>
  <c r="F59" i="9"/>
  <c r="J19" i="9"/>
  <c r="J14" i="9"/>
  <c r="J90" i="9" s="1"/>
  <c r="E7" i="9"/>
  <c r="E50" i="9" s="1"/>
  <c r="E84" i="9"/>
  <c r="J39" i="8"/>
  <c r="J38" i="8"/>
  <c r="AY63" i="1"/>
  <c r="J37" i="8"/>
  <c r="AX63" i="1"/>
  <c r="BI729" i="8"/>
  <c r="BH729" i="8"/>
  <c r="BG729" i="8"/>
  <c r="BF729" i="8"/>
  <c r="T729" i="8"/>
  <c r="R729" i="8"/>
  <c r="P729" i="8"/>
  <c r="BK729" i="8"/>
  <c r="J729" i="8"/>
  <c r="BE729" i="8"/>
  <c r="BI727" i="8"/>
  <c r="BH727" i="8"/>
  <c r="BG727" i="8"/>
  <c r="BF727" i="8"/>
  <c r="T727" i="8"/>
  <c r="T726" i="8"/>
  <c r="T725" i="8" s="1"/>
  <c r="R727" i="8"/>
  <c r="R726" i="8" s="1"/>
  <c r="R725" i="8"/>
  <c r="P727" i="8"/>
  <c r="P726" i="8" s="1"/>
  <c r="P725" i="8" s="1"/>
  <c r="BK727" i="8"/>
  <c r="BK726" i="8"/>
  <c r="J727" i="8"/>
  <c r="BE727" i="8"/>
  <c r="BI714" i="8"/>
  <c r="BH714" i="8"/>
  <c r="BG714" i="8"/>
  <c r="BF714" i="8"/>
  <c r="T714" i="8"/>
  <c r="R714" i="8"/>
  <c r="P714" i="8"/>
  <c r="BK714" i="8"/>
  <c r="J714" i="8"/>
  <c r="BE714" i="8"/>
  <c r="BI703" i="8"/>
  <c r="BH703" i="8"/>
  <c r="BG703" i="8"/>
  <c r="BF703" i="8"/>
  <c r="T703" i="8"/>
  <c r="R703" i="8"/>
  <c r="R687" i="8" s="1"/>
  <c r="P703" i="8"/>
  <c r="BK703" i="8"/>
  <c r="J703" i="8"/>
  <c r="BE703" i="8"/>
  <c r="BI692" i="8"/>
  <c r="BH692" i="8"/>
  <c r="BG692" i="8"/>
  <c r="BF692" i="8"/>
  <c r="T692" i="8"/>
  <c r="R692" i="8"/>
  <c r="P692" i="8"/>
  <c r="BK692" i="8"/>
  <c r="BK687" i="8" s="1"/>
  <c r="J687" i="8" s="1"/>
  <c r="J76" i="8" s="1"/>
  <c r="J692" i="8"/>
  <c r="BE692" i="8"/>
  <c r="BI688" i="8"/>
  <c r="BH688" i="8"/>
  <c r="BG688" i="8"/>
  <c r="BF688" i="8"/>
  <c r="T688" i="8"/>
  <c r="T687" i="8"/>
  <c r="R688" i="8"/>
  <c r="P688" i="8"/>
  <c r="P687" i="8"/>
  <c r="BK688" i="8"/>
  <c r="J688" i="8"/>
  <c r="BE688" i="8" s="1"/>
  <c r="BI685" i="8"/>
  <c r="BH685" i="8"/>
  <c r="BG685" i="8"/>
  <c r="BF685" i="8"/>
  <c r="T685" i="8"/>
  <c r="R685" i="8"/>
  <c r="R668" i="8" s="1"/>
  <c r="R667" i="8" s="1"/>
  <c r="P685" i="8"/>
  <c r="BK685" i="8"/>
  <c r="J685" i="8"/>
  <c r="BE685" i="8"/>
  <c r="BI681" i="8"/>
  <c r="BH681" i="8"/>
  <c r="BG681" i="8"/>
  <c r="BF681" i="8"/>
  <c r="T681" i="8"/>
  <c r="R681" i="8"/>
  <c r="P681" i="8"/>
  <c r="BK681" i="8"/>
  <c r="J681" i="8"/>
  <c r="BE681" i="8" s="1"/>
  <c r="BI674" i="8"/>
  <c r="BH674" i="8"/>
  <c r="BG674" i="8"/>
  <c r="BF674" i="8"/>
  <c r="T674" i="8"/>
  <c r="R674" i="8"/>
  <c r="P674" i="8"/>
  <c r="P668" i="8" s="1"/>
  <c r="BK674" i="8"/>
  <c r="J674" i="8"/>
  <c r="BE674" i="8"/>
  <c r="BI669" i="8"/>
  <c r="BH669" i="8"/>
  <c r="BG669" i="8"/>
  <c r="BF669" i="8"/>
  <c r="T669" i="8"/>
  <c r="T668" i="8" s="1"/>
  <c r="T667" i="8" s="1"/>
  <c r="R669" i="8"/>
  <c r="P669" i="8"/>
  <c r="P667" i="8"/>
  <c r="BK669" i="8"/>
  <c r="J669" i="8"/>
  <c r="BE669" i="8"/>
  <c r="BI665" i="8"/>
  <c r="BH665" i="8"/>
  <c r="BG665" i="8"/>
  <c r="BF665" i="8"/>
  <c r="T665" i="8"/>
  <c r="T664" i="8"/>
  <c r="R665" i="8"/>
  <c r="R664" i="8"/>
  <c r="P665" i="8"/>
  <c r="P664" i="8"/>
  <c r="BK665" i="8"/>
  <c r="BK664" i="8"/>
  <c r="J664" i="8" s="1"/>
  <c r="J73" i="8" s="1"/>
  <c r="J665" i="8"/>
  <c r="BE665" i="8" s="1"/>
  <c r="BI659" i="8"/>
  <c r="BH659" i="8"/>
  <c r="BG659" i="8"/>
  <c r="BF659" i="8"/>
  <c r="T659" i="8"/>
  <c r="R659" i="8"/>
  <c r="P659" i="8"/>
  <c r="BK659" i="8"/>
  <c r="J659" i="8"/>
  <c r="BE659" i="8"/>
  <c r="BI656" i="8"/>
  <c r="BH656" i="8"/>
  <c r="BG656" i="8"/>
  <c r="BF656" i="8"/>
  <c r="T656" i="8"/>
  <c r="R656" i="8"/>
  <c r="P656" i="8"/>
  <c r="BK656" i="8"/>
  <c r="J656" i="8"/>
  <c r="BE656" i="8"/>
  <c r="BI651" i="8"/>
  <c r="BH651" i="8"/>
  <c r="BG651" i="8"/>
  <c r="BF651" i="8"/>
  <c r="T651" i="8"/>
  <c r="R651" i="8"/>
  <c r="R639" i="8" s="1"/>
  <c r="P651" i="8"/>
  <c r="BK651" i="8"/>
  <c r="J651" i="8"/>
  <c r="BE651" i="8"/>
  <c r="BI646" i="8"/>
  <c r="BH646" i="8"/>
  <c r="BG646" i="8"/>
  <c r="BF646" i="8"/>
  <c r="T646" i="8"/>
  <c r="R646" i="8"/>
  <c r="P646" i="8"/>
  <c r="BK646" i="8"/>
  <c r="BK639" i="8" s="1"/>
  <c r="J639" i="8" s="1"/>
  <c r="J72" i="8" s="1"/>
  <c r="J646" i="8"/>
  <c r="BE646" i="8"/>
  <c r="BI640" i="8"/>
  <c r="BH640" i="8"/>
  <c r="BG640" i="8"/>
  <c r="BF640" i="8"/>
  <c r="T640" i="8"/>
  <c r="T639" i="8"/>
  <c r="R640" i="8"/>
  <c r="P640" i="8"/>
  <c r="P639" i="8"/>
  <c r="BK640" i="8"/>
  <c r="J640" i="8"/>
  <c r="BE640" i="8" s="1"/>
  <c r="BI634" i="8"/>
  <c r="BH634" i="8"/>
  <c r="BG634" i="8"/>
  <c r="BF634" i="8"/>
  <c r="T634" i="8"/>
  <c r="R634" i="8"/>
  <c r="P634" i="8"/>
  <c r="BK634" i="8"/>
  <c r="J634" i="8"/>
  <c r="BE634" i="8"/>
  <c r="BI629" i="8"/>
  <c r="BH629" i="8"/>
  <c r="BG629" i="8"/>
  <c r="BF629" i="8"/>
  <c r="T629" i="8"/>
  <c r="R629" i="8"/>
  <c r="P629" i="8"/>
  <c r="BK629" i="8"/>
  <c r="J629" i="8"/>
  <c r="BE629" i="8" s="1"/>
  <c r="BI625" i="8"/>
  <c r="BH625" i="8"/>
  <c r="BG625" i="8"/>
  <c r="BF625" i="8"/>
  <c r="T625" i="8"/>
  <c r="R625" i="8"/>
  <c r="P625" i="8"/>
  <c r="BK625" i="8"/>
  <c r="J625" i="8"/>
  <c r="BE625" i="8"/>
  <c r="BI619" i="8"/>
  <c r="BH619" i="8"/>
  <c r="BG619" i="8"/>
  <c r="BF619" i="8"/>
  <c r="T619" i="8"/>
  <c r="R619" i="8"/>
  <c r="P619" i="8"/>
  <c r="BK619" i="8"/>
  <c r="J619" i="8"/>
  <c r="BE619" i="8" s="1"/>
  <c r="BI615" i="8"/>
  <c r="BH615" i="8"/>
  <c r="BG615" i="8"/>
  <c r="BF615" i="8"/>
  <c r="T615" i="8"/>
  <c r="R615" i="8"/>
  <c r="P615" i="8"/>
  <c r="BK615" i="8"/>
  <c r="J615" i="8"/>
  <c r="BE615" i="8"/>
  <c r="BI611" i="8"/>
  <c r="BH611" i="8"/>
  <c r="BG611" i="8"/>
  <c r="BF611" i="8"/>
  <c r="T611" i="8"/>
  <c r="R611" i="8"/>
  <c r="P611" i="8"/>
  <c r="BK611" i="8"/>
  <c r="J611" i="8"/>
  <c r="BE611" i="8" s="1"/>
  <c r="BI607" i="8"/>
  <c r="BH607" i="8"/>
  <c r="BG607" i="8"/>
  <c r="BF607" i="8"/>
  <c r="T607" i="8"/>
  <c r="R607" i="8"/>
  <c r="P607" i="8"/>
  <c r="BK607" i="8"/>
  <c r="J607" i="8"/>
  <c r="BE607" i="8"/>
  <c r="BI603" i="8"/>
  <c r="BH603" i="8"/>
  <c r="BG603" i="8"/>
  <c r="BF603" i="8"/>
  <c r="T603" i="8"/>
  <c r="R603" i="8"/>
  <c r="P603" i="8"/>
  <c r="BK603" i="8"/>
  <c r="J603" i="8"/>
  <c r="BE603" i="8" s="1"/>
  <c r="BI599" i="8"/>
  <c r="BH599" i="8"/>
  <c r="BG599" i="8"/>
  <c r="BF599" i="8"/>
  <c r="T599" i="8"/>
  <c r="R599" i="8"/>
  <c r="P599" i="8"/>
  <c r="BK599" i="8"/>
  <c r="J599" i="8"/>
  <c r="BE599" i="8"/>
  <c r="BI594" i="8"/>
  <c r="BH594" i="8"/>
  <c r="BG594" i="8"/>
  <c r="BF594" i="8"/>
  <c r="T594" i="8"/>
  <c r="R594" i="8"/>
  <c r="P594" i="8"/>
  <c r="BK594" i="8"/>
  <c r="J594" i="8"/>
  <c r="BE594" i="8" s="1"/>
  <c r="BI591" i="8"/>
  <c r="BH591" i="8"/>
  <c r="BG591" i="8"/>
  <c r="BF591" i="8"/>
  <c r="T591" i="8"/>
  <c r="R591" i="8"/>
  <c r="P591" i="8"/>
  <c r="BK591" i="8"/>
  <c r="J591" i="8"/>
  <c r="BE591" i="8"/>
  <c r="BI588" i="8"/>
  <c r="BH588" i="8"/>
  <c r="BG588" i="8"/>
  <c r="BF588" i="8"/>
  <c r="T588" i="8"/>
  <c r="R588" i="8"/>
  <c r="P588" i="8"/>
  <c r="BK588" i="8"/>
  <c r="J588" i="8"/>
  <c r="BE588" i="8" s="1"/>
  <c r="BI586" i="8"/>
  <c r="BH586" i="8"/>
  <c r="BG586" i="8"/>
  <c r="BF586" i="8"/>
  <c r="T586" i="8"/>
  <c r="R586" i="8"/>
  <c r="P586" i="8"/>
  <c r="BK586" i="8"/>
  <c r="J586" i="8"/>
  <c r="BE586" i="8"/>
  <c r="BI584" i="8"/>
  <c r="BH584" i="8"/>
  <c r="BG584" i="8"/>
  <c r="BF584" i="8"/>
  <c r="T584" i="8"/>
  <c r="R584" i="8"/>
  <c r="P584" i="8"/>
  <c r="BK584" i="8"/>
  <c r="J584" i="8"/>
  <c r="BE584" i="8" s="1"/>
  <c r="BI581" i="8"/>
  <c r="BH581" i="8"/>
  <c r="BG581" i="8"/>
  <c r="BF581" i="8"/>
  <c r="T581" i="8"/>
  <c r="R581" i="8"/>
  <c r="R563" i="8" s="1"/>
  <c r="R101" i="8" s="1"/>
  <c r="R100" i="8" s="1"/>
  <c r="P581" i="8"/>
  <c r="BK581" i="8"/>
  <c r="J581" i="8"/>
  <c r="BE581" i="8"/>
  <c r="BI577" i="8"/>
  <c r="BH577" i="8"/>
  <c r="BG577" i="8"/>
  <c r="BF577" i="8"/>
  <c r="T577" i="8"/>
  <c r="R577" i="8"/>
  <c r="P577" i="8"/>
  <c r="BK577" i="8"/>
  <c r="BK563" i="8" s="1"/>
  <c r="J563" i="8" s="1"/>
  <c r="J71" i="8" s="1"/>
  <c r="J577" i="8"/>
  <c r="BE577" i="8" s="1"/>
  <c r="BI574" i="8"/>
  <c r="BH574" i="8"/>
  <c r="BG574" i="8"/>
  <c r="BF574" i="8"/>
  <c r="T574" i="8"/>
  <c r="R574" i="8"/>
  <c r="P574" i="8"/>
  <c r="BK574" i="8"/>
  <c r="J574" i="8"/>
  <c r="BE574" i="8"/>
  <c r="BI564" i="8"/>
  <c r="BH564" i="8"/>
  <c r="BG564" i="8"/>
  <c r="BF564" i="8"/>
  <c r="T564" i="8"/>
  <c r="T563" i="8" s="1"/>
  <c r="R564" i="8"/>
  <c r="P564" i="8"/>
  <c r="P563" i="8" s="1"/>
  <c r="BK564" i="8"/>
  <c r="J564" i="8"/>
  <c r="BE564" i="8" s="1"/>
  <c r="BI559" i="8"/>
  <c r="BH559" i="8"/>
  <c r="BG559" i="8"/>
  <c r="BF559" i="8"/>
  <c r="T559" i="8"/>
  <c r="T558" i="8" s="1"/>
  <c r="R559" i="8"/>
  <c r="R558" i="8"/>
  <c r="P559" i="8"/>
  <c r="P558" i="8" s="1"/>
  <c r="BK559" i="8"/>
  <c r="BK558" i="8"/>
  <c r="J558" i="8"/>
  <c r="J70" i="8" s="1"/>
  <c r="J559" i="8"/>
  <c r="BE559" i="8" s="1"/>
  <c r="BI555" i="8"/>
  <c r="BH555" i="8"/>
  <c r="BG555" i="8"/>
  <c r="BF555" i="8"/>
  <c r="T555" i="8"/>
  <c r="R555" i="8"/>
  <c r="P555" i="8"/>
  <c r="BK555" i="8"/>
  <c r="J555" i="8"/>
  <c r="BE555" i="8"/>
  <c r="BI550" i="8"/>
  <c r="BH550" i="8"/>
  <c r="BG550" i="8"/>
  <c r="BF550" i="8"/>
  <c r="T550" i="8"/>
  <c r="R550" i="8"/>
  <c r="P550" i="8"/>
  <c r="BK550" i="8"/>
  <c r="J550" i="8"/>
  <c r="BE550" i="8"/>
  <c r="BI541" i="8"/>
  <c r="BH541" i="8"/>
  <c r="BG541" i="8"/>
  <c r="BF541" i="8"/>
  <c r="T541" i="8"/>
  <c r="R541" i="8"/>
  <c r="P541" i="8"/>
  <c r="BK541" i="8"/>
  <c r="J541" i="8"/>
  <c r="BE541" i="8"/>
  <c r="BI537" i="8"/>
  <c r="BH537" i="8"/>
  <c r="BG537" i="8"/>
  <c r="BF537" i="8"/>
  <c r="T537" i="8"/>
  <c r="R537" i="8"/>
  <c r="P537" i="8"/>
  <c r="BK537" i="8"/>
  <c r="J537" i="8"/>
  <c r="BE537" i="8"/>
  <c r="BI530" i="8"/>
  <c r="BH530" i="8"/>
  <c r="BG530" i="8"/>
  <c r="BF530" i="8"/>
  <c r="T530" i="8"/>
  <c r="R530" i="8"/>
  <c r="P530" i="8"/>
  <c r="BK530" i="8"/>
  <c r="J530" i="8"/>
  <c r="BE530" i="8"/>
  <c r="BI527" i="8"/>
  <c r="BH527" i="8"/>
  <c r="BG527" i="8"/>
  <c r="BF527" i="8"/>
  <c r="T527" i="8"/>
  <c r="R527" i="8"/>
  <c r="P527" i="8"/>
  <c r="BK527" i="8"/>
  <c r="J527" i="8"/>
  <c r="BE527" i="8"/>
  <c r="BI521" i="8"/>
  <c r="BH521" i="8"/>
  <c r="BG521" i="8"/>
  <c r="BF521" i="8"/>
  <c r="T521" i="8"/>
  <c r="R521" i="8"/>
  <c r="P521" i="8"/>
  <c r="BK521" i="8"/>
  <c r="J521" i="8"/>
  <c r="BE521" i="8"/>
  <c r="BI516" i="8"/>
  <c r="BH516" i="8"/>
  <c r="BG516" i="8"/>
  <c r="BF516" i="8"/>
  <c r="T516" i="8"/>
  <c r="R516" i="8"/>
  <c r="P516" i="8"/>
  <c r="BK516" i="8"/>
  <c r="J516" i="8"/>
  <c r="BE516" i="8"/>
  <c r="BI511" i="8"/>
  <c r="BH511" i="8"/>
  <c r="BG511" i="8"/>
  <c r="BF511" i="8"/>
  <c r="T511" i="8"/>
  <c r="R511" i="8"/>
  <c r="P511" i="8"/>
  <c r="BK511" i="8"/>
  <c r="J511" i="8"/>
  <c r="BE511" i="8"/>
  <c r="BI506" i="8"/>
  <c r="BH506" i="8"/>
  <c r="BG506" i="8"/>
  <c r="BF506" i="8"/>
  <c r="T506" i="8"/>
  <c r="R506" i="8"/>
  <c r="P506" i="8"/>
  <c r="BK506" i="8"/>
  <c r="J506" i="8"/>
  <c r="BE506" i="8"/>
  <c r="BI502" i="8"/>
  <c r="BH502" i="8"/>
  <c r="BG502" i="8"/>
  <c r="BF502" i="8"/>
  <c r="T502" i="8"/>
  <c r="R502" i="8"/>
  <c r="P502" i="8"/>
  <c r="BK502" i="8"/>
  <c r="J502" i="8"/>
  <c r="BE502" i="8"/>
  <c r="BI498" i="8"/>
  <c r="BH498" i="8"/>
  <c r="BG498" i="8"/>
  <c r="BF498" i="8"/>
  <c r="T498" i="8"/>
  <c r="R498" i="8"/>
  <c r="P498" i="8"/>
  <c r="BK498" i="8"/>
  <c r="J498" i="8"/>
  <c r="BE498" i="8"/>
  <c r="BI490" i="8"/>
  <c r="BH490" i="8"/>
  <c r="BG490" i="8"/>
  <c r="BF490" i="8"/>
  <c r="T490" i="8"/>
  <c r="R490" i="8"/>
  <c r="P490" i="8"/>
  <c r="BK490" i="8"/>
  <c r="J490" i="8"/>
  <c r="BE490" i="8"/>
  <c r="BI486" i="8"/>
  <c r="BH486" i="8"/>
  <c r="BG486" i="8"/>
  <c r="BF486" i="8"/>
  <c r="T486" i="8"/>
  <c r="T485" i="8"/>
  <c r="R486" i="8"/>
  <c r="R485" i="8"/>
  <c r="P486" i="8"/>
  <c r="P485" i="8"/>
  <c r="BK486" i="8"/>
  <c r="BK485" i="8"/>
  <c r="J485" i="8" s="1"/>
  <c r="J69" i="8" s="1"/>
  <c r="J486" i="8"/>
  <c r="BE486" i="8"/>
  <c r="BI468" i="8"/>
  <c r="BH468" i="8"/>
  <c r="BG468" i="8"/>
  <c r="BF468" i="8"/>
  <c r="T468" i="8"/>
  <c r="R468" i="8"/>
  <c r="P468" i="8"/>
  <c r="BK468" i="8"/>
  <c r="J468" i="8"/>
  <c r="BE468" i="8"/>
  <c r="BI451" i="8"/>
  <c r="BH451" i="8"/>
  <c r="BG451" i="8"/>
  <c r="BF451" i="8"/>
  <c r="T451" i="8"/>
  <c r="R451" i="8"/>
  <c r="P451" i="8"/>
  <c r="BK451" i="8"/>
  <c r="J451" i="8"/>
  <c r="BE451" i="8" s="1"/>
  <c r="BI439" i="8"/>
  <c r="BH439" i="8"/>
  <c r="BG439" i="8"/>
  <c r="BF439" i="8"/>
  <c r="T439" i="8"/>
  <c r="R439" i="8"/>
  <c r="P439" i="8"/>
  <c r="BK439" i="8"/>
  <c r="J439" i="8"/>
  <c r="BE439" i="8"/>
  <c r="BI423" i="8"/>
  <c r="BH423" i="8"/>
  <c r="BG423" i="8"/>
  <c r="BF423" i="8"/>
  <c r="T423" i="8"/>
  <c r="R423" i="8"/>
  <c r="P423" i="8"/>
  <c r="BK423" i="8"/>
  <c r="J423" i="8"/>
  <c r="BE423" i="8" s="1"/>
  <c r="BI411" i="8"/>
  <c r="BH411" i="8"/>
  <c r="BG411" i="8"/>
  <c r="BF411" i="8"/>
  <c r="T411" i="8"/>
  <c r="R411" i="8"/>
  <c r="P411" i="8"/>
  <c r="BK411" i="8"/>
  <c r="J411" i="8"/>
  <c r="BE411" i="8"/>
  <c r="BI404" i="8"/>
  <c r="BH404" i="8"/>
  <c r="BG404" i="8"/>
  <c r="BF404" i="8"/>
  <c r="T404" i="8"/>
  <c r="R404" i="8"/>
  <c r="P404" i="8"/>
  <c r="BK404" i="8"/>
  <c r="J404" i="8"/>
  <c r="BE404" i="8" s="1"/>
  <c r="BI399" i="8"/>
  <c r="BH399" i="8"/>
  <c r="BG399" i="8"/>
  <c r="BF399" i="8"/>
  <c r="T399" i="8"/>
  <c r="R399" i="8"/>
  <c r="P399" i="8"/>
  <c r="P388" i="8" s="1"/>
  <c r="BK399" i="8"/>
  <c r="J399" i="8"/>
  <c r="BE399" i="8"/>
  <c r="BI394" i="8"/>
  <c r="BH394" i="8"/>
  <c r="BG394" i="8"/>
  <c r="BF394" i="8"/>
  <c r="T394" i="8"/>
  <c r="T388" i="8" s="1"/>
  <c r="R394" i="8"/>
  <c r="P394" i="8"/>
  <c r="BK394" i="8"/>
  <c r="J394" i="8"/>
  <c r="BE394" i="8" s="1"/>
  <c r="BI389" i="8"/>
  <c r="BH389" i="8"/>
  <c r="BG389" i="8"/>
  <c r="BF389" i="8"/>
  <c r="T389" i="8"/>
  <c r="R389" i="8"/>
  <c r="R388" i="8" s="1"/>
  <c r="P389" i="8"/>
  <c r="BK389" i="8"/>
  <c r="BK388" i="8" s="1"/>
  <c r="J388" i="8" s="1"/>
  <c r="J68" i="8" s="1"/>
  <c r="J389" i="8"/>
  <c r="BE389" i="8" s="1"/>
  <c r="BI371" i="8"/>
  <c r="BH371" i="8"/>
  <c r="BG371" i="8"/>
  <c r="BF371" i="8"/>
  <c r="T371" i="8"/>
  <c r="R371" i="8"/>
  <c r="P371" i="8"/>
  <c r="BK371" i="8"/>
  <c r="J371" i="8"/>
  <c r="BE371" i="8"/>
  <c r="BI357" i="8"/>
  <c r="BH357" i="8"/>
  <c r="BG357" i="8"/>
  <c r="BF357" i="8"/>
  <c r="T357" i="8"/>
  <c r="R357" i="8"/>
  <c r="P357" i="8"/>
  <c r="BK357" i="8"/>
  <c r="J357" i="8"/>
  <c r="BE357" i="8"/>
  <c r="BI343" i="8"/>
  <c r="BH343" i="8"/>
  <c r="BG343" i="8"/>
  <c r="BF343" i="8"/>
  <c r="T343" i="8"/>
  <c r="R343" i="8"/>
  <c r="R329" i="8" s="1"/>
  <c r="P343" i="8"/>
  <c r="BK343" i="8"/>
  <c r="J343" i="8"/>
  <c r="BE343" i="8"/>
  <c r="BI335" i="8"/>
  <c r="BH335" i="8"/>
  <c r="BG335" i="8"/>
  <c r="BF335" i="8"/>
  <c r="T335" i="8"/>
  <c r="R335" i="8"/>
  <c r="P335" i="8"/>
  <c r="BK335" i="8"/>
  <c r="BK329" i="8" s="1"/>
  <c r="J329" i="8" s="1"/>
  <c r="J67" i="8" s="1"/>
  <c r="J335" i="8"/>
  <c r="BE335" i="8"/>
  <c r="BI330" i="8"/>
  <c r="BH330" i="8"/>
  <c r="BG330" i="8"/>
  <c r="BF330" i="8"/>
  <c r="T330" i="8"/>
  <c r="T329" i="8"/>
  <c r="R330" i="8"/>
  <c r="P330" i="8"/>
  <c r="P329" i="8"/>
  <c r="BK330" i="8"/>
  <c r="J330" i="8"/>
  <c r="BE330" i="8"/>
  <c r="BI324" i="8"/>
  <c r="BH324" i="8"/>
  <c r="BG324" i="8"/>
  <c r="BF324" i="8"/>
  <c r="T324" i="8"/>
  <c r="R324" i="8"/>
  <c r="P324" i="8"/>
  <c r="BK324" i="8"/>
  <c r="J324" i="8"/>
  <c r="BE324" i="8" s="1"/>
  <c r="BI319" i="8"/>
  <c r="BH319" i="8"/>
  <c r="BG319" i="8"/>
  <c r="BF319" i="8"/>
  <c r="T319" i="8"/>
  <c r="R319" i="8"/>
  <c r="P319" i="8"/>
  <c r="BK319" i="8"/>
  <c r="J319" i="8"/>
  <c r="BE319" i="8" s="1"/>
  <c r="BI314" i="8"/>
  <c r="BH314" i="8"/>
  <c r="BG314" i="8"/>
  <c r="BF314" i="8"/>
  <c r="T314" i="8"/>
  <c r="R314" i="8"/>
  <c r="P314" i="8"/>
  <c r="BK314" i="8"/>
  <c r="J314" i="8"/>
  <c r="BE314" i="8" s="1"/>
  <c r="BI309" i="8"/>
  <c r="BH309" i="8"/>
  <c r="BG309" i="8"/>
  <c r="BF309" i="8"/>
  <c r="T309" i="8"/>
  <c r="R309" i="8"/>
  <c r="P309" i="8"/>
  <c r="BK309" i="8"/>
  <c r="J309" i="8"/>
  <c r="BE309" i="8" s="1"/>
  <c r="BI304" i="8"/>
  <c r="BH304" i="8"/>
  <c r="BG304" i="8"/>
  <c r="BF304" i="8"/>
  <c r="T304" i="8"/>
  <c r="R304" i="8"/>
  <c r="P304" i="8"/>
  <c r="BK304" i="8"/>
  <c r="J304" i="8"/>
  <c r="BE304" i="8" s="1"/>
  <c r="BI296" i="8"/>
  <c r="BH296" i="8"/>
  <c r="BG296" i="8"/>
  <c r="BF296" i="8"/>
  <c r="T296" i="8"/>
  <c r="R296" i="8"/>
  <c r="P296" i="8"/>
  <c r="BK296" i="8"/>
  <c r="J296" i="8"/>
  <c r="BE296" i="8" s="1"/>
  <c r="BI285" i="8"/>
  <c r="BH285" i="8"/>
  <c r="BG285" i="8"/>
  <c r="BF285" i="8"/>
  <c r="T285" i="8"/>
  <c r="R285" i="8"/>
  <c r="P285" i="8"/>
  <c r="BK285" i="8"/>
  <c r="J285" i="8"/>
  <c r="BE285" i="8" s="1"/>
  <c r="BI282" i="8"/>
  <c r="BH282" i="8"/>
  <c r="BG282" i="8"/>
  <c r="BF282" i="8"/>
  <c r="T282" i="8"/>
  <c r="R282" i="8"/>
  <c r="P282" i="8"/>
  <c r="BK282" i="8"/>
  <c r="J282" i="8"/>
  <c r="BE282" i="8" s="1"/>
  <c r="BI278" i="8"/>
  <c r="BH278" i="8"/>
  <c r="BG278" i="8"/>
  <c r="BF278" i="8"/>
  <c r="T278" i="8"/>
  <c r="R278" i="8"/>
  <c r="P278" i="8"/>
  <c r="BK278" i="8"/>
  <c r="J278" i="8"/>
  <c r="BE278" i="8" s="1"/>
  <c r="BI274" i="8"/>
  <c r="BH274" i="8"/>
  <c r="BG274" i="8"/>
  <c r="BF274" i="8"/>
  <c r="T274" i="8"/>
  <c r="T273" i="8" s="1"/>
  <c r="R274" i="8"/>
  <c r="R273" i="8" s="1"/>
  <c r="P274" i="8"/>
  <c r="BK274" i="8"/>
  <c r="BK273" i="8" s="1"/>
  <c r="J273" i="8" s="1"/>
  <c r="J66" i="8" s="1"/>
  <c r="J274" i="8"/>
  <c r="BE274" i="8"/>
  <c r="BI264" i="8"/>
  <c r="BH264" i="8"/>
  <c r="BG264" i="8"/>
  <c r="BF264" i="8"/>
  <c r="T264" i="8"/>
  <c r="R264" i="8"/>
  <c r="P264" i="8"/>
  <c r="BK264" i="8"/>
  <c r="J264" i="8"/>
  <c r="BE264" i="8" s="1"/>
  <c r="BI260" i="8"/>
  <c r="BH260" i="8"/>
  <c r="BG260" i="8"/>
  <c r="BF260" i="8"/>
  <c r="T260" i="8"/>
  <c r="R260" i="8"/>
  <c r="P260" i="8"/>
  <c r="BK260" i="8"/>
  <c r="J260" i="8"/>
  <c r="BE260" i="8" s="1"/>
  <c r="BI244" i="8"/>
  <c r="BH244" i="8"/>
  <c r="BG244" i="8"/>
  <c r="BF244" i="8"/>
  <c r="T244" i="8"/>
  <c r="R244" i="8"/>
  <c r="P244" i="8"/>
  <c r="BK244" i="8"/>
  <c r="J244" i="8"/>
  <c r="BE244" i="8" s="1"/>
  <c r="BI240" i="8"/>
  <c r="BH240" i="8"/>
  <c r="BG240" i="8"/>
  <c r="BF240" i="8"/>
  <c r="T240" i="8"/>
  <c r="R240" i="8"/>
  <c r="P240" i="8"/>
  <c r="BK240" i="8"/>
  <c r="J240" i="8"/>
  <c r="BE240" i="8" s="1"/>
  <c r="BI233" i="8"/>
  <c r="BH233" i="8"/>
  <c r="BG233" i="8"/>
  <c r="BF233" i="8"/>
  <c r="T233" i="8"/>
  <c r="R233" i="8"/>
  <c r="P233" i="8"/>
  <c r="BK233" i="8"/>
  <c r="J233" i="8"/>
  <c r="BE233" i="8" s="1"/>
  <c r="BI230" i="8"/>
  <c r="BH230" i="8"/>
  <c r="BG230" i="8"/>
  <c r="BF230" i="8"/>
  <c r="T230" i="8"/>
  <c r="R230" i="8"/>
  <c r="P230" i="8"/>
  <c r="BK230" i="8"/>
  <c r="J230" i="8"/>
  <c r="BE230" i="8" s="1"/>
  <c r="BI219" i="8"/>
  <c r="BH219" i="8"/>
  <c r="BG219" i="8"/>
  <c r="BF219" i="8"/>
  <c r="T219" i="8"/>
  <c r="R219" i="8"/>
  <c r="P219" i="8"/>
  <c r="BK219" i="8"/>
  <c r="J219" i="8"/>
  <c r="BE219" i="8" s="1"/>
  <c r="BI212" i="8"/>
  <c r="BH212" i="8"/>
  <c r="BG212" i="8"/>
  <c r="BF212" i="8"/>
  <c r="T212" i="8"/>
  <c r="R212" i="8"/>
  <c r="P212" i="8"/>
  <c r="BK212" i="8"/>
  <c r="J212" i="8"/>
  <c r="BE212" i="8" s="1"/>
  <c r="BI201" i="8"/>
  <c r="BH201" i="8"/>
  <c r="BG201" i="8"/>
  <c r="BF201" i="8"/>
  <c r="T201" i="8"/>
  <c r="R201" i="8"/>
  <c r="P201" i="8"/>
  <c r="BK201" i="8"/>
  <c r="J201" i="8"/>
  <c r="BE201" i="8" s="1"/>
  <c r="BI193" i="8"/>
  <c r="BH193" i="8"/>
  <c r="BG193" i="8"/>
  <c r="BF193" i="8"/>
  <c r="T193" i="8"/>
  <c r="R193" i="8"/>
  <c r="P193" i="8"/>
  <c r="BK193" i="8"/>
  <c r="J193" i="8"/>
  <c r="BE193" i="8" s="1"/>
  <c r="BI189" i="8"/>
  <c r="BH189" i="8"/>
  <c r="BG189" i="8"/>
  <c r="BF189" i="8"/>
  <c r="T189" i="8"/>
  <c r="R189" i="8"/>
  <c r="P189" i="8"/>
  <c r="BK189" i="8"/>
  <c r="J189" i="8"/>
  <c r="BE189" i="8" s="1"/>
  <c r="BI184" i="8"/>
  <c r="BH184" i="8"/>
  <c r="BG184" i="8"/>
  <c r="BF184" i="8"/>
  <c r="T184" i="8"/>
  <c r="R184" i="8"/>
  <c r="P184" i="8"/>
  <c r="BK184" i="8"/>
  <c r="J184" i="8"/>
  <c r="BE184" i="8" s="1"/>
  <c r="BI180" i="8"/>
  <c r="BH180" i="8"/>
  <c r="BG180" i="8"/>
  <c r="BF180" i="8"/>
  <c r="T180" i="8"/>
  <c r="R180" i="8"/>
  <c r="P180" i="8"/>
  <c r="BK180" i="8"/>
  <c r="J180" i="8"/>
  <c r="BE180" i="8" s="1"/>
  <c r="BI175" i="8"/>
  <c r="BH175" i="8"/>
  <c r="BG175" i="8"/>
  <c r="BF175" i="8"/>
  <c r="T175" i="8"/>
  <c r="R175" i="8"/>
  <c r="P175" i="8"/>
  <c r="BK175" i="8"/>
  <c r="J175" i="8"/>
  <c r="BE175" i="8" s="1"/>
  <c r="BI171" i="8"/>
  <c r="BH171" i="8"/>
  <c r="BG171" i="8"/>
  <c r="BF171" i="8"/>
  <c r="T171" i="8"/>
  <c r="R171" i="8"/>
  <c r="P171" i="8"/>
  <c r="BK171" i="8"/>
  <c r="J171" i="8"/>
  <c r="BE171" i="8" s="1"/>
  <c r="BI161" i="8"/>
  <c r="BH161" i="8"/>
  <c r="BG161" i="8"/>
  <c r="BF161" i="8"/>
  <c r="T161" i="8"/>
  <c r="R161" i="8"/>
  <c r="P161" i="8"/>
  <c r="BK161" i="8"/>
  <c r="J161" i="8"/>
  <c r="BE161" i="8" s="1"/>
  <c r="BI157" i="8"/>
  <c r="BH157" i="8"/>
  <c r="BG157" i="8"/>
  <c r="BF157" i="8"/>
  <c r="T157" i="8"/>
  <c r="R157" i="8"/>
  <c r="P157" i="8"/>
  <c r="BK157" i="8"/>
  <c r="J157" i="8"/>
  <c r="BE157" i="8" s="1"/>
  <c r="BI149" i="8"/>
  <c r="BH149" i="8"/>
  <c r="BG149" i="8"/>
  <c r="BF149" i="8"/>
  <c r="T149" i="8"/>
  <c r="R149" i="8"/>
  <c r="P149" i="8"/>
  <c r="BK149" i="8"/>
  <c r="J149" i="8"/>
  <c r="BE149" i="8" s="1"/>
  <c r="BI145" i="8"/>
  <c r="BH145" i="8"/>
  <c r="BG145" i="8"/>
  <c r="BF145" i="8"/>
  <c r="T145" i="8"/>
  <c r="R145" i="8"/>
  <c r="P145" i="8"/>
  <c r="BK145" i="8"/>
  <c r="J145" i="8"/>
  <c r="BE145" i="8" s="1"/>
  <c r="BI136" i="8"/>
  <c r="BH136" i="8"/>
  <c r="BG136" i="8"/>
  <c r="BF136" i="8"/>
  <c r="T136" i="8"/>
  <c r="R136" i="8"/>
  <c r="P136" i="8"/>
  <c r="BK136" i="8"/>
  <c r="J136" i="8"/>
  <c r="BE136" i="8" s="1"/>
  <c r="BI132" i="8"/>
  <c r="BH132" i="8"/>
  <c r="BG132" i="8"/>
  <c r="BF132" i="8"/>
  <c r="T132" i="8"/>
  <c r="R132" i="8"/>
  <c r="P132" i="8"/>
  <c r="BK132" i="8"/>
  <c r="J132" i="8"/>
  <c r="BE132" i="8" s="1"/>
  <c r="BI121" i="8"/>
  <c r="BH121" i="8"/>
  <c r="BG121" i="8"/>
  <c r="BF121" i="8"/>
  <c r="T121" i="8"/>
  <c r="R121" i="8"/>
  <c r="P121" i="8"/>
  <c r="BK121" i="8"/>
  <c r="J121" i="8"/>
  <c r="BE121" i="8" s="1"/>
  <c r="BI117" i="8"/>
  <c r="BH117" i="8"/>
  <c r="BG117" i="8"/>
  <c r="BF117" i="8"/>
  <c r="T117" i="8"/>
  <c r="R117" i="8"/>
  <c r="P117" i="8"/>
  <c r="BK117" i="8"/>
  <c r="J117" i="8"/>
  <c r="BE117" i="8" s="1"/>
  <c r="BI112" i="8"/>
  <c r="BH112" i="8"/>
  <c r="BG112" i="8"/>
  <c r="BF112" i="8"/>
  <c r="T112" i="8"/>
  <c r="R112" i="8"/>
  <c r="P112" i="8"/>
  <c r="BK112" i="8"/>
  <c r="J112" i="8"/>
  <c r="BE112" i="8" s="1"/>
  <c r="BI103" i="8"/>
  <c r="F39" i="8" s="1"/>
  <c r="BD63" i="1" s="1"/>
  <c r="BH103" i="8"/>
  <c r="F38" i="8"/>
  <c r="BC63" i="1" s="1"/>
  <c r="BG103" i="8"/>
  <c r="BF103" i="8"/>
  <c r="J36" i="8" s="1"/>
  <c r="AW63" i="1" s="1"/>
  <c r="F36" i="8"/>
  <c r="BA63" i="1" s="1"/>
  <c r="T103" i="8"/>
  <c r="R103" i="8"/>
  <c r="R102" i="8" s="1"/>
  <c r="P103" i="8"/>
  <c r="BK103" i="8"/>
  <c r="BK102" i="8"/>
  <c r="J103" i="8"/>
  <c r="BE103" i="8" s="1"/>
  <c r="J97" i="8"/>
  <c r="J96" i="8"/>
  <c r="F96" i="8"/>
  <c r="F94" i="8"/>
  <c r="E92" i="8"/>
  <c r="J59" i="8"/>
  <c r="J58" i="8"/>
  <c r="F58" i="8"/>
  <c r="F56" i="8"/>
  <c r="E54" i="8"/>
  <c r="J20" i="8"/>
  <c r="E20" i="8"/>
  <c r="F97" i="8" s="1"/>
  <c r="J19" i="8"/>
  <c r="J14" i="8"/>
  <c r="J94" i="8" s="1"/>
  <c r="E7" i="8"/>
  <c r="J37" i="7"/>
  <c r="J36" i="7"/>
  <c r="AY61" i="1" s="1"/>
  <c r="J35" i="7"/>
  <c r="AX61" i="1" s="1"/>
  <c r="BI734" i="7"/>
  <c r="BH734" i="7"/>
  <c r="BG734" i="7"/>
  <c r="BF734" i="7"/>
  <c r="T734" i="7"/>
  <c r="R734" i="7"/>
  <c r="P734" i="7"/>
  <c r="BK734" i="7"/>
  <c r="J734" i="7"/>
  <c r="BE734" i="7" s="1"/>
  <c r="BI732" i="7"/>
  <c r="BH732" i="7"/>
  <c r="BG732" i="7"/>
  <c r="BF732" i="7"/>
  <c r="T732" i="7"/>
  <c r="R732" i="7"/>
  <c r="R731" i="7" s="1"/>
  <c r="R730" i="7" s="1"/>
  <c r="P732" i="7"/>
  <c r="P731" i="7" s="1"/>
  <c r="P730" i="7" s="1"/>
  <c r="BK732" i="7"/>
  <c r="BK731" i="7"/>
  <c r="J732" i="7"/>
  <c r="BE732" i="7" s="1"/>
  <c r="BI718" i="7"/>
  <c r="BH718" i="7"/>
  <c r="BG718" i="7"/>
  <c r="BF718" i="7"/>
  <c r="T718" i="7"/>
  <c r="R718" i="7"/>
  <c r="P718" i="7"/>
  <c r="BK718" i="7"/>
  <c r="J718" i="7"/>
  <c r="BE718" i="7" s="1"/>
  <c r="BI714" i="7"/>
  <c r="BH714" i="7"/>
  <c r="BG714" i="7"/>
  <c r="BF714" i="7"/>
  <c r="T714" i="7"/>
  <c r="R714" i="7"/>
  <c r="P714" i="7"/>
  <c r="BK714" i="7"/>
  <c r="J714" i="7"/>
  <c r="BE714" i="7" s="1"/>
  <c r="BI710" i="7"/>
  <c r="BH710" i="7"/>
  <c r="BG710" i="7"/>
  <c r="BF710" i="7"/>
  <c r="T710" i="7"/>
  <c r="R710" i="7"/>
  <c r="P710" i="7"/>
  <c r="BK710" i="7"/>
  <c r="J710" i="7"/>
  <c r="BE710" i="7" s="1"/>
  <c r="BI706" i="7"/>
  <c r="BH706" i="7"/>
  <c r="BG706" i="7"/>
  <c r="BF706" i="7"/>
  <c r="T706" i="7"/>
  <c r="R706" i="7"/>
  <c r="P706" i="7"/>
  <c r="BK706" i="7"/>
  <c r="J706" i="7"/>
  <c r="BE706" i="7" s="1"/>
  <c r="BI702" i="7"/>
  <c r="BH702" i="7"/>
  <c r="BG702" i="7"/>
  <c r="BF702" i="7"/>
  <c r="T702" i="7"/>
  <c r="R702" i="7"/>
  <c r="P702" i="7"/>
  <c r="BK702" i="7"/>
  <c r="J702" i="7"/>
  <c r="BE702" i="7" s="1"/>
  <c r="BI698" i="7"/>
  <c r="BH698" i="7"/>
  <c r="BG698" i="7"/>
  <c r="BF698" i="7"/>
  <c r="T698" i="7"/>
  <c r="R698" i="7"/>
  <c r="P698" i="7"/>
  <c r="BK698" i="7"/>
  <c r="J698" i="7"/>
  <c r="BE698" i="7" s="1"/>
  <c r="BI694" i="7"/>
  <c r="BH694" i="7"/>
  <c r="BG694" i="7"/>
  <c r="BF694" i="7"/>
  <c r="T694" i="7"/>
  <c r="R694" i="7"/>
  <c r="P694" i="7"/>
  <c r="BK694" i="7"/>
  <c r="J694" i="7"/>
  <c r="BE694" i="7" s="1"/>
  <c r="BI682" i="7"/>
  <c r="BH682" i="7"/>
  <c r="BG682" i="7"/>
  <c r="BF682" i="7"/>
  <c r="T682" i="7"/>
  <c r="R682" i="7"/>
  <c r="P682" i="7"/>
  <c r="BK682" i="7"/>
  <c r="J682" i="7"/>
  <c r="BE682" i="7" s="1"/>
  <c r="BI678" i="7"/>
  <c r="BH678" i="7"/>
  <c r="BG678" i="7"/>
  <c r="BF678" i="7"/>
  <c r="T678" i="7"/>
  <c r="R678" i="7"/>
  <c r="P678" i="7"/>
  <c r="BK678" i="7"/>
  <c r="J678" i="7"/>
  <c r="BE678" i="7" s="1"/>
  <c r="BI674" i="7"/>
  <c r="BH674" i="7"/>
  <c r="BG674" i="7"/>
  <c r="BF674" i="7"/>
  <c r="T674" i="7"/>
  <c r="R674" i="7"/>
  <c r="R673" i="7" s="1"/>
  <c r="P674" i="7"/>
  <c r="P673" i="7" s="1"/>
  <c r="BK674" i="7"/>
  <c r="BK673" i="7" s="1"/>
  <c r="J673" i="7" s="1"/>
  <c r="J74" i="7" s="1"/>
  <c r="J674" i="7"/>
  <c r="BE674" i="7"/>
  <c r="BI671" i="7"/>
  <c r="BH671" i="7"/>
  <c r="BG671" i="7"/>
  <c r="BF671" i="7"/>
  <c r="T671" i="7"/>
  <c r="R671" i="7"/>
  <c r="P671" i="7"/>
  <c r="BK671" i="7"/>
  <c r="J671" i="7"/>
  <c r="BE671" i="7" s="1"/>
  <c r="BI669" i="7"/>
  <c r="BH669" i="7"/>
  <c r="BG669" i="7"/>
  <c r="BF669" i="7"/>
  <c r="T669" i="7"/>
  <c r="R669" i="7"/>
  <c r="P669" i="7"/>
  <c r="BK669" i="7"/>
  <c r="J669" i="7"/>
  <c r="BE669" i="7" s="1"/>
  <c r="BI664" i="7"/>
  <c r="BH664" i="7"/>
  <c r="BG664" i="7"/>
  <c r="BF664" i="7"/>
  <c r="T664" i="7"/>
  <c r="R664" i="7"/>
  <c r="P664" i="7"/>
  <c r="BK664" i="7"/>
  <c r="J664" i="7"/>
  <c r="BE664" i="7" s="1"/>
  <c r="BI652" i="7"/>
  <c r="BH652" i="7"/>
  <c r="BG652" i="7"/>
  <c r="BF652" i="7"/>
  <c r="T652" i="7"/>
  <c r="R652" i="7"/>
  <c r="P652" i="7"/>
  <c r="BK652" i="7"/>
  <c r="J652" i="7"/>
  <c r="BE652" i="7" s="1"/>
  <c r="BI629" i="7"/>
  <c r="BH629" i="7"/>
  <c r="BG629" i="7"/>
  <c r="BF629" i="7"/>
  <c r="T629" i="7"/>
  <c r="R629" i="7"/>
  <c r="P629" i="7"/>
  <c r="BK629" i="7"/>
  <c r="J629" i="7"/>
  <c r="BE629" i="7" s="1"/>
  <c r="BI625" i="7"/>
  <c r="BH625" i="7"/>
  <c r="BG625" i="7"/>
  <c r="BF625" i="7"/>
  <c r="T625" i="7"/>
  <c r="R625" i="7"/>
  <c r="P625" i="7"/>
  <c r="BK625" i="7"/>
  <c r="J625" i="7"/>
  <c r="BE625" i="7" s="1"/>
  <c r="BI621" i="7"/>
  <c r="BH621" i="7"/>
  <c r="BG621" i="7"/>
  <c r="BF621" i="7"/>
  <c r="T621" i="7"/>
  <c r="R621" i="7"/>
  <c r="R620" i="7" s="1"/>
  <c r="P621" i="7"/>
  <c r="P620" i="7" s="1"/>
  <c r="BK621" i="7"/>
  <c r="BK620" i="7" s="1"/>
  <c r="J620" i="7" s="1"/>
  <c r="J73" i="7" s="1"/>
  <c r="J621" i="7"/>
  <c r="BE621" i="7"/>
  <c r="BI618" i="7"/>
  <c r="BH618" i="7"/>
  <c r="BG618" i="7"/>
  <c r="BF618" i="7"/>
  <c r="T618" i="7"/>
  <c r="R618" i="7"/>
  <c r="P618" i="7"/>
  <c r="BK618" i="7"/>
  <c r="J618" i="7"/>
  <c r="BE618" i="7" s="1"/>
  <c r="BI616" i="7"/>
  <c r="BH616" i="7"/>
  <c r="BG616" i="7"/>
  <c r="BF616" i="7"/>
  <c r="T616" i="7"/>
  <c r="R616" i="7"/>
  <c r="P616" i="7"/>
  <c r="BK616" i="7"/>
  <c r="J616" i="7"/>
  <c r="BE616" i="7" s="1"/>
  <c r="BI611" i="7"/>
  <c r="BH611" i="7"/>
  <c r="BG611" i="7"/>
  <c r="BF611" i="7"/>
  <c r="T611" i="7"/>
  <c r="R611" i="7"/>
  <c r="P611" i="7"/>
  <c r="BK611" i="7"/>
  <c r="J611" i="7"/>
  <c r="BE611" i="7"/>
  <c r="BI607" i="7"/>
  <c r="BH607" i="7"/>
  <c r="BG607" i="7"/>
  <c r="BF607" i="7"/>
  <c r="T607" i="7"/>
  <c r="R607" i="7"/>
  <c r="R606" i="7" s="1"/>
  <c r="P607" i="7"/>
  <c r="BK607" i="7"/>
  <c r="BK606" i="7" s="1"/>
  <c r="J606" i="7" s="1"/>
  <c r="J72" i="7" s="1"/>
  <c r="J607" i="7"/>
  <c r="BE607" i="7" s="1"/>
  <c r="BI604" i="7"/>
  <c r="BH604" i="7"/>
  <c r="BG604" i="7"/>
  <c r="BF604" i="7"/>
  <c r="T604" i="7"/>
  <c r="R604" i="7"/>
  <c r="P604" i="7"/>
  <c r="BK604" i="7"/>
  <c r="J604" i="7"/>
  <c r="BE604" i="7" s="1"/>
  <c r="BI602" i="7"/>
  <c r="BH602" i="7"/>
  <c r="BG602" i="7"/>
  <c r="BF602" i="7"/>
  <c r="T602" i="7"/>
  <c r="R602" i="7"/>
  <c r="P602" i="7"/>
  <c r="BK602" i="7"/>
  <c r="J602" i="7"/>
  <c r="BE602" i="7" s="1"/>
  <c r="BI599" i="7"/>
  <c r="BH599" i="7"/>
  <c r="BG599" i="7"/>
  <c r="BF599" i="7"/>
  <c r="T599" i="7"/>
  <c r="R599" i="7"/>
  <c r="P599" i="7"/>
  <c r="BK599" i="7"/>
  <c r="J599" i="7"/>
  <c r="BE599" i="7" s="1"/>
  <c r="BI595" i="7"/>
  <c r="BH595" i="7"/>
  <c r="BG595" i="7"/>
  <c r="BF595" i="7"/>
  <c r="T595" i="7"/>
  <c r="R595" i="7"/>
  <c r="P595" i="7"/>
  <c r="BK595" i="7"/>
  <c r="J595" i="7"/>
  <c r="BE595" i="7"/>
  <c r="BI592" i="7"/>
  <c r="BH592" i="7"/>
  <c r="BG592" i="7"/>
  <c r="BF592" i="7"/>
  <c r="T592" i="7"/>
  <c r="R592" i="7"/>
  <c r="P592" i="7"/>
  <c r="BK592" i="7"/>
  <c r="J592" i="7"/>
  <c r="BE592" i="7" s="1"/>
  <c r="BI588" i="7"/>
  <c r="BH588" i="7"/>
  <c r="BG588" i="7"/>
  <c r="BF588" i="7"/>
  <c r="T588" i="7"/>
  <c r="R588" i="7"/>
  <c r="P588" i="7"/>
  <c r="BK588" i="7"/>
  <c r="J588" i="7"/>
  <c r="BE588" i="7"/>
  <c r="BI586" i="7"/>
  <c r="BH586" i="7"/>
  <c r="BG586" i="7"/>
  <c r="BF586" i="7"/>
  <c r="T586" i="7"/>
  <c r="R586" i="7"/>
  <c r="P586" i="7"/>
  <c r="BK586" i="7"/>
  <c r="J586" i="7"/>
  <c r="BE586" i="7" s="1"/>
  <c r="BI584" i="7"/>
  <c r="BH584" i="7"/>
  <c r="BG584" i="7"/>
  <c r="BF584" i="7"/>
  <c r="T584" i="7"/>
  <c r="R584" i="7"/>
  <c r="P584" i="7"/>
  <c r="BK584" i="7"/>
  <c r="J584" i="7"/>
  <c r="BE584" i="7"/>
  <c r="BI581" i="7"/>
  <c r="BH581" i="7"/>
  <c r="BG581" i="7"/>
  <c r="BF581" i="7"/>
  <c r="T581" i="7"/>
  <c r="R581" i="7"/>
  <c r="P581" i="7"/>
  <c r="BK581" i="7"/>
  <c r="J581" i="7"/>
  <c r="BE581" i="7" s="1"/>
  <c r="BI577" i="7"/>
  <c r="BH577" i="7"/>
  <c r="BG577" i="7"/>
  <c r="BF577" i="7"/>
  <c r="T577" i="7"/>
  <c r="R577" i="7"/>
  <c r="P577" i="7"/>
  <c r="BK577" i="7"/>
  <c r="J577" i="7"/>
  <c r="BE577" i="7"/>
  <c r="BI574" i="7"/>
  <c r="BH574" i="7"/>
  <c r="BG574" i="7"/>
  <c r="BF574" i="7"/>
  <c r="T574" i="7"/>
  <c r="R574" i="7"/>
  <c r="P574" i="7"/>
  <c r="BK574" i="7"/>
  <c r="J574" i="7"/>
  <c r="BE574" i="7" s="1"/>
  <c r="BI570" i="7"/>
  <c r="BH570" i="7"/>
  <c r="BG570" i="7"/>
  <c r="BF570" i="7"/>
  <c r="T570" i="7"/>
  <c r="R570" i="7"/>
  <c r="R569" i="7" s="1"/>
  <c r="R568" i="7" s="1"/>
  <c r="P570" i="7"/>
  <c r="BK570" i="7"/>
  <c r="BK569" i="7"/>
  <c r="J570" i="7"/>
  <c r="BE570" i="7" s="1"/>
  <c r="BI566" i="7"/>
  <c r="BH566" i="7"/>
  <c r="BG566" i="7"/>
  <c r="BF566" i="7"/>
  <c r="T566" i="7"/>
  <c r="T563" i="7" s="1"/>
  <c r="R566" i="7"/>
  <c r="P566" i="7"/>
  <c r="BK566" i="7"/>
  <c r="J566" i="7"/>
  <c r="BE566" i="7" s="1"/>
  <c r="BI564" i="7"/>
  <c r="BH564" i="7"/>
  <c r="BG564" i="7"/>
  <c r="BF564" i="7"/>
  <c r="T564" i="7"/>
  <c r="R564" i="7"/>
  <c r="R563" i="7" s="1"/>
  <c r="P564" i="7"/>
  <c r="P563" i="7"/>
  <c r="BK564" i="7"/>
  <c r="BK563" i="7" s="1"/>
  <c r="J563" i="7" s="1"/>
  <c r="J69" i="7" s="1"/>
  <c r="J564" i="7"/>
  <c r="BE564" i="7"/>
  <c r="BI560" i="7"/>
  <c r="BH560" i="7"/>
  <c r="BG560" i="7"/>
  <c r="BF560" i="7"/>
  <c r="T560" i="7"/>
  <c r="R560" i="7"/>
  <c r="P560" i="7"/>
  <c r="BK560" i="7"/>
  <c r="J560" i="7"/>
  <c r="BE560" i="7"/>
  <c r="BI557" i="7"/>
  <c r="BH557" i="7"/>
  <c r="BG557" i="7"/>
  <c r="BF557" i="7"/>
  <c r="T557" i="7"/>
  <c r="R557" i="7"/>
  <c r="P557" i="7"/>
  <c r="BK557" i="7"/>
  <c r="J557" i="7"/>
  <c r="BE557" i="7" s="1"/>
  <c r="BI554" i="7"/>
  <c r="BH554" i="7"/>
  <c r="BG554" i="7"/>
  <c r="BF554" i="7"/>
  <c r="T554" i="7"/>
  <c r="R554" i="7"/>
  <c r="P554" i="7"/>
  <c r="BK554" i="7"/>
  <c r="J554" i="7"/>
  <c r="BE554" i="7"/>
  <c r="BI551" i="7"/>
  <c r="BH551" i="7"/>
  <c r="BG551" i="7"/>
  <c r="BF551" i="7"/>
  <c r="T551" i="7"/>
  <c r="R551" i="7"/>
  <c r="P551" i="7"/>
  <c r="BK551" i="7"/>
  <c r="J551" i="7"/>
  <c r="BE551" i="7" s="1"/>
  <c r="BI548" i="7"/>
  <c r="BH548" i="7"/>
  <c r="BG548" i="7"/>
  <c r="BF548" i="7"/>
  <c r="T548" i="7"/>
  <c r="R548" i="7"/>
  <c r="P548" i="7"/>
  <c r="BK548" i="7"/>
  <c r="J548" i="7"/>
  <c r="BE548" i="7"/>
  <c r="BI536" i="7"/>
  <c r="BH536" i="7"/>
  <c r="BG536" i="7"/>
  <c r="BF536" i="7"/>
  <c r="T536" i="7"/>
  <c r="R536" i="7"/>
  <c r="P536" i="7"/>
  <c r="BK536" i="7"/>
  <c r="J536" i="7"/>
  <c r="BE536" i="7" s="1"/>
  <c r="BI524" i="7"/>
  <c r="BH524" i="7"/>
  <c r="BG524" i="7"/>
  <c r="BF524" i="7"/>
  <c r="T524" i="7"/>
  <c r="R524" i="7"/>
  <c r="P524" i="7"/>
  <c r="BK524" i="7"/>
  <c r="J524" i="7"/>
  <c r="BE524" i="7"/>
  <c r="BI518" i="7"/>
  <c r="BH518" i="7"/>
  <c r="BG518" i="7"/>
  <c r="BF518" i="7"/>
  <c r="T518" i="7"/>
  <c r="R518" i="7"/>
  <c r="P518" i="7"/>
  <c r="BK518" i="7"/>
  <c r="J518" i="7"/>
  <c r="BE518" i="7" s="1"/>
  <c r="BI513" i="7"/>
  <c r="BH513" i="7"/>
  <c r="BG513" i="7"/>
  <c r="BF513" i="7"/>
  <c r="T513" i="7"/>
  <c r="R513" i="7"/>
  <c r="P513" i="7"/>
  <c r="BK513" i="7"/>
  <c r="J513" i="7"/>
  <c r="BE513" i="7"/>
  <c r="BI506" i="7"/>
  <c r="BH506" i="7"/>
  <c r="BG506" i="7"/>
  <c r="BF506" i="7"/>
  <c r="T506" i="7"/>
  <c r="R506" i="7"/>
  <c r="P506" i="7"/>
  <c r="BK506" i="7"/>
  <c r="J506" i="7"/>
  <c r="BE506" i="7" s="1"/>
  <c r="BI498" i="7"/>
  <c r="BH498" i="7"/>
  <c r="BG498" i="7"/>
  <c r="BF498" i="7"/>
  <c r="T498" i="7"/>
  <c r="R498" i="7"/>
  <c r="R497" i="7" s="1"/>
  <c r="P498" i="7"/>
  <c r="BK498" i="7"/>
  <c r="BK497" i="7" s="1"/>
  <c r="J497" i="7" s="1"/>
  <c r="J68" i="7" s="1"/>
  <c r="J498" i="7"/>
  <c r="BE498" i="7"/>
  <c r="BI492" i="7"/>
  <c r="BH492" i="7"/>
  <c r="BG492" i="7"/>
  <c r="BF492" i="7"/>
  <c r="T492" i="7"/>
  <c r="R492" i="7"/>
  <c r="P492" i="7"/>
  <c r="BK492" i="7"/>
  <c r="J492" i="7"/>
  <c r="BE492" i="7"/>
  <c r="BI488" i="7"/>
  <c r="BH488" i="7"/>
  <c r="BG488" i="7"/>
  <c r="BF488" i="7"/>
  <c r="T488" i="7"/>
  <c r="R488" i="7"/>
  <c r="P488" i="7"/>
  <c r="BK488" i="7"/>
  <c r="J488" i="7"/>
  <c r="BE488" i="7" s="1"/>
  <c r="BI485" i="7"/>
  <c r="BH485" i="7"/>
  <c r="BG485" i="7"/>
  <c r="BF485" i="7"/>
  <c r="T485" i="7"/>
  <c r="R485" i="7"/>
  <c r="P485" i="7"/>
  <c r="BK485" i="7"/>
  <c r="J485" i="7"/>
  <c r="BE485" i="7"/>
  <c r="BI477" i="7"/>
  <c r="BH477" i="7"/>
  <c r="BG477" i="7"/>
  <c r="BF477" i="7"/>
  <c r="T477" i="7"/>
  <c r="R477" i="7"/>
  <c r="P477" i="7"/>
  <c r="BK477" i="7"/>
  <c r="J477" i="7"/>
  <c r="BE477" i="7" s="1"/>
  <c r="BI468" i="7"/>
  <c r="BH468" i="7"/>
  <c r="BG468" i="7"/>
  <c r="BF468" i="7"/>
  <c r="T468" i="7"/>
  <c r="R468" i="7"/>
  <c r="P468" i="7"/>
  <c r="BK468" i="7"/>
  <c r="J468" i="7"/>
  <c r="BE468" i="7"/>
  <c r="BI464" i="7"/>
  <c r="BH464" i="7"/>
  <c r="BG464" i="7"/>
  <c r="BF464" i="7"/>
  <c r="T464" i="7"/>
  <c r="R464" i="7"/>
  <c r="P464" i="7"/>
  <c r="BK464" i="7"/>
  <c r="J464" i="7"/>
  <c r="BE464" i="7" s="1"/>
  <c r="BI460" i="7"/>
  <c r="BH460" i="7"/>
  <c r="BG460" i="7"/>
  <c r="BF460" i="7"/>
  <c r="T460" i="7"/>
  <c r="R460" i="7"/>
  <c r="P460" i="7"/>
  <c r="BK460" i="7"/>
  <c r="J460" i="7"/>
  <c r="BE460" i="7"/>
  <c r="BI456" i="7"/>
  <c r="BH456" i="7"/>
  <c r="BG456" i="7"/>
  <c r="BF456" i="7"/>
  <c r="T456" i="7"/>
  <c r="R456" i="7"/>
  <c r="P456" i="7"/>
  <c r="BK456" i="7"/>
  <c r="J456" i="7"/>
  <c r="BE456" i="7" s="1"/>
  <c r="BI452" i="7"/>
  <c r="BH452" i="7"/>
  <c r="BG452" i="7"/>
  <c r="BF452" i="7"/>
  <c r="T452" i="7"/>
  <c r="R452" i="7"/>
  <c r="P452" i="7"/>
  <c r="BK452" i="7"/>
  <c r="J452" i="7"/>
  <c r="BE452" i="7"/>
  <c r="BI443" i="7"/>
  <c r="BH443" i="7"/>
  <c r="BG443" i="7"/>
  <c r="BF443" i="7"/>
  <c r="T443" i="7"/>
  <c r="R443" i="7"/>
  <c r="P443" i="7"/>
  <c r="BK443" i="7"/>
  <c r="J443" i="7"/>
  <c r="BE443" i="7" s="1"/>
  <c r="BI434" i="7"/>
  <c r="BH434" i="7"/>
  <c r="BG434" i="7"/>
  <c r="BF434" i="7"/>
  <c r="T434" i="7"/>
  <c r="R434" i="7"/>
  <c r="P434" i="7"/>
  <c r="BK434" i="7"/>
  <c r="J434" i="7"/>
  <c r="BE434" i="7"/>
  <c r="BI430" i="7"/>
  <c r="BH430" i="7"/>
  <c r="BG430" i="7"/>
  <c r="BF430" i="7"/>
  <c r="T430" i="7"/>
  <c r="R430" i="7"/>
  <c r="P430" i="7"/>
  <c r="BK430" i="7"/>
  <c r="J430" i="7"/>
  <c r="BE430" i="7" s="1"/>
  <c r="BI425" i="7"/>
  <c r="BH425" i="7"/>
  <c r="BG425" i="7"/>
  <c r="BF425" i="7"/>
  <c r="T425" i="7"/>
  <c r="R425" i="7"/>
  <c r="P425" i="7"/>
  <c r="BK425" i="7"/>
  <c r="J425" i="7"/>
  <c r="BE425" i="7"/>
  <c r="BI421" i="7"/>
  <c r="BH421" i="7"/>
  <c r="BG421" i="7"/>
  <c r="BF421" i="7"/>
  <c r="T421" i="7"/>
  <c r="R421" i="7"/>
  <c r="P421" i="7"/>
  <c r="BK421" i="7"/>
  <c r="J421" i="7"/>
  <c r="BE421" i="7" s="1"/>
  <c r="BI418" i="7"/>
  <c r="BH418" i="7"/>
  <c r="BG418" i="7"/>
  <c r="BF418" i="7"/>
  <c r="T418" i="7"/>
  <c r="R418" i="7"/>
  <c r="P418" i="7"/>
  <c r="BK418" i="7"/>
  <c r="J418" i="7"/>
  <c r="BE418" i="7"/>
  <c r="BI416" i="7"/>
  <c r="BH416" i="7"/>
  <c r="BG416" i="7"/>
  <c r="BF416" i="7"/>
  <c r="T416" i="7"/>
  <c r="R416" i="7"/>
  <c r="P416" i="7"/>
  <c r="BK416" i="7"/>
  <c r="J416" i="7"/>
  <c r="BE416" i="7" s="1"/>
  <c r="BI412" i="7"/>
  <c r="BH412" i="7"/>
  <c r="BG412" i="7"/>
  <c r="BF412" i="7"/>
  <c r="T412" i="7"/>
  <c r="R412" i="7"/>
  <c r="R411" i="7" s="1"/>
  <c r="P412" i="7"/>
  <c r="BK412" i="7"/>
  <c r="BK411" i="7" s="1"/>
  <c r="J411" i="7" s="1"/>
  <c r="J67" i="7" s="1"/>
  <c r="J412" i="7"/>
  <c r="BE412" i="7"/>
  <c r="BI407" i="7"/>
  <c r="BH407" i="7"/>
  <c r="BG407" i="7"/>
  <c r="BF407" i="7"/>
  <c r="T407" i="7"/>
  <c r="R407" i="7"/>
  <c r="P407" i="7"/>
  <c r="P394" i="7" s="1"/>
  <c r="BK407" i="7"/>
  <c r="J407" i="7"/>
  <c r="BE407" i="7"/>
  <c r="BI403" i="7"/>
  <c r="BH403" i="7"/>
  <c r="BG403" i="7"/>
  <c r="BF403" i="7"/>
  <c r="T403" i="7"/>
  <c r="T394" i="7" s="1"/>
  <c r="R403" i="7"/>
  <c r="P403" i="7"/>
  <c r="BK403" i="7"/>
  <c r="J403" i="7"/>
  <c r="BE403" i="7" s="1"/>
  <c r="BI395" i="7"/>
  <c r="BH395" i="7"/>
  <c r="BG395" i="7"/>
  <c r="BF395" i="7"/>
  <c r="T395" i="7"/>
  <c r="R395" i="7"/>
  <c r="R394" i="7" s="1"/>
  <c r="P395" i="7"/>
  <c r="BK395" i="7"/>
  <c r="BK394" i="7" s="1"/>
  <c r="J394" i="7" s="1"/>
  <c r="J66" i="7" s="1"/>
  <c r="J395" i="7"/>
  <c r="BE395" i="7"/>
  <c r="BI390" i="7"/>
  <c r="BH390" i="7"/>
  <c r="BG390" i="7"/>
  <c r="BF390" i="7"/>
  <c r="T390" i="7"/>
  <c r="T389" i="7"/>
  <c r="R390" i="7"/>
  <c r="R389" i="7" s="1"/>
  <c r="P390" i="7"/>
  <c r="P389" i="7"/>
  <c r="BK390" i="7"/>
  <c r="BK389" i="7" s="1"/>
  <c r="J389" i="7" s="1"/>
  <c r="J65" i="7" s="1"/>
  <c r="J390" i="7"/>
  <c r="BE390" i="7"/>
  <c r="BI375" i="7"/>
  <c r="BH375" i="7"/>
  <c r="BG375" i="7"/>
  <c r="BF375" i="7"/>
  <c r="T375" i="7"/>
  <c r="R375" i="7"/>
  <c r="P375" i="7"/>
  <c r="BK375" i="7"/>
  <c r="J375" i="7"/>
  <c r="BE375" i="7"/>
  <c r="BI361" i="7"/>
  <c r="BH361" i="7"/>
  <c r="BG361" i="7"/>
  <c r="BF361" i="7"/>
  <c r="T361" i="7"/>
  <c r="R361" i="7"/>
  <c r="P361" i="7"/>
  <c r="BK361" i="7"/>
  <c r="J361" i="7"/>
  <c r="BE361" i="7" s="1"/>
  <c r="BI357" i="7"/>
  <c r="BH357" i="7"/>
  <c r="BG357" i="7"/>
  <c r="BF357" i="7"/>
  <c r="T357" i="7"/>
  <c r="R357" i="7"/>
  <c r="P357" i="7"/>
  <c r="BK357" i="7"/>
  <c r="J357" i="7"/>
  <c r="BE357" i="7"/>
  <c r="BI347" i="7"/>
  <c r="BH347" i="7"/>
  <c r="BG347" i="7"/>
  <c r="BF347" i="7"/>
  <c r="T347" i="7"/>
  <c r="R347" i="7"/>
  <c r="P347" i="7"/>
  <c r="BK347" i="7"/>
  <c r="J347" i="7"/>
  <c r="BE347" i="7" s="1"/>
  <c r="BI336" i="7"/>
  <c r="BH336" i="7"/>
  <c r="BG336" i="7"/>
  <c r="BF336" i="7"/>
  <c r="T336" i="7"/>
  <c r="R336" i="7"/>
  <c r="P336" i="7"/>
  <c r="BK336" i="7"/>
  <c r="J336" i="7"/>
  <c r="BE336" i="7"/>
  <c r="BI334" i="7"/>
  <c r="BH334" i="7"/>
  <c r="BG334" i="7"/>
  <c r="BF334" i="7"/>
  <c r="T334" i="7"/>
  <c r="R334" i="7"/>
  <c r="P334" i="7"/>
  <c r="BK334" i="7"/>
  <c r="J334" i="7"/>
  <c r="BE334" i="7" s="1"/>
  <c r="BI332" i="7"/>
  <c r="BH332" i="7"/>
  <c r="BG332" i="7"/>
  <c r="BF332" i="7"/>
  <c r="T332" i="7"/>
  <c r="R332" i="7"/>
  <c r="P332" i="7"/>
  <c r="BK332" i="7"/>
  <c r="J332" i="7"/>
  <c r="BE332" i="7"/>
  <c r="BI316" i="7"/>
  <c r="BH316" i="7"/>
  <c r="BG316" i="7"/>
  <c r="BF316" i="7"/>
  <c r="T316" i="7"/>
  <c r="R316" i="7"/>
  <c r="R315" i="7"/>
  <c r="P316" i="7"/>
  <c r="BK316" i="7"/>
  <c r="BK315" i="7"/>
  <c r="J315" i="7"/>
  <c r="J64" i="7" s="1"/>
  <c r="J316" i="7"/>
  <c r="BE316" i="7" s="1"/>
  <c r="BI310" i="7"/>
  <c r="BH310" i="7"/>
  <c r="BG310" i="7"/>
  <c r="BF310" i="7"/>
  <c r="T310" i="7"/>
  <c r="R310" i="7"/>
  <c r="P310" i="7"/>
  <c r="BK310" i="7"/>
  <c r="J310" i="7"/>
  <c r="BE310" i="7" s="1"/>
  <c r="BI306" i="7"/>
  <c r="BH306" i="7"/>
  <c r="BG306" i="7"/>
  <c r="BF306" i="7"/>
  <c r="T306" i="7"/>
  <c r="R306" i="7"/>
  <c r="P306" i="7"/>
  <c r="BK306" i="7"/>
  <c r="J306" i="7"/>
  <c r="BE306" i="7"/>
  <c r="BI297" i="7"/>
  <c r="BH297" i="7"/>
  <c r="BG297" i="7"/>
  <c r="BF297" i="7"/>
  <c r="T297" i="7"/>
  <c r="R297" i="7"/>
  <c r="P297" i="7"/>
  <c r="BK297" i="7"/>
  <c r="J297" i="7"/>
  <c r="BE297" i="7" s="1"/>
  <c r="BI291" i="7"/>
  <c r="BH291" i="7"/>
  <c r="BG291" i="7"/>
  <c r="BF291" i="7"/>
  <c r="T291" i="7"/>
  <c r="R291" i="7"/>
  <c r="P291" i="7"/>
  <c r="BK291" i="7"/>
  <c r="J291" i="7"/>
  <c r="BE291" i="7"/>
  <c r="BI286" i="7"/>
  <c r="BH286" i="7"/>
  <c r="BG286" i="7"/>
  <c r="BF286" i="7"/>
  <c r="T286" i="7"/>
  <c r="R286" i="7"/>
  <c r="P286" i="7"/>
  <c r="BK286" i="7"/>
  <c r="J286" i="7"/>
  <c r="BE286" i="7" s="1"/>
  <c r="BI281" i="7"/>
  <c r="BH281" i="7"/>
  <c r="BG281" i="7"/>
  <c r="BF281" i="7"/>
  <c r="T281" i="7"/>
  <c r="R281" i="7"/>
  <c r="P281" i="7"/>
  <c r="BK281" i="7"/>
  <c r="J281" i="7"/>
  <c r="BE281" i="7"/>
  <c r="BI273" i="7"/>
  <c r="BH273" i="7"/>
  <c r="BG273" i="7"/>
  <c r="BF273" i="7"/>
  <c r="T273" i="7"/>
  <c r="R273" i="7"/>
  <c r="R272" i="7"/>
  <c r="P273" i="7"/>
  <c r="BK273" i="7"/>
  <c r="BK272" i="7"/>
  <c r="J272" i="7"/>
  <c r="J63" i="7" s="1"/>
  <c r="J273" i="7"/>
  <c r="BE273" i="7" s="1"/>
  <c r="BI267" i="7"/>
  <c r="BH267" i="7"/>
  <c r="BG267" i="7"/>
  <c r="BF267" i="7"/>
  <c r="T267" i="7"/>
  <c r="R267" i="7"/>
  <c r="P267" i="7"/>
  <c r="BK267" i="7"/>
  <c r="J267" i="7"/>
  <c r="BE267" i="7" s="1"/>
  <c r="BI262" i="7"/>
  <c r="BH262" i="7"/>
  <c r="BG262" i="7"/>
  <c r="BF262" i="7"/>
  <c r="T262" i="7"/>
  <c r="R262" i="7"/>
  <c r="P262" i="7"/>
  <c r="BK262" i="7"/>
  <c r="J262" i="7"/>
  <c r="BE262" i="7"/>
  <c r="BI256" i="7"/>
  <c r="BH256" i="7"/>
  <c r="BG256" i="7"/>
  <c r="BF256" i="7"/>
  <c r="T256" i="7"/>
  <c r="R256" i="7"/>
  <c r="P256" i="7"/>
  <c r="BK256" i="7"/>
  <c r="J256" i="7"/>
  <c r="BE256" i="7" s="1"/>
  <c r="BI253" i="7"/>
  <c r="BH253" i="7"/>
  <c r="BG253" i="7"/>
  <c r="BF253" i="7"/>
  <c r="T253" i="7"/>
  <c r="R253" i="7"/>
  <c r="P253" i="7"/>
  <c r="BK253" i="7"/>
  <c r="J253" i="7"/>
  <c r="BE253" i="7"/>
  <c r="BI249" i="7"/>
  <c r="BH249" i="7"/>
  <c r="BG249" i="7"/>
  <c r="BF249" i="7"/>
  <c r="T249" i="7"/>
  <c r="R249" i="7"/>
  <c r="R248" i="7"/>
  <c r="P249" i="7"/>
  <c r="P248" i="7" s="1"/>
  <c r="BK249" i="7"/>
  <c r="BK248" i="7"/>
  <c r="J248" i="7"/>
  <c r="J62" i="7" s="1"/>
  <c r="J249" i="7"/>
  <c r="BE249" i="7" s="1"/>
  <c r="BI244" i="7"/>
  <c r="BH244" i="7"/>
  <c r="BG244" i="7"/>
  <c r="BF244" i="7"/>
  <c r="T244" i="7"/>
  <c r="R244" i="7"/>
  <c r="P244" i="7"/>
  <c r="BK244" i="7"/>
  <c r="J244" i="7"/>
  <c r="BE244" i="7" s="1"/>
  <c r="BI239" i="7"/>
  <c r="BH239" i="7"/>
  <c r="BG239" i="7"/>
  <c r="BF239" i="7"/>
  <c r="T239" i="7"/>
  <c r="R239" i="7"/>
  <c r="P239" i="7"/>
  <c r="BK239" i="7"/>
  <c r="J239" i="7"/>
  <c r="BE239" i="7"/>
  <c r="BI232" i="7"/>
  <c r="BH232" i="7"/>
  <c r="BG232" i="7"/>
  <c r="BF232" i="7"/>
  <c r="T232" i="7"/>
  <c r="R232" i="7"/>
  <c r="P232" i="7"/>
  <c r="BK232" i="7"/>
  <c r="J232" i="7"/>
  <c r="BE232" i="7" s="1"/>
  <c r="BI228" i="7"/>
  <c r="BH228" i="7"/>
  <c r="BG228" i="7"/>
  <c r="BF228" i="7"/>
  <c r="T228" i="7"/>
  <c r="R228" i="7"/>
  <c r="P228" i="7"/>
  <c r="BK228" i="7"/>
  <c r="J228" i="7"/>
  <c r="BE228" i="7"/>
  <c r="BI224" i="7"/>
  <c r="BH224" i="7"/>
  <c r="BG224" i="7"/>
  <c r="BF224" i="7"/>
  <c r="T224" i="7"/>
  <c r="R224" i="7"/>
  <c r="P224" i="7"/>
  <c r="BK224" i="7"/>
  <c r="J224" i="7"/>
  <c r="BE224" i="7" s="1"/>
  <c r="BI217" i="7"/>
  <c r="BH217" i="7"/>
  <c r="BG217" i="7"/>
  <c r="BF217" i="7"/>
  <c r="T217" i="7"/>
  <c r="R217" i="7"/>
  <c r="P217" i="7"/>
  <c r="BK217" i="7"/>
  <c r="J217" i="7"/>
  <c r="BE217" i="7"/>
  <c r="BI208" i="7"/>
  <c r="BH208" i="7"/>
  <c r="BG208" i="7"/>
  <c r="BF208" i="7"/>
  <c r="T208" i="7"/>
  <c r="R208" i="7"/>
  <c r="P208" i="7"/>
  <c r="BK208" i="7"/>
  <c r="J208" i="7"/>
  <c r="BE208" i="7" s="1"/>
  <c r="BI202" i="7"/>
  <c r="BH202" i="7"/>
  <c r="BG202" i="7"/>
  <c r="BF202" i="7"/>
  <c r="T202" i="7"/>
  <c r="R202" i="7"/>
  <c r="P202" i="7"/>
  <c r="BK202" i="7"/>
  <c r="J202" i="7"/>
  <c r="BE202" i="7"/>
  <c r="BI195" i="7"/>
  <c r="BH195" i="7"/>
  <c r="BG195" i="7"/>
  <c r="BF195" i="7"/>
  <c r="T195" i="7"/>
  <c r="R195" i="7"/>
  <c r="P195" i="7"/>
  <c r="BK195" i="7"/>
  <c r="J195" i="7"/>
  <c r="BE195" i="7" s="1"/>
  <c r="BI191" i="7"/>
  <c r="BH191" i="7"/>
  <c r="BG191" i="7"/>
  <c r="BF191" i="7"/>
  <c r="T191" i="7"/>
  <c r="R191" i="7"/>
  <c r="P191" i="7"/>
  <c r="BK191" i="7"/>
  <c r="J191" i="7"/>
  <c r="BE191" i="7"/>
  <c r="BI187" i="7"/>
  <c r="BH187" i="7"/>
  <c r="BG187" i="7"/>
  <c r="BF187" i="7"/>
  <c r="T187" i="7"/>
  <c r="R187" i="7"/>
  <c r="P187" i="7"/>
  <c r="BK187" i="7"/>
  <c r="J187" i="7"/>
  <c r="BE187" i="7" s="1"/>
  <c r="BI179" i="7"/>
  <c r="BH179" i="7"/>
  <c r="BG179" i="7"/>
  <c r="BF179" i="7"/>
  <c r="T179" i="7"/>
  <c r="R179" i="7"/>
  <c r="P179" i="7"/>
  <c r="BK179" i="7"/>
  <c r="J179" i="7"/>
  <c r="BE179" i="7"/>
  <c r="BI171" i="7"/>
  <c r="BH171" i="7"/>
  <c r="BG171" i="7"/>
  <c r="BF171" i="7"/>
  <c r="T171" i="7"/>
  <c r="R171" i="7"/>
  <c r="P171" i="7"/>
  <c r="BK171" i="7"/>
  <c r="J171" i="7"/>
  <c r="BE171" i="7" s="1"/>
  <c r="BI167" i="7"/>
  <c r="BH167" i="7"/>
  <c r="BG167" i="7"/>
  <c r="BF167" i="7"/>
  <c r="T167" i="7"/>
  <c r="R167" i="7"/>
  <c r="P167" i="7"/>
  <c r="BK167" i="7"/>
  <c r="J167" i="7"/>
  <c r="BE167" i="7"/>
  <c r="BI160" i="7"/>
  <c r="BH160" i="7"/>
  <c r="BG160" i="7"/>
  <c r="BF160" i="7"/>
  <c r="T160" i="7"/>
  <c r="R160" i="7"/>
  <c r="P160" i="7"/>
  <c r="BK160" i="7"/>
  <c r="J160" i="7"/>
  <c r="BE160" i="7" s="1"/>
  <c r="BI156" i="7"/>
  <c r="BH156" i="7"/>
  <c r="BG156" i="7"/>
  <c r="BF156" i="7"/>
  <c r="T156" i="7"/>
  <c r="R156" i="7"/>
  <c r="P156" i="7"/>
  <c r="BK156" i="7"/>
  <c r="J156" i="7"/>
  <c r="BE156" i="7"/>
  <c r="BI149" i="7"/>
  <c r="BH149" i="7"/>
  <c r="BG149" i="7"/>
  <c r="BF149" i="7"/>
  <c r="T149" i="7"/>
  <c r="R149" i="7"/>
  <c r="P149" i="7"/>
  <c r="BK149" i="7"/>
  <c r="J149" i="7"/>
  <c r="BE149" i="7" s="1"/>
  <c r="BI145" i="7"/>
  <c r="BH145" i="7"/>
  <c r="BG145" i="7"/>
  <c r="BF145" i="7"/>
  <c r="T145" i="7"/>
  <c r="R145" i="7"/>
  <c r="P145" i="7"/>
  <c r="BK145" i="7"/>
  <c r="J145" i="7"/>
  <c r="BE145" i="7"/>
  <c r="BI141" i="7"/>
  <c r="BH141" i="7"/>
  <c r="BG141" i="7"/>
  <c r="BF141" i="7"/>
  <c r="T141" i="7"/>
  <c r="R141" i="7"/>
  <c r="P141" i="7"/>
  <c r="BK141" i="7"/>
  <c r="J141" i="7"/>
  <c r="BE141" i="7" s="1"/>
  <c r="BI137" i="7"/>
  <c r="BH137" i="7"/>
  <c r="BG137" i="7"/>
  <c r="BF137" i="7"/>
  <c r="T137" i="7"/>
  <c r="R137" i="7"/>
  <c r="P137" i="7"/>
  <c r="BK137" i="7"/>
  <c r="J137" i="7"/>
  <c r="BE137" i="7"/>
  <c r="BI133" i="7"/>
  <c r="BH133" i="7"/>
  <c r="BG133" i="7"/>
  <c r="BF133" i="7"/>
  <c r="T133" i="7"/>
  <c r="R133" i="7"/>
  <c r="P133" i="7"/>
  <c r="BK133" i="7"/>
  <c r="J133" i="7"/>
  <c r="BE133" i="7" s="1"/>
  <c r="BI129" i="7"/>
  <c r="BH129" i="7"/>
  <c r="BG129" i="7"/>
  <c r="BF129" i="7"/>
  <c r="T129" i="7"/>
  <c r="R129" i="7"/>
  <c r="P129" i="7"/>
  <c r="BK129" i="7"/>
  <c r="J129" i="7"/>
  <c r="BE129" i="7"/>
  <c r="BI114" i="7"/>
  <c r="BH114" i="7"/>
  <c r="BG114" i="7"/>
  <c r="BF114" i="7"/>
  <c r="T114" i="7"/>
  <c r="R114" i="7"/>
  <c r="P114" i="7"/>
  <c r="BK114" i="7"/>
  <c r="J114" i="7"/>
  <c r="BE114" i="7" s="1"/>
  <c r="BI110" i="7"/>
  <c r="BH110" i="7"/>
  <c r="BG110" i="7"/>
  <c r="BF110" i="7"/>
  <c r="T110" i="7"/>
  <c r="R110" i="7"/>
  <c r="P110" i="7"/>
  <c r="BK110" i="7"/>
  <c r="J110" i="7"/>
  <c r="BE110" i="7"/>
  <c r="BI106" i="7"/>
  <c r="BH106" i="7"/>
  <c r="BG106" i="7"/>
  <c r="BF106" i="7"/>
  <c r="T106" i="7"/>
  <c r="R106" i="7"/>
  <c r="P106" i="7"/>
  <c r="BK106" i="7"/>
  <c r="J106" i="7"/>
  <c r="BE106" i="7" s="1"/>
  <c r="BI99" i="7"/>
  <c r="BH99" i="7"/>
  <c r="F36" i="7" s="1"/>
  <c r="BC61" i="1" s="1"/>
  <c r="BG99" i="7"/>
  <c r="BF99" i="7"/>
  <c r="F34" i="7" s="1"/>
  <c r="BA61" i="1" s="1"/>
  <c r="J34" i="7"/>
  <c r="AW61" i="1" s="1"/>
  <c r="T99" i="7"/>
  <c r="T98" i="7" s="1"/>
  <c r="R99" i="7"/>
  <c r="R98" i="7" s="1"/>
  <c r="P99" i="7"/>
  <c r="P98" i="7" s="1"/>
  <c r="BK99" i="7"/>
  <c r="BK98" i="7" s="1"/>
  <c r="J98" i="7" s="1"/>
  <c r="J61" i="7" s="1"/>
  <c r="J99" i="7"/>
  <c r="BE99" i="7"/>
  <c r="J93" i="7"/>
  <c r="J92" i="7"/>
  <c r="F92" i="7"/>
  <c r="F90" i="7"/>
  <c r="E88" i="7"/>
  <c r="J55" i="7"/>
  <c r="J54" i="7"/>
  <c r="F54" i="7"/>
  <c r="F52" i="7"/>
  <c r="E50" i="7"/>
  <c r="J18" i="7"/>
  <c r="E18" i="7"/>
  <c r="F55" i="7" s="1"/>
  <c r="F93" i="7"/>
  <c r="J17" i="7"/>
  <c r="J12" i="7"/>
  <c r="J52" i="7" s="1"/>
  <c r="J90" i="7"/>
  <c r="E7" i="7"/>
  <c r="E86" i="7"/>
  <c r="E48" i="7"/>
  <c r="J39" i="6"/>
  <c r="J38" i="6"/>
  <c r="AY60" i="1"/>
  <c r="J37" i="6"/>
  <c r="AX60" i="1" s="1"/>
  <c r="BI312" i="6"/>
  <c r="BH312" i="6"/>
  <c r="BG312" i="6"/>
  <c r="BF312" i="6"/>
  <c r="T312" i="6"/>
  <c r="R312" i="6"/>
  <c r="P312" i="6"/>
  <c r="BK312" i="6"/>
  <c r="J312" i="6"/>
  <c r="BE312" i="6"/>
  <c r="BI310" i="6"/>
  <c r="BH310" i="6"/>
  <c r="BG310" i="6"/>
  <c r="BF310" i="6"/>
  <c r="T310" i="6"/>
  <c r="R310" i="6"/>
  <c r="P310" i="6"/>
  <c r="BK310" i="6"/>
  <c r="J310" i="6"/>
  <c r="BE310" i="6" s="1"/>
  <c r="BI308" i="6"/>
  <c r="BH308" i="6"/>
  <c r="BG308" i="6"/>
  <c r="BF308" i="6"/>
  <c r="T308" i="6"/>
  <c r="R308" i="6"/>
  <c r="P308" i="6"/>
  <c r="BK308" i="6"/>
  <c r="J308" i="6"/>
  <c r="BE308" i="6"/>
  <c r="BI304" i="6"/>
  <c r="BH304" i="6"/>
  <c r="BG304" i="6"/>
  <c r="BF304" i="6"/>
  <c r="T304" i="6"/>
  <c r="T303" i="6" s="1"/>
  <c r="R304" i="6"/>
  <c r="R303" i="6"/>
  <c r="P304" i="6"/>
  <c r="BK304" i="6"/>
  <c r="BK303" i="6"/>
  <c r="J303" i="6"/>
  <c r="J78" i="6" s="1"/>
  <c r="J304" i="6"/>
  <c r="BE304" i="6" s="1"/>
  <c r="BI301" i="6"/>
  <c r="BH301" i="6"/>
  <c r="BG301" i="6"/>
  <c r="BF301" i="6"/>
  <c r="T301" i="6"/>
  <c r="R301" i="6"/>
  <c r="P301" i="6"/>
  <c r="BK301" i="6"/>
  <c r="J301" i="6"/>
  <c r="BE301" i="6" s="1"/>
  <c r="BI291" i="6"/>
  <c r="BH291" i="6"/>
  <c r="BG291" i="6"/>
  <c r="BF291" i="6"/>
  <c r="T291" i="6"/>
  <c r="R291" i="6"/>
  <c r="P291" i="6"/>
  <c r="P285" i="6" s="1"/>
  <c r="BK291" i="6"/>
  <c r="J291" i="6"/>
  <c r="BE291" i="6"/>
  <c r="BI288" i="6"/>
  <c r="BH288" i="6"/>
  <c r="BG288" i="6"/>
  <c r="BF288" i="6"/>
  <c r="T288" i="6"/>
  <c r="R288" i="6"/>
  <c r="P288" i="6"/>
  <c r="BK288" i="6"/>
  <c r="J288" i="6"/>
  <c r="BE288" i="6" s="1"/>
  <c r="BI286" i="6"/>
  <c r="BH286" i="6"/>
  <c r="BG286" i="6"/>
  <c r="BF286" i="6"/>
  <c r="T286" i="6"/>
  <c r="R286" i="6"/>
  <c r="R285" i="6" s="1"/>
  <c r="P286" i="6"/>
  <c r="BK286" i="6"/>
  <c r="BK285" i="6" s="1"/>
  <c r="J285" i="6" s="1"/>
  <c r="J77" i="6" s="1"/>
  <c r="J286" i="6"/>
  <c r="BE286" i="6"/>
  <c r="BI283" i="6"/>
  <c r="BH283" i="6"/>
  <c r="BG283" i="6"/>
  <c r="BF283" i="6"/>
  <c r="T283" i="6"/>
  <c r="R283" i="6"/>
  <c r="P283" i="6"/>
  <c r="BK283" i="6"/>
  <c r="J283" i="6"/>
  <c r="BE283" i="6"/>
  <c r="BI280" i="6"/>
  <c r="BH280" i="6"/>
  <c r="BG280" i="6"/>
  <c r="BF280" i="6"/>
  <c r="T280" i="6"/>
  <c r="R280" i="6"/>
  <c r="P280" i="6"/>
  <c r="BK280" i="6"/>
  <c r="J280" i="6"/>
  <c r="BE280" i="6" s="1"/>
  <c r="BI278" i="6"/>
  <c r="BH278" i="6"/>
  <c r="BG278" i="6"/>
  <c r="BF278" i="6"/>
  <c r="T278" i="6"/>
  <c r="R278" i="6"/>
  <c r="P278" i="6"/>
  <c r="BK278" i="6"/>
  <c r="J278" i="6"/>
  <c r="BE278" i="6"/>
  <c r="BI274" i="6"/>
  <c r="BH274" i="6"/>
  <c r="BG274" i="6"/>
  <c r="BF274" i="6"/>
  <c r="T274" i="6"/>
  <c r="R274" i="6"/>
  <c r="P274" i="6"/>
  <c r="BK274" i="6"/>
  <c r="J274" i="6"/>
  <c r="BE274" i="6" s="1"/>
  <c r="BI270" i="6"/>
  <c r="BH270" i="6"/>
  <c r="BG270" i="6"/>
  <c r="BF270" i="6"/>
  <c r="T270" i="6"/>
  <c r="R270" i="6"/>
  <c r="P270" i="6"/>
  <c r="BK270" i="6"/>
  <c r="J270" i="6"/>
  <c r="BE270" i="6"/>
  <c r="BI266" i="6"/>
  <c r="BH266" i="6"/>
  <c r="BG266" i="6"/>
  <c r="BF266" i="6"/>
  <c r="T266" i="6"/>
  <c r="R266" i="6"/>
  <c r="P266" i="6"/>
  <c r="BK266" i="6"/>
  <c r="J266" i="6"/>
  <c r="BE266" i="6" s="1"/>
  <c r="BI264" i="6"/>
  <c r="BH264" i="6"/>
  <c r="BG264" i="6"/>
  <c r="BF264" i="6"/>
  <c r="T264" i="6"/>
  <c r="R264" i="6"/>
  <c r="P264" i="6"/>
  <c r="BK264" i="6"/>
  <c r="J264" i="6"/>
  <c r="BE264" i="6"/>
  <c r="BI262" i="6"/>
  <c r="BH262" i="6"/>
  <c r="BG262" i="6"/>
  <c r="BF262" i="6"/>
  <c r="T262" i="6"/>
  <c r="R262" i="6"/>
  <c r="P262" i="6"/>
  <c r="BK262" i="6"/>
  <c r="J262" i="6"/>
  <c r="BE262" i="6" s="1"/>
  <c r="BI258" i="6"/>
  <c r="BH258" i="6"/>
  <c r="BG258" i="6"/>
  <c r="BF258" i="6"/>
  <c r="T258" i="6"/>
  <c r="R258" i="6"/>
  <c r="P258" i="6"/>
  <c r="BK258" i="6"/>
  <c r="J258" i="6"/>
  <c r="BE258" i="6"/>
  <c r="BI254" i="6"/>
  <c r="BH254" i="6"/>
  <c r="BG254" i="6"/>
  <c r="BF254" i="6"/>
  <c r="T254" i="6"/>
  <c r="R254" i="6"/>
  <c r="P254" i="6"/>
  <c r="BK254" i="6"/>
  <c r="J254" i="6"/>
  <c r="BE254" i="6" s="1"/>
  <c r="BI250" i="6"/>
  <c r="BH250" i="6"/>
  <c r="BG250" i="6"/>
  <c r="BF250" i="6"/>
  <c r="T250" i="6"/>
  <c r="R250" i="6"/>
  <c r="P250" i="6"/>
  <c r="BK250" i="6"/>
  <c r="J250" i="6"/>
  <c r="BE250" i="6"/>
  <c r="BI243" i="6"/>
  <c r="BH243" i="6"/>
  <c r="BG243" i="6"/>
  <c r="BF243" i="6"/>
  <c r="T243" i="6"/>
  <c r="R243" i="6"/>
  <c r="P243" i="6"/>
  <c r="BK243" i="6"/>
  <c r="J243" i="6"/>
  <c r="BE243" i="6"/>
  <c r="BI241" i="6"/>
  <c r="BH241" i="6"/>
  <c r="BG241" i="6"/>
  <c r="BF241" i="6"/>
  <c r="T241" i="6"/>
  <c r="T240" i="6"/>
  <c r="R241" i="6"/>
  <c r="R240" i="6"/>
  <c r="P241" i="6"/>
  <c r="P240" i="6"/>
  <c r="BK241" i="6"/>
  <c r="BK240" i="6"/>
  <c r="J240" i="6" s="1"/>
  <c r="J76" i="6" s="1"/>
  <c r="J241" i="6"/>
  <c r="BE241" i="6"/>
  <c r="BI238" i="6"/>
  <c r="BH238" i="6"/>
  <c r="BG238" i="6"/>
  <c r="BF238" i="6"/>
  <c r="T238" i="6"/>
  <c r="R238" i="6"/>
  <c r="P238" i="6"/>
  <c r="BK238" i="6"/>
  <c r="J238" i="6"/>
  <c r="BE238" i="6"/>
  <c r="BI235" i="6"/>
  <c r="BH235" i="6"/>
  <c r="BG235" i="6"/>
  <c r="BF235" i="6"/>
  <c r="T235" i="6"/>
  <c r="R235" i="6"/>
  <c r="P235" i="6"/>
  <c r="BK235" i="6"/>
  <c r="J235" i="6"/>
  <c r="BE235" i="6" s="1"/>
  <c r="BI232" i="6"/>
  <c r="BH232" i="6"/>
  <c r="BG232" i="6"/>
  <c r="BF232" i="6"/>
  <c r="T232" i="6"/>
  <c r="R232" i="6"/>
  <c r="P232" i="6"/>
  <c r="BK232" i="6"/>
  <c r="J232" i="6"/>
  <c r="BE232" i="6" s="1"/>
  <c r="BI229" i="6"/>
  <c r="BH229" i="6"/>
  <c r="BG229" i="6"/>
  <c r="BF229" i="6"/>
  <c r="T229" i="6"/>
  <c r="R229" i="6"/>
  <c r="P229" i="6"/>
  <c r="BK229" i="6"/>
  <c r="J229" i="6"/>
  <c r="BE229" i="6" s="1"/>
  <c r="BI225" i="6"/>
  <c r="BH225" i="6"/>
  <c r="BG225" i="6"/>
  <c r="BF225" i="6"/>
  <c r="T225" i="6"/>
  <c r="R225" i="6"/>
  <c r="P225" i="6"/>
  <c r="BK225" i="6"/>
  <c r="J225" i="6"/>
  <c r="BE225" i="6" s="1"/>
  <c r="BI222" i="6"/>
  <c r="BH222" i="6"/>
  <c r="BG222" i="6"/>
  <c r="BF222" i="6"/>
  <c r="T222" i="6"/>
  <c r="R222" i="6"/>
  <c r="P222" i="6"/>
  <c r="BK222" i="6"/>
  <c r="J222" i="6"/>
  <c r="BE222" i="6" s="1"/>
  <c r="BI219" i="6"/>
  <c r="BH219" i="6"/>
  <c r="BG219" i="6"/>
  <c r="BF219" i="6"/>
  <c r="T219" i="6"/>
  <c r="R219" i="6"/>
  <c r="P219" i="6"/>
  <c r="BK219" i="6"/>
  <c r="J219" i="6"/>
  <c r="BE219" i="6" s="1"/>
  <c r="BI216" i="6"/>
  <c r="BH216" i="6"/>
  <c r="BG216" i="6"/>
  <c r="BF216" i="6"/>
  <c r="T216" i="6"/>
  <c r="R216" i="6"/>
  <c r="P216" i="6"/>
  <c r="BK216" i="6"/>
  <c r="J216" i="6"/>
  <c r="BE216" i="6" s="1"/>
  <c r="BI213" i="6"/>
  <c r="BH213" i="6"/>
  <c r="BG213" i="6"/>
  <c r="BF213" i="6"/>
  <c r="T213" i="6"/>
  <c r="T212" i="6" s="1"/>
  <c r="R213" i="6"/>
  <c r="R212" i="6" s="1"/>
  <c r="P213" i="6"/>
  <c r="P212" i="6" s="1"/>
  <c r="BK213" i="6"/>
  <c r="BK212" i="6" s="1"/>
  <c r="J212" i="6" s="1"/>
  <c r="J75" i="6" s="1"/>
  <c r="J213" i="6"/>
  <c r="BE213" i="6"/>
  <c r="BI210" i="6"/>
  <c r="BH210" i="6"/>
  <c r="BG210" i="6"/>
  <c r="BF210" i="6"/>
  <c r="T210" i="6"/>
  <c r="R210" i="6"/>
  <c r="P210" i="6"/>
  <c r="BK210" i="6"/>
  <c r="J210" i="6"/>
  <c r="BE210" i="6" s="1"/>
  <c r="BI206" i="6"/>
  <c r="BH206" i="6"/>
  <c r="BG206" i="6"/>
  <c r="BF206" i="6"/>
  <c r="T206" i="6"/>
  <c r="R206" i="6"/>
  <c r="P206" i="6"/>
  <c r="BK206" i="6"/>
  <c r="J206" i="6"/>
  <c r="BE206" i="6" s="1"/>
  <c r="BI201" i="6"/>
  <c r="BH201" i="6"/>
  <c r="BG201" i="6"/>
  <c r="BF201" i="6"/>
  <c r="T201" i="6"/>
  <c r="R201" i="6"/>
  <c r="P201" i="6"/>
  <c r="BK201" i="6"/>
  <c r="J201" i="6"/>
  <c r="BE201" i="6" s="1"/>
  <c r="BI199" i="6"/>
  <c r="BH199" i="6"/>
  <c r="BG199" i="6"/>
  <c r="BF199" i="6"/>
  <c r="T199" i="6"/>
  <c r="R199" i="6"/>
  <c r="P199" i="6"/>
  <c r="BK199" i="6"/>
  <c r="J199" i="6"/>
  <c r="BE199" i="6" s="1"/>
  <c r="BI197" i="6"/>
  <c r="BH197" i="6"/>
  <c r="BG197" i="6"/>
  <c r="BF197" i="6"/>
  <c r="T197" i="6"/>
  <c r="R197" i="6"/>
  <c r="P197" i="6"/>
  <c r="BK197" i="6"/>
  <c r="J197" i="6"/>
  <c r="BE197" i="6" s="1"/>
  <c r="BI195" i="6"/>
  <c r="BH195" i="6"/>
  <c r="BG195" i="6"/>
  <c r="BF195" i="6"/>
  <c r="T195" i="6"/>
  <c r="T194" i="6" s="1"/>
  <c r="R195" i="6"/>
  <c r="R194" i="6" s="1"/>
  <c r="P195" i="6"/>
  <c r="P194" i="6" s="1"/>
  <c r="BK195" i="6"/>
  <c r="BK194" i="6" s="1"/>
  <c r="J194" i="6" s="1"/>
  <c r="J74" i="6" s="1"/>
  <c r="J195" i="6"/>
  <c r="BE195" i="6"/>
  <c r="BI192" i="6"/>
  <c r="BH192" i="6"/>
  <c r="BG192" i="6"/>
  <c r="BF192" i="6"/>
  <c r="T192" i="6"/>
  <c r="R192" i="6"/>
  <c r="P192" i="6"/>
  <c r="BK192" i="6"/>
  <c r="J192" i="6"/>
  <c r="BE192" i="6" s="1"/>
  <c r="BI189" i="6"/>
  <c r="BH189" i="6"/>
  <c r="BG189" i="6"/>
  <c r="BF189" i="6"/>
  <c r="T189" i="6"/>
  <c r="R189" i="6"/>
  <c r="P189" i="6"/>
  <c r="BK189" i="6"/>
  <c r="J189" i="6"/>
  <c r="BE189" i="6" s="1"/>
  <c r="BI187" i="6"/>
  <c r="BH187" i="6"/>
  <c r="BG187" i="6"/>
  <c r="BF187" i="6"/>
  <c r="T187" i="6"/>
  <c r="R187" i="6"/>
  <c r="P187" i="6"/>
  <c r="BK187" i="6"/>
  <c r="J187" i="6"/>
  <c r="BE187" i="6" s="1"/>
  <c r="BI185" i="6"/>
  <c r="BH185" i="6"/>
  <c r="BG185" i="6"/>
  <c r="BF185" i="6"/>
  <c r="T185" i="6"/>
  <c r="R185" i="6"/>
  <c r="P185" i="6"/>
  <c r="BK185" i="6"/>
  <c r="J185" i="6"/>
  <c r="BE185" i="6" s="1"/>
  <c r="BI182" i="6"/>
  <c r="BH182" i="6"/>
  <c r="BG182" i="6"/>
  <c r="BF182" i="6"/>
  <c r="T182" i="6"/>
  <c r="R182" i="6"/>
  <c r="P182" i="6"/>
  <c r="BK182" i="6"/>
  <c r="J182" i="6"/>
  <c r="BE182" i="6" s="1"/>
  <c r="BI177" i="6"/>
  <c r="BH177" i="6"/>
  <c r="BG177" i="6"/>
  <c r="BF177" i="6"/>
  <c r="T177" i="6"/>
  <c r="R177" i="6"/>
  <c r="P177" i="6"/>
  <c r="BK177" i="6"/>
  <c r="J177" i="6"/>
  <c r="BE177" i="6" s="1"/>
  <c r="BI174" i="6"/>
  <c r="BH174" i="6"/>
  <c r="BG174" i="6"/>
  <c r="BF174" i="6"/>
  <c r="T174" i="6"/>
  <c r="R174" i="6"/>
  <c r="P174" i="6"/>
  <c r="BK174" i="6"/>
  <c r="J174" i="6"/>
  <c r="BE174" i="6" s="1"/>
  <c r="BI171" i="6"/>
  <c r="BH171" i="6"/>
  <c r="BG171" i="6"/>
  <c r="BF171" i="6"/>
  <c r="T171" i="6"/>
  <c r="R171" i="6"/>
  <c r="P171" i="6"/>
  <c r="BK171" i="6"/>
  <c r="J171" i="6"/>
  <c r="BE171" i="6" s="1"/>
  <c r="BI169" i="6"/>
  <c r="BH169" i="6"/>
  <c r="BG169" i="6"/>
  <c r="BF169" i="6"/>
  <c r="T169" i="6"/>
  <c r="T168" i="6" s="1"/>
  <c r="R169" i="6"/>
  <c r="R168" i="6" s="1"/>
  <c r="P169" i="6"/>
  <c r="P168" i="6" s="1"/>
  <c r="BK169" i="6"/>
  <c r="BK168" i="6" s="1"/>
  <c r="J168" i="6" s="1"/>
  <c r="J73" i="6" s="1"/>
  <c r="J169" i="6"/>
  <c r="BE169" i="6"/>
  <c r="BI166" i="6"/>
  <c r="BH166" i="6"/>
  <c r="BG166" i="6"/>
  <c r="BF166" i="6"/>
  <c r="T166" i="6"/>
  <c r="R166" i="6"/>
  <c r="P166" i="6"/>
  <c r="BK166" i="6"/>
  <c r="J166" i="6"/>
  <c r="BE166" i="6" s="1"/>
  <c r="BI162" i="6"/>
  <c r="BH162" i="6"/>
  <c r="BG162" i="6"/>
  <c r="BF162" i="6"/>
  <c r="T162" i="6"/>
  <c r="T161" i="6" s="1"/>
  <c r="R162" i="6"/>
  <c r="R161" i="6" s="1"/>
  <c r="P162" i="6"/>
  <c r="P161" i="6" s="1"/>
  <c r="BK162" i="6"/>
  <c r="BK161" i="6" s="1"/>
  <c r="J161" i="6" s="1"/>
  <c r="J72" i="6" s="1"/>
  <c r="J162" i="6"/>
  <c r="BE162" i="6"/>
  <c r="BI159" i="6"/>
  <c r="BH159" i="6"/>
  <c r="BG159" i="6"/>
  <c r="BF159" i="6"/>
  <c r="T159" i="6"/>
  <c r="R159" i="6"/>
  <c r="P159" i="6"/>
  <c r="BK159" i="6"/>
  <c r="J159" i="6"/>
  <c r="BE159" i="6" s="1"/>
  <c r="BI155" i="6"/>
  <c r="BH155" i="6"/>
  <c r="BG155" i="6"/>
  <c r="BF155" i="6"/>
  <c r="T155" i="6"/>
  <c r="T154" i="6" s="1"/>
  <c r="R155" i="6"/>
  <c r="R154" i="6" s="1"/>
  <c r="P155" i="6"/>
  <c r="P154" i="6" s="1"/>
  <c r="BK155" i="6"/>
  <c r="BK154" i="6" s="1"/>
  <c r="J155" i="6"/>
  <c r="BE155" i="6"/>
  <c r="BI152" i="6"/>
  <c r="BH152" i="6"/>
  <c r="BG152" i="6"/>
  <c r="BF152" i="6"/>
  <c r="T152" i="6"/>
  <c r="R152" i="6"/>
  <c r="P152" i="6"/>
  <c r="BK152" i="6"/>
  <c r="J152" i="6"/>
  <c r="BE152" i="6" s="1"/>
  <c r="BI147" i="6"/>
  <c r="BH147" i="6"/>
  <c r="BG147" i="6"/>
  <c r="BF147" i="6"/>
  <c r="T147" i="6"/>
  <c r="R147" i="6"/>
  <c r="P147" i="6"/>
  <c r="BK147" i="6"/>
  <c r="J147" i="6"/>
  <c r="BE147" i="6" s="1"/>
  <c r="BI142" i="6"/>
  <c r="BH142" i="6"/>
  <c r="BG142" i="6"/>
  <c r="BF142" i="6"/>
  <c r="T142" i="6"/>
  <c r="R142" i="6"/>
  <c r="P142" i="6"/>
  <c r="BK142" i="6"/>
  <c r="J142" i="6"/>
  <c r="BE142" i="6" s="1"/>
  <c r="BI134" i="6"/>
  <c r="BH134" i="6"/>
  <c r="BG134" i="6"/>
  <c r="BF134" i="6"/>
  <c r="T134" i="6"/>
  <c r="T133" i="6" s="1"/>
  <c r="R134" i="6"/>
  <c r="R133" i="6"/>
  <c r="R132" i="6" s="1"/>
  <c r="P134" i="6"/>
  <c r="P133" i="6" s="1"/>
  <c r="P132" i="6" s="1"/>
  <c r="BK134" i="6"/>
  <c r="BK133" i="6"/>
  <c r="J133" i="6" s="1"/>
  <c r="J70" i="6" s="1"/>
  <c r="J134" i="6"/>
  <c r="BE134" i="6" s="1"/>
  <c r="BI130" i="6"/>
  <c r="BH130" i="6"/>
  <c r="BG130" i="6"/>
  <c r="BF130" i="6"/>
  <c r="T130" i="6"/>
  <c r="T129" i="6" s="1"/>
  <c r="R130" i="6"/>
  <c r="R129" i="6" s="1"/>
  <c r="P130" i="6"/>
  <c r="P129" i="6" s="1"/>
  <c r="BK130" i="6"/>
  <c r="BK129" i="6" s="1"/>
  <c r="J129" i="6" s="1"/>
  <c r="J68" i="6" s="1"/>
  <c r="J130" i="6"/>
  <c r="BE130" i="6"/>
  <c r="BI127" i="6"/>
  <c r="BH127" i="6"/>
  <c r="BG127" i="6"/>
  <c r="BF127" i="6"/>
  <c r="T127" i="6"/>
  <c r="R127" i="6"/>
  <c r="P127" i="6"/>
  <c r="BK127" i="6"/>
  <c r="J127" i="6"/>
  <c r="BE127" i="6" s="1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T122" i="6"/>
  <c r="R122" i="6"/>
  <c r="P122" i="6"/>
  <c r="BK122" i="6"/>
  <c r="J122" i="6"/>
  <c r="BE122" i="6" s="1"/>
  <c r="BI120" i="6"/>
  <c r="BH120" i="6"/>
  <c r="BG120" i="6"/>
  <c r="BF120" i="6"/>
  <c r="T120" i="6"/>
  <c r="T119" i="6" s="1"/>
  <c r="R120" i="6"/>
  <c r="R119" i="6" s="1"/>
  <c r="P120" i="6"/>
  <c r="P119" i="6" s="1"/>
  <c r="BK120" i="6"/>
  <c r="BK119" i="6" s="1"/>
  <c r="J119" i="6" s="1"/>
  <c r="J67" i="6" s="1"/>
  <c r="J120" i="6"/>
  <c r="BE120" i="6"/>
  <c r="BI115" i="6"/>
  <c r="BH115" i="6"/>
  <c r="BG115" i="6"/>
  <c r="BF115" i="6"/>
  <c r="T115" i="6"/>
  <c r="R115" i="6"/>
  <c r="P115" i="6"/>
  <c r="BK115" i="6"/>
  <c r="J115" i="6"/>
  <c r="BE115" i="6" s="1"/>
  <c r="BI111" i="6"/>
  <c r="BH111" i="6"/>
  <c r="BG111" i="6"/>
  <c r="BF111" i="6"/>
  <c r="T111" i="6"/>
  <c r="T110" i="6" s="1"/>
  <c r="R111" i="6"/>
  <c r="R110" i="6" s="1"/>
  <c r="P111" i="6"/>
  <c r="P110" i="6" s="1"/>
  <c r="BK111" i="6"/>
  <c r="BK110" i="6" s="1"/>
  <c r="J111" i="6"/>
  <c r="BE111" i="6"/>
  <c r="BI103" i="6"/>
  <c r="F39" i="6" s="1"/>
  <c r="BD60" i="1" s="1"/>
  <c r="BH103" i="6"/>
  <c r="F38" i="6"/>
  <c r="BC60" i="1" s="1"/>
  <c r="BG103" i="6"/>
  <c r="F37" i="6" s="1"/>
  <c r="BB60" i="1" s="1"/>
  <c r="BF103" i="6"/>
  <c r="J36" i="6"/>
  <c r="AW60" i="1" s="1"/>
  <c r="F36" i="6"/>
  <c r="BA60" i="1" s="1"/>
  <c r="T103" i="6"/>
  <c r="T102" i="6" s="1"/>
  <c r="R103" i="6"/>
  <c r="R102" i="6" s="1"/>
  <c r="R101" i="6" s="1"/>
  <c r="R100" i="6" s="1"/>
  <c r="P103" i="6"/>
  <c r="P102" i="6" s="1"/>
  <c r="P101" i="6" s="1"/>
  <c r="BK103" i="6"/>
  <c r="BK102" i="6"/>
  <c r="J102" i="6" s="1"/>
  <c r="J65" i="6" s="1"/>
  <c r="J103" i="6"/>
  <c r="BE103" i="6"/>
  <c r="F35" i="6" s="1"/>
  <c r="AZ60" i="1" s="1"/>
  <c r="J97" i="6"/>
  <c r="J96" i="6"/>
  <c r="F96" i="6"/>
  <c r="F94" i="6"/>
  <c r="E92" i="6"/>
  <c r="J59" i="6"/>
  <c r="J58" i="6"/>
  <c r="F58" i="6"/>
  <c r="F56" i="6"/>
  <c r="E54" i="6"/>
  <c r="J20" i="6"/>
  <c r="E20" i="6"/>
  <c r="F97" i="6"/>
  <c r="F59" i="6"/>
  <c r="J19" i="6"/>
  <c r="J14" i="6"/>
  <c r="J94" i="6"/>
  <c r="J56" i="6"/>
  <c r="E7" i="6"/>
  <c r="E88" i="6" s="1"/>
  <c r="E50" i="6"/>
  <c r="J39" i="5"/>
  <c r="J38" i="5"/>
  <c r="AY59" i="1" s="1"/>
  <c r="J37" i="5"/>
  <c r="AX59" i="1" s="1"/>
  <c r="BI248" i="5"/>
  <c r="BH248" i="5"/>
  <c r="BG248" i="5"/>
  <c r="BF248" i="5"/>
  <c r="T248" i="5"/>
  <c r="R248" i="5"/>
  <c r="P248" i="5"/>
  <c r="BK248" i="5"/>
  <c r="J248" i="5"/>
  <c r="BE248" i="5" s="1"/>
  <c r="BI246" i="5"/>
  <c r="BH246" i="5"/>
  <c r="BG246" i="5"/>
  <c r="BF246" i="5"/>
  <c r="T246" i="5"/>
  <c r="R246" i="5"/>
  <c r="P246" i="5"/>
  <c r="BK246" i="5"/>
  <c r="J246" i="5"/>
  <c r="BE246" i="5" s="1"/>
  <c r="BI244" i="5"/>
  <c r="BH244" i="5"/>
  <c r="BG244" i="5"/>
  <c r="BF244" i="5"/>
  <c r="T244" i="5"/>
  <c r="R244" i="5"/>
  <c r="P244" i="5"/>
  <c r="BK244" i="5"/>
  <c r="J244" i="5"/>
  <c r="BE244" i="5" s="1"/>
  <c r="BI242" i="5"/>
  <c r="BH242" i="5"/>
  <c r="BG242" i="5"/>
  <c r="BF242" i="5"/>
  <c r="T242" i="5"/>
  <c r="R242" i="5"/>
  <c r="P242" i="5"/>
  <c r="BK242" i="5"/>
  <c r="J242" i="5"/>
  <c r="BE242" i="5" s="1"/>
  <c r="BI240" i="5"/>
  <c r="BH240" i="5"/>
  <c r="BG240" i="5"/>
  <c r="BF240" i="5"/>
  <c r="T240" i="5"/>
  <c r="R240" i="5"/>
  <c r="P240" i="5"/>
  <c r="BK240" i="5"/>
  <c r="J240" i="5"/>
  <c r="BE240" i="5" s="1"/>
  <c r="BI238" i="5"/>
  <c r="BH238" i="5"/>
  <c r="BG238" i="5"/>
  <c r="BF238" i="5"/>
  <c r="T238" i="5"/>
  <c r="R238" i="5"/>
  <c r="P238" i="5"/>
  <c r="BK238" i="5"/>
  <c r="J238" i="5"/>
  <c r="BE238" i="5" s="1"/>
  <c r="BI236" i="5"/>
  <c r="BH236" i="5"/>
  <c r="BG236" i="5"/>
  <c r="BF236" i="5"/>
  <c r="T236" i="5"/>
  <c r="R236" i="5"/>
  <c r="P236" i="5"/>
  <c r="BK236" i="5"/>
  <c r="J236" i="5"/>
  <c r="BE236" i="5" s="1"/>
  <c r="BI234" i="5"/>
  <c r="BH234" i="5"/>
  <c r="BG234" i="5"/>
  <c r="BF234" i="5"/>
  <c r="T234" i="5"/>
  <c r="R234" i="5"/>
  <c r="P234" i="5"/>
  <c r="BK234" i="5"/>
  <c r="J234" i="5"/>
  <c r="BE234" i="5" s="1"/>
  <c r="BI232" i="5"/>
  <c r="BH232" i="5"/>
  <c r="BG232" i="5"/>
  <c r="BF232" i="5"/>
  <c r="T232" i="5"/>
  <c r="R232" i="5"/>
  <c r="P232" i="5"/>
  <c r="BK232" i="5"/>
  <c r="J232" i="5"/>
  <c r="BE232" i="5" s="1"/>
  <c r="BI230" i="5"/>
  <c r="BH230" i="5"/>
  <c r="BG230" i="5"/>
  <c r="BF230" i="5"/>
  <c r="T230" i="5"/>
  <c r="R230" i="5"/>
  <c r="P230" i="5"/>
  <c r="BK230" i="5"/>
  <c r="J230" i="5"/>
  <c r="BE230" i="5" s="1"/>
  <c r="BI228" i="5"/>
  <c r="BH228" i="5"/>
  <c r="BG228" i="5"/>
  <c r="BF228" i="5"/>
  <c r="T228" i="5"/>
  <c r="R228" i="5"/>
  <c r="P228" i="5"/>
  <c r="BK228" i="5"/>
  <c r="J228" i="5"/>
  <c r="BE228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 s="1"/>
  <c r="BI222" i="5"/>
  <c r="BH222" i="5"/>
  <c r="BG222" i="5"/>
  <c r="BF222" i="5"/>
  <c r="T222" i="5"/>
  <c r="R222" i="5"/>
  <c r="P222" i="5"/>
  <c r="BK222" i="5"/>
  <c r="J222" i="5"/>
  <c r="BE222" i="5" s="1"/>
  <c r="BI220" i="5"/>
  <c r="BH220" i="5"/>
  <c r="BG220" i="5"/>
  <c r="BF220" i="5"/>
  <c r="T220" i="5"/>
  <c r="T219" i="5" s="1"/>
  <c r="R220" i="5"/>
  <c r="R219" i="5" s="1"/>
  <c r="P220" i="5"/>
  <c r="P219" i="5" s="1"/>
  <c r="BK220" i="5"/>
  <c r="BK219" i="5" s="1"/>
  <c r="J219" i="5" s="1"/>
  <c r="J72" i="5" s="1"/>
  <c r="J220" i="5"/>
  <c r="BE220" i="5"/>
  <c r="BI217" i="5"/>
  <c r="BH217" i="5"/>
  <c r="BG217" i="5"/>
  <c r="BF217" i="5"/>
  <c r="T217" i="5"/>
  <c r="R217" i="5"/>
  <c r="P217" i="5"/>
  <c r="BK217" i="5"/>
  <c r="J217" i="5"/>
  <c r="BE217" i="5" s="1"/>
  <c r="BI215" i="5"/>
  <c r="BH215" i="5"/>
  <c r="BG215" i="5"/>
  <c r="BF215" i="5"/>
  <c r="T215" i="5"/>
  <c r="R215" i="5"/>
  <c r="P215" i="5"/>
  <c r="BK215" i="5"/>
  <c r="J215" i="5"/>
  <c r="BE215" i="5" s="1"/>
  <c r="BI213" i="5"/>
  <c r="BH213" i="5"/>
  <c r="BG213" i="5"/>
  <c r="BF213" i="5"/>
  <c r="T213" i="5"/>
  <c r="R213" i="5"/>
  <c r="P213" i="5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 s="1"/>
  <c r="BI203" i="5"/>
  <c r="BH203" i="5"/>
  <c r="BG203" i="5"/>
  <c r="BF203" i="5"/>
  <c r="T203" i="5"/>
  <c r="T202" i="5" s="1"/>
  <c r="R203" i="5"/>
  <c r="R202" i="5" s="1"/>
  <c r="P203" i="5"/>
  <c r="P202" i="5" s="1"/>
  <c r="BK203" i="5"/>
  <c r="BK202" i="5" s="1"/>
  <c r="J202" i="5" s="1"/>
  <c r="J71" i="5" s="1"/>
  <c r="J203" i="5"/>
  <c r="BE203" i="5"/>
  <c r="BI200" i="5"/>
  <c r="BH200" i="5"/>
  <c r="BG200" i="5"/>
  <c r="BF200" i="5"/>
  <c r="T200" i="5"/>
  <c r="R200" i="5"/>
  <c r="P200" i="5"/>
  <c r="BK200" i="5"/>
  <c r="J200" i="5"/>
  <c r="BE200" i="5" s="1"/>
  <c r="BI198" i="5"/>
  <c r="BH198" i="5"/>
  <c r="BG198" i="5"/>
  <c r="BF198" i="5"/>
  <c r="T198" i="5"/>
  <c r="R198" i="5"/>
  <c r="P198" i="5"/>
  <c r="BK198" i="5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4" i="5"/>
  <c r="BH194" i="5"/>
  <c r="BG194" i="5"/>
  <c r="BF194" i="5"/>
  <c r="T194" i="5"/>
  <c r="R194" i="5"/>
  <c r="P194" i="5"/>
  <c r="BK194" i="5"/>
  <c r="J194" i="5"/>
  <c r="BE194" i="5" s="1"/>
  <c r="BI192" i="5"/>
  <c r="BH192" i="5"/>
  <c r="BG192" i="5"/>
  <c r="BF192" i="5"/>
  <c r="T192" i="5"/>
  <c r="T191" i="5" s="1"/>
  <c r="R192" i="5"/>
  <c r="R191" i="5" s="1"/>
  <c r="P192" i="5"/>
  <c r="P191" i="5" s="1"/>
  <c r="BK192" i="5"/>
  <c r="BK191" i="5" s="1"/>
  <c r="J191" i="5" s="1"/>
  <c r="J70" i="5" s="1"/>
  <c r="J192" i="5"/>
  <c r="BE192" i="5"/>
  <c r="BI189" i="5"/>
  <c r="BH189" i="5"/>
  <c r="BG189" i="5"/>
  <c r="BF189" i="5"/>
  <c r="T189" i="5"/>
  <c r="R189" i="5"/>
  <c r="P189" i="5"/>
  <c r="BK189" i="5"/>
  <c r="J189" i="5"/>
  <c r="BE189" i="5" s="1"/>
  <c r="BI187" i="5"/>
  <c r="BH187" i="5"/>
  <c r="BG187" i="5"/>
  <c r="BF187" i="5"/>
  <c r="T187" i="5"/>
  <c r="R187" i="5"/>
  <c r="P187" i="5"/>
  <c r="BK187" i="5"/>
  <c r="J187" i="5"/>
  <c r="BE187" i="5" s="1"/>
  <c r="BI185" i="5"/>
  <c r="BH185" i="5"/>
  <c r="BG185" i="5"/>
  <c r="BF185" i="5"/>
  <c r="T185" i="5"/>
  <c r="R185" i="5"/>
  <c r="P185" i="5"/>
  <c r="BK185" i="5"/>
  <c r="J185" i="5"/>
  <c r="BE185" i="5" s="1"/>
  <c r="BI183" i="5"/>
  <c r="BH183" i="5"/>
  <c r="BG183" i="5"/>
  <c r="BF183" i="5"/>
  <c r="T183" i="5"/>
  <c r="R183" i="5"/>
  <c r="P183" i="5"/>
  <c r="BK183" i="5"/>
  <c r="J183" i="5"/>
  <c r="BE183" i="5" s="1"/>
  <c r="BI181" i="5"/>
  <c r="BH181" i="5"/>
  <c r="BG181" i="5"/>
  <c r="BF181" i="5"/>
  <c r="T181" i="5"/>
  <c r="R181" i="5"/>
  <c r="P181" i="5"/>
  <c r="BK181" i="5"/>
  <c r="J181" i="5"/>
  <c r="BE181" i="5" s="1"/>
  <c r="BI179" i="5"/>
  <c r="BH179" i="5"/>
  <c r="BG179" i="5"/>
  <c r="BF179" i="5"/>
  <c r="T179" i="5"/>
  <c r="R179" i="5"/>
  <c r="P179" i="5"/>
  <c r="BK179" i="5"/>
  <c r="J179" i="5"/>
  <c r="BE179" i="5" s="1"/>
  <c r="BI177" i="5"/>
  <c r="BH177" i="5"/>
  <c r="BG177" i="5"/>
  <c r="BF177" i="5"/>
  <c r="T177" i="5"/>
  <c r="T176" i="5" s="1"/>
  <c r="R177" i="5"/>
  <c r="R176" i="5" s="1"/>
  <c r="P177" i="5"/>
  <c r="P176" i="5" s="1"/>
  <c r="BK177" i="5"/>
  <c r="J177" i="5"/>
  <c r="BE177" i="5" s="1"/>
  <c r="BI174" i="5"/>
  <c r="BH174" i="5"/>
  <c r="BG174" i="5"/>
  <c r="BF174" i="5"/>
  <c r="T174" i="5"/>
  <c r="R174" i="5"/>
  <c r="P174" i="5"/>
  <c r="BK174" i="5"/>
  <c r="J174" i="5"/>
  <c r="BE174" i="5"/>
  <c r="BI172" i="5"/>
  <c r="BH172" i="5"/>
  <c r="BG172" i="5"/>
  <c r="BF172" i="5"/>
  <c r="T172" i="5"/>
  <c r="R172" i="5"/>
  <c r="P172" i="5"/>
  <c r="BK172" i="5"/>
  <c r="J172" i="5"/>
  <c r="BE172" i="5" s="1"/>
  <c r="BI170" i="5"/>
  <c r="BH170" i="5"/>
  <c r="BG170" i="5"/>
  <c r="BF170" i="5"/>
  <c r="T170" i="5"/>
  <c r="R170" i="5"/>
  <c r="P170" i="5"/>
  <c r="BK170" i="5"/>
  <c r="J170" i="5"/>
  <c r="BE170" i="5" s="1"/>
  <c r="BI168" i="5"/>
  <c r="BH168" i="5"/>
  <c r="BG168" i="5"/>
  <c r="BF168" i="5"/>
  <c r="T168" i="5"/>
  <c r="R168" i="5"/>
  <c r="P168" i="5"/>
  <c r="BK168" i="5"/>
  <c r="J168" i="5"/>
  <c r="BE168" i="5" s="1"/>
  <c r="BI166" i="5"/>
  <c r="BH166" i="5"/>
  <c r="BG166" i="5"/>
  <c r="BF166" i="5"/>
  <c r="T166" i="5"/>
  <c r="R166" i="5"/>
  <c r="P166" i="5"/>
  <c r="BK166" i="5"/>
  <c r="J166" i="5"/>
  <c r="BE166" i="5" s="1"/>
  <c r="BI164" i="5"/>
  <c r="BH164" i="5"/>
  <c r="BG164" i="5"/>
  <c r="BF164" i="5"/>
  <c r="T164" i="5"/>
  <c r="R164" i="5"/>
  <c r="P164" i="5"/>
  <c r="BK164" i="5"/>
  <c r="J164" i="5"/>
  <c r="BE164" i="5" s="1"/>
  <c r="BI162" i="5"/>
  <c r="BH162" i="5"/>
  <c r="BG162" i="5"/>
  <c r="BF162" i="5"/>
  <c r="T162" i="5"/>
  <c r="R162" i="5"/>
  <c r="P162" i="5"/>
  <c r="BK162" i="5"/>
  <c r="J162" i="5"/>
  <c r="BE162" i="5"/>
  <c r="BI160" i="5"/>
  <c r="BH160" i="5"/>
  <c r="BG160" i="5"/>
  <c r="BF160" i="5"/>
  <c r="T160" i="5"/>
  <c r="R160" i="5"/>
  <c r="P160" i="5"/>
  <c r="BK160" i="5"/>
  <c r="J160" i="5"/>
  <c r="BE160" i="5" s="1"/>
  <c r="BI158" i="5"/>
  <c r="BH158" i="5"/>
  <c r="BG158" i="5"/>
  <c r="BF158" i="5"/>
  <c r="T158" i="5"/>
  <c r="R158" i="5"/>
  <c r="P158" i="5"/>
  <c r="BK158" i="5"/>
  <c r="J158" i="5"/>
  <c r="BE158" i="5"/>
  <c r="BI156" i="5"/>
  <c r="BH156" i="5"/>
  <c r="BG156" i="5"/>
  <c r="BF156" i="5"/>
  <c r="T156" i="5"/>
  <c r="R156" i="5"/>
  <c r="P156" i="5"/>
  <c r="BK156" i="5"/>
  <c r="J156" i="5"/>
  <c r="BE156" i="5" s="1"/>
  <c r="BI154" i="5"/>
  <c r="BH154" i="5"/>
  <c r="BG154" i="5"/>
  <c r="BF154" i="5"/>
  <c r="T154" i="5"/>
  <c r="R154" i="5"/>
  <c r="P154" i="5"/>
  <c r="BK154" i="5"/>
  <c r="J154" i="5"/>
  <c r="BE154" i="5"/>
  <c r="BI152" i="5"/>
  <c r="BH152" i="5"/>
  <c r="BG152" i="5"/>
  <c r="BF152" i="5"/>
  <c r="T152" i="5"/>
  <c r="R152" i="5"/>
  <c r="P152" i="5"/>
  <c r="BK152" i="5"/>
  <c r="J152" i="5"/>
  <c r="BE152" i="5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P146" i="5"/>
  <c r="BK146" i="5"/>
  <c r="J146" i="5"/>
  <c r="BE146" i="5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/>
  <c r="BI138" i="5"/>
  <c r="BH138" i="5"/>
  <c r="BG138" i="5"/>
  <c r="BF138" i="5"/>
  <c r="T138" i="5"/>
  <c r="R138" i="5"/>
  <c r="R133" i="5" s="1"/>
  <c r="P138" i="5"/>
  <c r="BK138" i="5"/>
  <c r="J138" i="5"/>
  <c r="BE138" i="5"/>
  <c r="BI136" i="5"/>
  <c r="BH136" i="5"/>
  <c r="BG136" i="5"/>
  <c r="BF136" i="5"/>
  <c r="T136" i="5"/>
  <c r="R136" i="5"/>
  <c r="P136" i="5"/>
  <c r="BK136" i="5"/>
  <c r="BK133" i="5" s="1"/>
  <c r="J133" i="5" s="1"/>
  <c r="J68" i="5" s="1"/>
  <c r="J136" i="5"/>
  <c r="BE136" i="5"/>
  <c r="BI134" i="5"/>
  <c r="BH134" i="5"/>
  <c r="BG134" i="5"/>
  <c r="BF134" i="5"/>
  <c r="T134" i="5"/>
  <c r="T133" i="5"/>
  <c r="R134" i="5"/>
  <c r="P134" i="5"/>
  <c r="P133" i="5"/>
  <c r="BK134" i="5"/>
  <c r="J134" i="5"/>
  <c r="BE134" i="5" s="1"/>
  <c r="BI131" i="5"/>
  <c r="BH131" i="5"/>
  <c r="BG131" i="5"/>
  <c r="BF131" i="5"/>
  <c r="T131" i="5"/>
  <c r="R131" i="5"/>
  <c r="P131" i="5"/>
  <c r="BK131" i="5"/>
  <c r="J131" i="5"/>
  <c r="BE131" i="5"/>
  <c r="BI129" i="5"/>
  <c r="BH129" i="5"/>
  <c r="BG129" i="5"/>
  <c r="BF129" i="5"/>
  <c r="T129" i="5"/>
  <c r="R129" i="5"/>
  <c r="P129" i="5"/>
  <c r="BK129" i="5"/>
  <c r="J129" i="5"/>
  <c r="BE129" i="5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3" i="5"/>
  <c r="BH123" i="5"/>
  <c r="BG123" i="5"/>
  <c r="BF123" i="5"/>
  <c r="T123" i="5"/>
  <c r="R123" i="5"/>
  <c r="P123" i="5"/>
  <c r="BK123" i="5"/>
  <c r="J123" i="5"/>
  <c r="BE123" i="5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/>
  <c r="BI117" i="5"/>
  <c r="BH117" i="5"/>
  <c r="BG117" i="5"/>
  <c r="BF117" i="5"/>
  <c r="T117" i="5"/>
  <c r="R117" i="5"/>
  <c r="P117" i="5"/>
  <c r="BK117" i="5"/>
  <c r="J117" i="5"/>
  <c r="BE117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/>
  <c r="BI111" i="5"/>
  <c r="BH111" i="5"/>
  <c r="BG111" i="5"/>
  <c r="BF111" i="5"/>
  <c r="T111" i="5"/>
  <c r="R111" i="5"/>
  <c r="P111" i="5"/>
  <c r="BK111" i="5"/>
  <c r="J111" i="5"/>
  <c r="BE111" i="5"/>
  <c r="BI109" i="5"/>
  <c r="BH109" i="5"/>
  <c r="BG109" i="5"/>
  <c r="BF109" i="5"/>
  <c r="T109" i="5"/>
  <c r="T108" i="5"/>
  <c r="R109" i="5"/>
  <c r="R108" i="5"/>
  <c r="P109" i="5"/>
  <c r="P108" i="5"/>
  <c r="BK109" i="5"/>
  <c r="BK108" i="5"/>
  <c r="J108" i="5" s="1"/>
  <c r="J67" i="5" s="1"/>
  <c r="J109" i="5"/>
  <c r="BE109" i="5" s="1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P104" i="5"/>
  <c r="BK104" i="5"/>
  <c r="J104" i="5"/>
  <c r="BE104" i="5"/>
  <c r="BI102" i="5"/>
  <c r="BH102" i="5"/>
  <c r="BG102" i="5"/>
  <c r="BF102" i="5"/>
  <c r="T102" i="5"/>
  <c r="R102" i="5"/>
  <c r="P102" i="5"/>
  <c r="BK102" i="5"/>
  <c r="J102" i="5"/>
  <c r="BE102" i="5"/>
  <c r="BI100" i="5"/>
  <c r="BH100" i="5"/>
  <c r="BG100" i="5"/>
  <c r="BF100" i="5"/>
  <c r="T100" i="5"/>
  <c r="R100" i="5"/>
  <c r="P100" i="5"/>
  <c r="BK100" i="5"/>
  <c r="J100" i="5"/>
  <c r="BE100" i="5"/>
  <c r="BI98" i="5"/>
  <c r="F39" i="5"/>
  <c r="BD59" i="1" s="1"/>
  <c r="BH98" i="5"/>
  <c r="F38" i="5" s="1"/>
  <c r="BC59" i="1" s="1"/>
  <c r="BG98" i="5"/>
  <c r="F37" i="5"/>
  <c r="BB59" i="1" s="1"/>
  <c r="BF98" i="5"/>
  <c r="J36" i="5" s="1"/>
  <c r="AW59" i="1" s="1"/>
  <c r="T98" i="5"/>
  <c r="T97" i="5"/>
  <c r="T96" i="5" s="1"/>
  <c r="T95" i="5" s="1"/>
  <c r="T94" i="5" s="1"/>
  <c r="R98" i="5"/>
  <c r="R97" i="5" s="1"/>
  <c r="R96" i="5" s="1"/>
  <c r="R95" i="5" s="1"/>
  <c r="R94" i="5" s="1"/>
  <c r="P98" i="5"/>
  <c r="P97" i="5"/>
  <c r="P96" i="5" s="1"/>
  <c r="P95" i="5" s="1"/>
  <c r="P94" i="5" s="1"/>
  <c r="AU59" i="1" s="1"/>
  <c r="BK98" i="5"/>
  <c r="BK97" i="5"/>
  <c r="J98" i="5"/>
  <c r="BE98" i="5"/>
  <c r="F35" i="5" s="1"/>
  <c r="AZ59" i="1" s="1"/>
  <c r="J91" i="5"/>
  <c r="J90" i="5"/>
  <c r="F90" i="5"/>
  <c r="F88" i="5"/>
  <c r="E86" i="5"/>
  <c r="J59" i="5"/>
  <c r="J58" i="5"/>
  <c r="F58" i="5"/>
  <c r="F56" i="5"/>
  <c r="E54" i="5"/>
  <c r="J20" i="5"/>
  <c r="E20" i="5"/>
  <c r="F59" i="5" s="1"/>
  <c r="J19" i="5"/>
  <c r="J14" i="5"/>
  <c r="J56" i="5" s="1"/>
  <c r="E7" i="5"/>
  <c r="E50" i="5" s="1"/>
  <c r="E82" i="5"/>
  <c r="J39" i="4"/>
  <c r="J38" i="4"/>
  <c r="AY58" i="1"/>
  <c r="J37" i="4"/>
  <c r="AX58" i="1"/>
  <c r="BI328" i="4"/>
  <c r="BH328" i="4"/>
  <c r="BG328" i="4"/>
  <c r="BF328" i="4"/>
  <c r="T328" i="4"/>
  <c r="R328" i="4"/>
  <c r="P328" i="4"/>
  <c r="BK328" i="4"/>
  <c r="J328" i="4"/>
  <c r="BE328" i="4"/>
  <c r="BI320" i="4"/>
  <c r="BH320" i="4"/>
  <c r="BG320" i="4"/>
  <c r="BF320" i="4"/>
  <c r="T320" i="4"/>
  <c r="T319" i="4"/>
  <c r="R320" i="4"/>
  <c r="R319" i="4"/>
  <c r="P320" i="4"/>
  <c r="P319" i="4"/>
  <c r="BK320" i="4"/>
  <c r="BK319" i="4"/>
  <c r="J319" i="4" s="1"/>
  <c r="J72" i="4" s="1"/>
  <c r="J320" i="4"/>
  <c r="BE320" i="4" s="1"/>
  <c r="BI317" i="4"/>
  <c r="BH317" i="4"/>
  <c r="BG317" i="4"/>
  <c r="BF317" i="4"/>
  <c r="T317" i="4"/>
  <c r="R317" i="4"/>
  <c r="P317" i="4"/>
  <c r="BK317" i="4"/>
  <c r="J317" i="4"/>
  <c r="BE317" i="4"/>
  <c r="BI314" i="4"/>
  <c r="BH314" i="4"/>
  <c r="BG314" i="4"/>
  <c r="BF314" i="4"/>
  <c r="T314" i="4"/>
  <c r="R314" i="4"/>
  <c r="P314" i="4"/>
  <c r="BK314" i="4"/>
  <c r="J314" i="4"/>
  <c r="BE314" i="4"/>
  <c r="BI311" i="4"/>
  <c r="BH311" i="4"/>
  <c r="BG311" i="4"/>
  <c r="BF311" i="4"/>
  <c r="T311" i="4"/>
  <c r="R311" i="4"/>
  <c r="P311" i="4"/>
  <c r="BK311" i="4"/>
  <c r="J311" i="4"/>
  <c r="BE311" i="4"/>
  <c r="BI308" i="4"/>
  <c r="BH308" i="4"/>
  <c r="BG308" i="4"/>
  <c r="BF308" i="4"/>
  <c r="T308" i="4"/>
  <c r="R308" i="4"/>
  <c r="P308" i="4"/>
  <c r="BK308" i="4"/>
  <c r="J308" i="4"/>
  <c r="BE308" i="4"/>
  <c r="BI303" i="4"/>
  <c r="BH303" i="4"/>
  <c r="BG303" i="4"/>
  <c r="BF303" i="4"/>
  <c r="T303" i="4"/>
  <c r="R303" i="4"/>
  <c r="P303" i="4"/>
  <c r="BK303" i="4"/>
  <c r="J303" i="4"/>
  <c r="BE303" i="4"/>
  <c r="BI298" i="4"/>
  <c r="BH298" i="4"/>
  <c r="BG298" i="4"/>
  <c r="BF298" i="4"/>
  <c r="T298" i="4"/>
  <c r="R298" i="4"/>
  <c r="P298" i="4"/>
  <c r="BK298" i="4"/>
  <c r="J298" i="4"/>
  <c r="BE298" i="4"/>
  <c r="BI294" i="4"/>
  <c r="BH294" i="4"/>
  <c r="BG294" i="4"/>
  <c r="BF294" i="4"/>
  <c r="T294" i="4"/>
  <c r="R294" i="4"/>
  <c r="P294" i="4"/>
  <c r="BK294" i="4"/>
  <c r="J294" i="4"/>
  <c r="BE294" i="4"/>
  <c r="BI290" i="4"/>
  <c r="BH290" i="4"/>
  <c r="BG290" i="4"/>
  <c r="BF290" i="4"/>
  <c r="T290" i="4"/>
  <c r="R290" i="4"/>
  <c r="P290" i="4"/>
  <c r="BK290" i="4"/>
  <c r="J290" i="4"/>
  <c r="BE290" i="4"/>
  <c r="BI288" i="4"/>
  <c r="BH288" i="4"/>
  <c r="BG288" i="4"/>
  <c r="BF288" i="4"/>
  <c r="T288" i="4"/>
  <c r="R288" i="4"/>
  <c r="P288" i="4"/>
  <c r="BK288" i="4"/>
  <c r="J288" i="4"/>
  <c r="BE288" i="4"/>
  <c r="BI286" i="4"/>
  <c r="BH286" i="4"/>
  <c r="BG286" i="4"/>
  <c r="BF286" i="4"/>
  <c r="T286" i="4"/>
  <c r="R286" i="4"/>
  <c r="P286" i="4"/>
  <c r="BK286" i="4"/>
  <c r="J286" i="4"/>
  <c r="BE286" i="4"/>
  <c r="BI284" i="4"/>
  <c r="BH284" i="4"/>
  <c r="BG284" i="4"/>
  <c r="BF284" i="4"/>
  <c r="T284" i="4"/>
  <c r="R284" i="4"/>
  <c r="P284" i="4"/>
  <c r="BK284" i="4"/>
  <c r="J284" i="4"/>
  <c r="BE284" i="4"/>
  <c r="BI282" i="4"/>
  <c r="BH282" i="4"/>
  <c r="BG282" i="4"/>
  <c r="BF282" i="4"/>
  <c r="T282" i="4"/>
  <c r="R282" i="4"/>
  <c r="P282" i="4"/>
  <c r="BK282" i="4"/>
  <c r="J282" i="4"/>
  <c r="BE282" i="4"/>
  <c r="BI280" i="4"/>
  <c r="BH280" i="4"/>
  <c r="BG280" i="4"/>
  <c r="BF280" i="4"/>
  <c r="T280" i="4"/>
  <c r="R280" i="4"/>
  <c r="P280" i="4"/>
  <c r="BK280" i="4"/>
  <c r="J280" i="4"/>
  <c r="BE280" i="4"/>
  <c r="BI278" i="4"/>
  <c r="BH278" i="4"/>
  <c r="BG278" i="4"/>
  <c r="BF278" i="4"/>
  <c r="T278" i="4"/>
  <c r="R278" i="4"/>
  <c r="P278" i="4"/>
  <c r="BK278" i="4"/>
  <c r="J278" i="4"/>
  <c r="BE278" i="4"/>
  <c r="BI276" i="4"/>
  <c r="BH276" i="4"/>
  <c r="BG276" i="4"/>
  <c r="BF276" i="4"/>
  <c r="T276" i="4"/>
  <c r="R276" i="4"/>
  <c r="P276" i="4"/>
  <c r="BK276" i="4"/>
  <c r="J276" i="4"/>
  <c r="BE276" i="4"/>
  <c r="BI274" i="4"/>
  <c r="BH274" i="4"/>
  <c r="BG274" i="4"/>
  <c r="BF274" i="4"/>
  <c r="T274" i="4"/>
  <c r="R274" i="4"/>
  <c r="P274" i="4"/>
  <c r="BK274" i="4"/>
  <c r="J274" i="4"/>
  <c r="BE274" i="4"/>
  <c r="BI271" i="4"/>
  <c r="BH271" i="4"/>
  <c r="BG271" i="4"/>
  <c r="BF271" i="4"/>
  <c r="T271" i="4"/>
  <c r="R271" i="4"/>
  <c r="P271" i="4"/>
  <c r="BK271" i="4"/>
  <c r="J271" i="4"/>
  <c r="BE271" i="4"/>
  <c r="BI268" i="4"/>
  <c r="BH268" i="4"/>
  <c r="BG268" i="4"/>
  <c r="BF268" i="4"/>
  <c r="T268" i="4"/>
  <c r="R268" i="4"/>
  <c r="P268" i="4"/>
  <c r="BK268" i="4"/>
  <c r="J268" i="4"/>
  <c r="BE268" i="4"/>
  <c r="BI266" i="4"/>
  <c r="BH266" i="4"/>
  <c r="BG266" i="4"/>
  <c r="BF266" i="4"/>
  <c r="T266" i="4"/>
  <c r="R266" i="4"/>
  <c r="P266" i="4"/>
  <c r="BK266" i="4"/>
  <c r="J266" i="4"/>
  <c r="BE266" i="4"/>
  <c r="BI264" i="4"/>
  <c r="BH264" i="4"/>
  <c r="BG264" i="4"/>
  <c r="BF264" i="4"/>
  <c r="T264" i="4"/>
  <c r="R264" i="4"/>
  <c r="R259" i="4" s="1"/>
  <c r="P264" i="4"/>
  <c r="BK264" i="4"/>
  <c r="J264" i="4"/>
  <c r="BE264" i="4"/>
  <c r="BI262" i="4"/>
  <c r="BH262" i="4"/>
  <c r="BG262" i="4"/>
  <c r="BF262" i="4"/>
  <c r="T262" i="4"/>
  <c r="R262" i="4"/>
  <c r="P262" i="4"/>
  <c r="BK262" i="4"/>
  <c r="BK259" i="4" s="1"/>
  <c r="J259" i="4" s="1"/>
  <c r="J71" i="4" s="1"/>
  <c r="J262" i="4"/>
  <c r="BE262" i="4"/>
  <c r="BI260" i="4"/>
  <c r="BH260" i="4"/>
  <c r="BG260" i="4"/>
  <c r="BF260" i="4"/>
  <c r="T260" i="4"/>
  <c r="T259" i="4"/>
  <c r="R260" i="4"/>
  <c r="P260" i="4"/>
  <c r="P259" i="4"/>
  <c r="BK260" i="4"/>
  <c r="J260" i="4"/>
  <c r="BE260" i="4" s="1"/>
  <c r="BI257" i="4"/>
  <c r="BH257" i="4"/>
  <c r="BG257" i="4"/>
  <c r="BF257" i="4"/>
  <c r="T257" i="4"/>
  <c r="R257" i="4"/>
  <c r="P257" i="4"/>
  <c r="BK257" i="4"/>
  <c r="J257" i="4"/>
  <c r="BE257" i="4"/>
  <c r="BI255" i="4"/>
  <c r="BH255" i="4"/>
  <c r="BG255" i="4"/>
  <c r="BF255" i="4"/>
  <c r="T255" i="4"/>
  <c r="R255" i="4"/>
  <c r="P255" i="4"/>
  <c r="BK255" i="4"/>
  <c r="J255" i="4"/>
  <c r="BE255" i="4"/>
  <c r="BI252" i="4"/>
  <c r="BH252" i="4"/>
  <c r="BG252" i="4"/>
  <c r="BF252" i="4"/>
  <c r="T252" i="4"/>
  <c r="R252" i="4"/>
  <c r="P252" i="4"/>
  <c r="BK252" i="4"/>
  <c r="J252" i="4"/>
  <c r="BE252" i="4"/>
  <c r="BI250" i="4"/>
  <c r="BH250" i="4"/>
  <c r="BG250" i="4"/>
  <c r="BF250" i="4"/>
  <c r="T250" i="4"/>
  <c r="R250" i="4"/>
  <c r="P250" i="4"/>
  <c r="BK250" i="4"/>
  <c r="J250" i="4"/>
  <c r="BE250" i="4"/>
  <c r="BI247" i="4"/>
  <c r="BH247" i="4"/>
  <c r="BG247" i="4"/>
  <c r="BF247" i="4"/>
  <c r="T247" i="4"/>
  <c r="R247" i="4"/>
  <c r="P247" i="4"/>
  <c r="BK247" i="4"/>
  <c r="J247" i="4"/>
  <c r="BE247" i="4"/>
  <c r="BI241" i="4"/>
  <c r="BH241" i="4"/>
  <c r="BG241" i="4"/>
  <c r="BF241" i="4"/>
  <c r="T241" i="4"/>
  <c r="R241" i="4"/>
  <c r="P241" i="4"/>
  <c r="BK241" i="4"/>
  <c r="J241" i="4"/>
  <c r="BE241" i="4"/>
  <c r="BI235" i="4"/>
  <c r="BH235" i="4"/>
  <c r="BG235" i="4"/>
  <c r="BF235" i="4"/>
  <c r="T235" i="4"/>
  <c r="R235" i="4"/>
  <c r="P235" i="4"/>
  <c r="BK235" i="4"/>
  <c r="J235" i="4"/>
  <c r="BE235" i="4"/>
  <c r="BI232" i="4"/>
  <c r="BH232" i="4"/>
  <c r="BG232" i="4"/>
  <c r="BF232" i="4"/>
  <c r="T232" i="4"/>
  <c r="R232" i="4"/>
  <c r="P232" i="4"/>
  <c r="BK232" i="4"/>
  <c r="J232" i="4"/>
  <c r="BE232" i="4"/>
  <c r="BI230" i="4"/>
  <c r="BH230" i="4"/>
  <c r="BG230" i="4"/>
  <c r="BF230" i="4"/>
  <c r="T230" i="4"/>
  <c r="R230" i="4"/>
  <c r="P230" i="4"/>
  <c r="BK230" i="4"/>
  <c r="J230" i="4"/>
  <c r="BE230" i="4"/>
  <c r="BI228" i="4"/>
  <c r="BH228" i="4"/>
  <c r="BG228" i="4"/>
  <c r="BF228" i="4"/>
  <c r="T228" i="4"/>
  <c r="R228" i="4"/>
  <c r="P228" i="4"/>
  <c r="BK228" i="4"/>
  <c r="J228" i="4"/>
  <c r="BE228" i="4"/>
  <c r="BI225" i="4"/>
  <c r="BH225" i="4"/>
  <c r="BG225" i="4"/>
  <c r="BF225" i="4"/>
  <c r="T225" i="4"/>
  <c r="R225" i="4"/>
  <c r="P225" i="4"/>
  <c r="BK225" i="4"/>
  <c r="J225" i="4"/>
  <c r="BE225" i="4"/>
  <c r="BI221" i="4"/>
  <c r="BH221" i="4"/>
  <c r="BG221" i="4"/>
  <c r="BF221" i="4"/>
  <c r="T221" i="4"/>
  <c r="R221" i="4"/>
  <c r="P221" i="4"/>
  <c r="BK221" i="4"/>
  <c r="J221" i="4"/>
  <c r="BE221" i="4"/>
  <c r="BI215" i="4"/>
  <c r="BH215" i="4"/>
  <c r="BG215" i="4"/>
  <c r="BF215" i="4"/>
  <c r="T215" i="4"/>
  <c r="R215" i="4"/>
  <c r="P215" i="4"/>
  <c r="BK215" i="4"/>
  <c r="J215" i="4"/>
  <c r="BE215" i="4"/>
  <c r="BI211" i="4"/>
  <c r="BH211" i="4"/>
  <c r="BG211" i="4"/>
  <c r="BF211" i="4"/>
  <c r="T211" i="4"/>
  <c r="R211" i="4"/>
  <c r="P211" i="4"/>
  <c r="BK211" i="4"/>
  <c r="J211" i="4"/>
  <c r="BE211" i="4"/>
  <c r="BI205" i="4"/>
  <c r="BH205" i="4"/>
  <c r="BG205" i="4"/>
  <c r="BF205" i="4"/>
  <c r="T205" i="4"/>
  <c r="R205" i="4"/>
  <c r="P205" i="4"/>
  <c r="BK205" i="4"/>
  <c r="J205" i="4"/>
  <c r="BE205" i="4"/>
  <c r="BI203" i="4"/>
  <c r="BH203" i="4"/>
  <c r="BG203" i="4"/>
  <c r="BF203" i="4"/>
  <c r="T203" i="4"/>
  <c r="R203" i="4"/>
  <c r="P203" i="4"/>
  <c r="BK203" i="4"/>
  <c r="J203" i="4"/>
  <c r="BE203" i="4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T198" i="4"/>
  <c r="R199" i="4"/>
  <c r="R198" i="4"/>
  <c r="P199" i="4"/>
  <c r="P198" i="4"/>
  <c r="BK199" i="4"/>
  <c r="BK198" i="4"/>
  <c r="J198" i="4" s="1"/>
  <c r="J70" i="4" s="1"/>
  <c r="J199" i="4"/>
  <c r="BE199" i="4" s="1"/>
  <c r="BI196" i="4"/>
  <c r="BH196" i="4"/>
  <c r="BG196" i="4"/>
  <c r="BF196" i="4"/>
  <c r="T196" i="4"/>
  <c r="R196" i="4"/>
  <c r="P196" i="4"/>
  <c r="BK196" i="4"/>
  <c r="J196" i="4"/>
  <c r="BE196" i="4"/>
  <c r="BI194" i="4"/>
  <c r="BH194" i="4"/>
  <c r="BG194" i="4"/>
  <c r="BF194" i="4"/>
  <c r="T194" i="4"/>
  <c r="R194" i="4"/>
  <c r="P194" i="4"/>
  <c r="BK194" i="4"/>
  <c r="J194" i="4"/>
  <c r="BE194" i="4"/>
  <c r="BI191" i="4"/>
  <c r="BH191" i="4"/>
  <c r="BG191" i="4"/>
  <c r="BF191" i="4"/>
  <c r="T191" i="4"/>
  <c r="R191" i="4"/>
  <c r="P191" i="4"/>
  <c r="BK191" i="4"/>
  <c r="J191" i="4"/>
  <c r="BE191" i="4"/>
  <c r="BI176" i="4"/>
  <c r="BH176" i="4"/>
  <c r="BG176" i="4"/>
  <c r="BF176" i="4"/>
  <c r="T176" i="4"/>
  <c r="R176" i="4"/>
  <c r="P176" i="4"/>
  <c r="BK176" i="4"/>
  <c r="J176" i="4"/>
  <c r="BE176" i="4"/>
  <c r="BI173" i="4"/>
  <c r="BH173" i="4"/>
  <c r="BG173" i="4"/>
  <c r="BF173" i="4"/>
  <c r="T173" i="4"/>
  <c r="R173" i="4"/>
  <c r="P173" i="4"/>
  <c r="BK173" i="4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/>
  <c r="BI165" i="4"/>
  <c r="BH165" i="4"/>
  <c r="BG165" i="4"/>
  <c r="BF165" i="4"/>
  <c r="T165" i="4"/>
  <c r="R165" i="4"/>
  <c r="P165" i="4"/>
  <c r="BK165" i="4"/>
  <c r="J165" i="4"/>
  <c r="BE165" i="4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7" i="4"/>
  <c r="BH147" i="4"/>
  <c r="BG147" i="4"/>
  <c r="BF147" i="4"/>
  <c r="T147" i="4"/>
  <c r="R147" i="4"/>
  <c r="P147" i="4"/>
  <c r="BK147" i="4"/>
  <c r="J147" i="4"/>
  <c r="BE147" i="4"/>
  <c r="BI145" i="4"/>
  <c r="BH145" i="4"/>
  <c r="BG145" i="4"/>
  <c r="BF145" i="4"/>
  <c r="T145" i="4"/>
  <c r="T144" i="4"/>
  <c r="T143" i="4" s="1"/>
  <c r="R145" i="4"/>
  <c r="R144" i="4" s="1"/>
  <c r="P145" i="4"/>
  <c r="P144" i="4"/>
  <c r="P143" i="4" s="1"/>
  <c r="BK145" i="4"/>
  <c r="BK144" i="4" s="1"/>
  <c r="J145" i="4"/>
  <c r="BE145" i="4"/>
  <c r="BI141" i="4"/>
  <c r="BH141" i="4"/>
  <c r="BG141" i="4"/>
  <c r="BF141" i="4"/>
  <c r="T141" i="4"/>
  <c r="T140" i="4"/>
  <c r="R141" i="4"/>
  <c r="R140" i="4"/>
  <c r="P141" i="4"/>
  <c r="P140" i="4"/>
  <c r="BK141" i="4"/>
  <c r="BK140" i="4"/>
  <c r="J140" i="4" s="1"/>
  <c r="J67" i="4" s="1"/>
  <c r="J141" i="4"/>
  <c r="BE141" i="4" s="1"/>
  <c r="BI136" i="4"/>
  <c r="BH136" i="4"/>
  <c r="BG136" i="4"/>
  <c r="BF136" i="4"/>
  <c r="T136" i="4"/>
  <c r="T135" i="4"/>
  <c r="R136" i="4"/>
  <c r="R135" i="4"/>
  <c r="P136" i="4"/>
  <c r="P135" i="4"/>
  <c r="BK136" i="4"/>
  <c r="BK135" i="4"/>
  <c r="J135" i="4" s="1"/>
  <c r="J66" i="4" s="1"/>
  <c r="J136" i="4"/>
  <c r="BE136" i="4" s="1"/>
  <c r="BI132" i="4"/>
  <c r="BH132" i="4"/>
  <c r="BG132" i="4"/>
  <c r="BF132" i="4"/>
  <c r="T132" i="4"/>
  <c r="R132" i="4"/>
  <c r="P132" i="4"/>
  <c r="BK132" i="4"/>
  <c r="J132" i="4"/>
  <c r="BE132" i="4"/>
  <c r="BI128" i="4"/>
  <c r="BH128" i="4"/>
  <c r="BG128" i="4"/>
  <c r="BF128" i="4"/>
  <c r="T128" i="4"/>
  <c r="R128" i="4"/>
  <c r="P128" i="4"/>
  <c r="BK128" i="4"/>
  <c r="J128" i="4"/>
  <c r="BE128" i="4"/>
  <c r="BI121" i="4"/>
  <c r="BH121" i="4"/>
  <c r="BG121" i="4"/>
  <c r="BF121" i="4"/>
  <c r="T121" i="4"/>
  <c r="R121" i="4"/>
  <c r="P121" i="4"/>
  <c r="BK121" i="4"/>
  <c r="J121" i="4"/>
  <c r="BE121" i="4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R115" i="4"/>
  <c r="P115" i="4"/>
  <c r="BK115" i="4"/>
  <c r="J115" i="4"/>
  <c r="BE115" i="4"/>
  <c r="BI111" i="4"/>
  <c r="BH111" i="4"/>
  <c r="BG111" i="4"/>
  <c r="BF111" i="4"/>
  <c r="T111" i="4"/>
  <c r="R111" i="4"/>
  <c r="P111" i="4"/>
  <c r="BK111" i="4"/>
  <c r="J111" i="4"/>
  <c r="BE111" i="4"/>
  <c r="BI105" i="4"/>
  <c r="BH105" i="4"/>
  <c r="BG105" i="4"/>
  <c r="BF105" i="4"/>
  <c r="T105" i="4"/>
  <c r="R105" i="4"/>
  <c r="P105" i="4"/>
  <c r="BK105" i="4"/>
  <c r="J105" i="4"/>
  <c r="BE105" i="4"/>
  <c r="BI101" i="4"/>
  <c r="BH101" i="4"/>
  <c r="BG101" i="4"/>
  <c r="BF101" i="4"/>
  <c r="T101" i="4"/>
  <c r="R101" i="4"/>
  <c r="P101" i="4"/>
  <c r="BK101" i="4"/>
  <c r="J101" i="4"/>
  <c r="BE101" i="4"/>
  <c r="BI97" i="4"/>
  <c r="F39" i="4"/>
  <c r="BD58" i="1" s="1"/>
  <c r="BH97" i="4"/>
  <c r="F38" i="4" s="1"/>
  <c r="BC58" i="1" s="1"/>
  <c r="BG97" i="4"/>
  <c r="F37" i="4"/>
  <c r="BB58" i="1" s="1"/>
  <c r="BF97" i="4"/>
  <c r="J36" i="4" s="1"/>
  <c r="AW58" i="1" s="1"/>
  <c r="T97" i="4"/>
  <c r="T96" i="4"/>
  <c r="T95" i="4" s="1"/>
  <c r="T94" i="4" s="1"/>
  <c r="R97" i="4"/>
  <c r="R96" i="4"/>
  <c r="R95" i="4" s="1"/>
  <c r="P97" i="4"/>
  <c r="P96" i="4"/>
  <c r="P95" i="4" s="1"/>
  <c r="P94" i="4" s="1"/>
  <c r="AU58" i="1" s="1"/>
  <c r="BK97" i="4"/>
  <c r="BK96" i="4" s="1"/>
  <c r="J97" i="4"/>
  <c r="BE97" i="4" s="1"/>
  <c r="J91" i="4"/>
  <c r="J90" i="4"/>
  <c r="F90" i="4"/>
  <c r="F88" i="4"/>
  <c r="E86" i="4"/>
  <c r="J59" i="4"/>
  <c r="J58" i="4"/>
  <c r="F58" i="4"/>
  <c r="F56" i="4"/>
  <c r="E54" i="4"/>
  <c r="J20" i="4"/>
  <c r="E20" i="4"/>
  <c r="F91" i="4" s="1"/>
  <c r="F59" i="4"/>
  <c r="J19" i="4"/>
  <c r="J14" i="4"/>
  <c r="J88" i="4" s="1"/>
  <c r="J56" i="4"/>
  <c r="E7" i="4"/>
  <c r="E82" i="4"/>
  <c r="E50" i="4"/>
  <c r="J37" i="3"/>
  <c r="J36" i="3"/>
  <c r="AY57" i="1"/>
  <c r="J35" i="3"/>
  <c r="AX57" i="1"/>
  <c r="BI3009" i="3"/>
  <c r="BH3009" i="3"/>
  <c r="BG3009" i="3"/>
  <c r="BF3009" i="3"/>
  <c r="T3009" i="3"/>
  <c r="R3009" i="3"/>
  <c r="P3009" i="3"/>
  <c r="BK3009" i="3"/>
  <c r="J3009" i="3"/>
  <c r="BE3009" i="3"/>
  <c r="BI3001" i="3"/>
  <c r="BH3001" i="3"/>
  <c r="BG3001" i="3"/>
  <c r="BF3001" i="3"/>
  <c r="T3001" i="3"/>
  <c r="R3001" i="3"/>
  <c r="R2876" i="3" s="1"/>
  <c r="P3001" i="3"/>
  <c r="BK3001" i="3"/>
  <c r="J3001" i="3"/>
  <c r="BE3001" i="3"/>
  <c r="BI2962" i="3"/>
  <c r="BH2962" i="3"/>
  <c r="BG2962" i="3"/>
  <c r="BF2962" i="3"/>
  <c r="T2962" i="3"/>
  <c r="R2962" i="3"/>
  <c r="P2962" i="3"/>
  <c r="BK2962" i="3"/>
  <c r="BK2876" i="3" s="1"/>
  <c r="J2876" i="3" s="1"/>
  <c r="J84" i="3" s="1"/>
  <c r="J2962" i="3"/>
  <c r="BE2962" i="3"/>
  <c r="BI2877" i="3"/>
  <c r="BH2877" i="3"/>
  <c r="BG2877" i="3"/>
  <c r="BF2877" i="3"/>
  <c r="T2877" i="3"/>
  <c r="T2876" i="3"/>
  <c r="R2877" i="3"/>
  <c r="P2877" i="3"/>
  <c r="P2876" i="3"/>
  <c r="BK2877" i="3"/>
  <c r="J2877" i="3"/>
  <c r="BE2877" i="3" s="1"/>
  <c r="BI2864" i="3"/>
  <c r="BH2864" i="3"/>
  <c r="BG2864" i="3"/>
  <c r="BF2864" i="3"/>
  <c r="T2864" i="3"/>
  <c r="R2864" i="3"/>
  <c r="P2864" i="3"/>
  <c r="BK2864" i="3"/>
  <c r="J2864" i="3"/>
  <c r="BE2864" i="3"/>
  <c r="BI2855" i="3"/>
  <c r="BH2855" i="3"/>
  <c r="BG2855" i="3"/>
  <c r="BF2855" i="3"/>
  <c r="T2855" i="3"/>
  <c r="R2855" i="3"/>
  <c r="P2855" i="3"/>
  <c r="BK2855" i="3"/>
  <c r="J2855" i="3"/>
  <c r="BE2855" i="3"/>
  <c r="BI2846" i="3"/>
  <c r="BH2846" i="3"/>
  <c r="BG2846" i="3"/>
  <c r="BF2846" i="3"/>
  <c r="T2846" i="3"/>
  <c r="R2846" i="3"/>
  <c r="P2846" i="3"/>
  <c r="BK2846" i="3"/>
  <c r="J2846" i="3"/>
  <c r="BE2846" i="3"/>
  <c r="BI2835" i="3"/>
  <c r="BH2835" i="3"/>
  <c r="BG2835" i="3"/>
  <c r="BF2835" i="3"/>
  <c r="T2835" i="3"/>
  <c r="R2835" i="3"/>
  <c r="P2835" i="3"/>
  <c r="BK2835" i="3"/>
  <c r="J2835" i="3"/>
  <c r="BE2835" i="3"/>
  <c r="BI2824" i="3"/>
  <c r="BH2824" i="3"/>
  <c r="BG2824" i="3"/>
  <c r="BF2824" i="3"/>
  <c r="T2824" i="3"/>
  <c r="R2824" i="3"/>
  <c r="P2824" i="3"/>
  <c r="BK2824" i="3"/>
  <c r="J2824" i="3"/>
  <c r="BE2824" i="3"/>
  <c r="BI2813" i="3"/>
  <c r="BH2813" i="3"/>
  <c r="BG2813" i="3"/>
  <c r="BF2813" i="3"/>
  <c r="T2813" i="3"/>
  <c r="R2813" i="3"/>
  <c r="P2813" i="3"/>
  <c r="BK2813" i="3"/>
  <c r="J2813" i="3"/>
  <c r="BE2813" i="3"/>
  <c r="BI2802" i="3"/>
  <c r="BH2802" i="3"/>
  <c r="BG2802" i="3"/>
  <c r="BF2802" i="3"/>
  <c r="T2802" i="3"/>
  <c r="R2802" i="3"/>
  <c r="P2802" i="3"/>
  <c r="BK2802" i="3"/>
  <c r="J2802" i="3"/>
  <c r="BE2802" i="3"/>
  <c r="BI2797" i="3"/>
  <c r="BH2797" i="3"/>
  <c r="BG2797" i="3"/>
  <c r="BF2797" i="3"/>
  <c r="T2797" i="3"/>
  <c r="R2797" i="3"/>
  <c r="P2797" i="3"/>
  <c r="BK2797" i="3"/>
  <c r="J2797" i="3"/>
  <c r="BE2797" i="3"/>
  <c r="BI2793" i="3"/>
  <c r="BH2793" i="3"/>
  <c r="BG2793" i="3"/>
  <c r="BF2793" i="3"/>
  <c r="T2793" i="3"/>
  <c r="R2793" i="3"/>
  <c r="P2793" i="3"/>
  <c r="BK2793" i="3"/>
  <c r="J2793" i="3"/>
  <c r="BE2793" i="3"/>
  <c r="BI2788" i="3"/>
  <c r="BH2788" i="3"/>
  <c r="BG2788" i="3"/>
  <c r="BF2788" i="3"/>
  <c r="T2788" i="3"/>
  <c r="T2787" i="3"/>
  <c r="R2788" i="3"/>
  <c r="R2787" i="3"/>
  <c r="P2788" i="3"/>
  <c r="P2787" i="3"/>
  <c r="BK2788" i="3"/>
  <c r="BK2787" i="3"/>
  <c r="J2787" i="3" s="1"/>
  <c r="J83" i="3" s="1"/>
  <c r="J2788" i="3"/>
  <c r="BE2788" i="3" s="1"/>
  <c r="BI2785" i="3"/>
  <c r="BH2785" i="3"/>
  <c r="BG2785" i="3"/>
  <c r="BF2785" i="3"/>
  <c r="T2785" i="3"/>
  <c r="R2785" i="3"/>
  <c r="P2785" i="3"/>
  <c r="BK2785" i="3"/>
  <c r="J2785" i="3"/>
  <c r="BE2785" i="3"/>
  <c r="BI2781" i="3"/>
  <c r="BH2781" i="3"/>
  <c r="BG2781" i="3"/>
  <c r="BF2781" i="3"/>
  <c r="T2781" i="3"/>
  <c r="R2781" i="3"/>
  <c r="P2781" i="3"/>
  <c r="BK2781" i="3"/>
  <c r="J2781" i="3"/>
  <c r="BE2781" i="3"/>
  <c r="BI2752" i="3"/>
  <c r="BH2752" i="3"/>
  <c r="BG2752" i="3"/>
  <c r="BF2752" i="3"/>
  <c r="T2752" i="3"/>
  <c r="R2752" i="3"/>
  <c r="P2752" i="3"/>
  <c r="BK2752" i="3"/>
  <c r="J2752" i="3"/>
  <c r="BE2752" i="3"/>
  <c r="BI2748" i="3"/>
  <c r="BH2748" i="3"/>
  <c r="BG2748" i="3"/>
  <c r="BF2748" i="3"/>
  <c r="T2748" i="3"/>
  <c r="R2748" i="3"/>
  <c r="P2748" i="3"/>
  <c r="BK2748" i="3"/>
  <c r="J2748" i="3"/>
  <c r="BE2748" i="3"/>
  <c r="BI2738" i="3"/>
  <c r="BH2738" i="3"/>
  <c r="BG2738" i="3"/>
  <c r="BF2738" i="3"/>
  <c r="T2738" i="3"/>
  <c r="R2738" i="3"/>
  <c r="P2738" i="3"/>
  <c r="BK2738" i="3"/>
  <c r="J2738" i="3"/>
  <c r="BE2738" i="3"/>
  <c r="BI2709" i="3"/>
  <c r="BH2709" i="3"/>
  <c r="BG2709" i="3"/>
  <c r="BF2709" i="3"/>
  <c r="T2709" i="3"/>
  <c r="R2709" i="3"/>
  <c r="P2709" i="3"/>
  <c r="BK2709" i="3"/>
  <c r="J2709" i="3"/>
  <c r="BE2709" i="3"/>
  <c r="BI2628" i="3"/>
  <c r="BH2628" i="3"/>
  <c r="BG2628" i="3"/>
  <c r="BF2628" i="3"/>
  <c r="T2628" i="3"/>
  <c r="T2627" i="3"/>
  <c r="R2628" i="3"/>
  <c r="R2627" i="3"/>
  <c r="P2628" i="3"/>
  <c r="P2627" i="3"/>
  <c r="BK2628" i="3"/>
  <c r="BK2627" i="3"/>
  <c r="J2627" i="3" s="1"/>
  <c r="J82" i="3" s="1"/>
  <c r="J2628" i="3"/>
  <c r="BE2628" i="3" s="1"/>
  <c r="BI2625" i="3"/>
  <c r="BH2625" i="3"/>
  <c r="BG2625" i="3"/>
  <c r="BF2625" i="3"/>
  <c r="T2625" i="3"/>
  <c r="R2625" i="3"/>
  <c r="P2625" i="3"/>
  <c r="BK2625" i="3"/>
  <c r="J2625" i="3"/>
  <c r="BE2625" i="3"/>
  <c r="BI2570" i="3"/>
  <c r="BH2570" i="3"/>
  <c r="BG2570" i="3"/>
  <c r="BF2570" i="3"/>
  <c r="T2570" i="3"/>
  <c r="R2570" i="3"/>
  <c r="P2570" i="3"/>
  <c r="BK2570" i="3"/>
  <c r="J2570" i="3"/>
  <c r="BE2570" i="3"/>
  <c r="BI2560" i="3"/>
  <c r="BH2560" i="3"/>
  <c r="BG2560" i="3"/>
  <c r="BF2560" i="3"/>
  <c r="T2560" i="3"/>
  <c r="R2560" i="3"/>
  <c r="P2560" i="3"/>
  <c r="BK2560" i="3"/>
  <c r="J2560" i="3"/>
  <c r="BE2560" i="3"/>
  <c r="BI2550" i="3"/>
  <c r="BH2550" i="3"/>
  <c r="BG2550" i="3"/>
  <c r="BF2550" i="3"/>
  <c r="T2550" i="3"/>
  <c r="R2550" i="3"/>
  <c r="P2550" i="3"/>
  <c r="BK2550" i="3"/>
  <c r="J2550" i="3"/>
  <c r="BE2550" i="3"/>
  <c r="BI2540" i="3"/>
  <c r="BH2540" i="3"/>
  <c r="BG2540" i="3"/>
  <c r="BF2540" i="3"/>
  <c r="T2540" i="3"/>
  <c r="T2539" i="3"/>
  <c r="R2540" i="3"/>
  <c r="R2539" i="3"/>
  <c r="P2540" i="3"/>
  <c r="P2539" i="3"/>
  <c r="BK2540" i="3"/>
  <c r="BK2539" i="3"/>
  <c r="J2539" i="3" s="1"/>
  <c r="J81" i="3" s="1"/>
  <c r="J2540" i="3"/>
  <c r="BE2540" i="3" s="1"/>
  <c r="BI2537" i="3"/>
  <c r="BH2537" i="3"/>
  <c r="BG2537" i="3"/>
  <c r="BF2537" i="3"/>
  <c r="T2537" i="3"/>
  <c r="R2537" i="3"/>
  <c r="P2537" i="3"/>
  <c r="BK2537" i="3"/>
  <c r="J2537" i="3"/>
  <c r="BE2537" i="3"/>
  <c r="BI2533" i="3"/>
  <c r="BH2533" i="3"/>
  <c r="BG2533" i="3"/>
  <c r="BF2533" i="3"/>
  <c r="T2533" i="3"/>
  <c r="R2533" i="3"/>
  <c r="P2533" i="3"/>
  <c r="BK2533" i="3"/>
  <c r="J2533" i="3"/>
  <c r="BE2533" i="3"/>
  <c r="BI2520" i="3"/>
  <c r="BH2520" i="3"/>
  <c r="BG2520" i="3"/>
  <c r="BF2520" i="3"/>
  <c r="T2520" i="3"/>
  <c r="T2519" i="3"/>
  <c r="R2520" i="3"/>
  <c r="R2519" i="3"/>
  <c r="P2520" i="3"/>
  <c r="P2519" i="3"/>
  <c r="BK2520" i="3"/>
  <c r="BK2519" i="3"/>
  <c r="J2519" i="3" s="1"/>
  <c r="J80" i="3" s="1"/>
  <c r="J2520" i="3"/>
  <c r="BE2520" i="3" s="1"/>
  <c r="BI2517" i="3"/>
  <c r="BH2517" i="3"/>
  <c r="BG2517" i="3"/>
  <c r="BF2517" i="3"/>
  <c r="T2517" i="3"/>
  <c r="R2517" i="3"/>
  <c r="P2517" i="3"/>
  <c r="BK2517" i="3"/>
  <c r="J2517" i="3"/>
  <c r="BE2517" i="3"/>
  <c r="BI2513" i="3"/>
  <c r="BH2513" i="3"/>
  <c r="BG2513" i="3"/>
  <c r="BF2513" i="3"/>
  <c r="T2513" i="3"/>
  <c r="R2513" i="3"/>
  <c r="P2513" i="3"/>
  <c r="BK2513" i="3"/>
  <c r="J2513" i="3"/>
  <c r="BE2513" i="3"/>
  <c r="BI2461" i="3"/>
  <c r="BH2461" i="3"/>
  <c r="BG2461" i="3"/>
  <c r="BF2461" i="3"/>
  <c r="T2461" i="3"/>
  <c r="T2460" i="3"/>
  <c r="R2461" i="3"/>
  <c r="R2460" i="3"/>
  <c r="P2461" i="3"/>
  <c r="P2460" i="3"/>
  <c r="BK2461" i="3"/>
  <c r="BK2460" i="3"/>
  <c r="J2460" i="3" s="1"/>
  <c r="J79" i="3" s="1"/>
  <c r="J2461" i="3"/>
  <c r="BE2461" i="3" s="1"/>
  <c r="BI2458" i="3"/>
  <c r="BH2458" i="3"/>
  <c r="BG2458" i="3"/>
  <c r="BF2458" i="3"/>
  <c r="T2458" i="3"/>
  <c r="R2458" i="3"/>
  <c r="P2458" i="3"/>
  <c r="BK2458" i="3"/>
  <c r="J2458" i="3"/>
  <c r="BE2458" i="3"/>
  <c r="BI2454" i="3"/>
  <c r="BH2454" i="3"/>
  <c r="BG2454" i="3"/>
  <c r="BF2454" i="3"/>
  <c r="T2454" i="3"/>
  <c r="R2454" i="3"/>
  <c r="P2454" i="3"/>
  <c r="BK2454" i="3"/>
  <c r="J2454" i="3"/>
  <c r="BE2454" i="3"/>
  <c r="BI2451" i="3"/>
  <c r="BH2451" i="3"/>
  <c r="BG2451" i="3"/>
  <c r="BF2451" i="3"/>
  <c r="T2451" i="3"/>
  <c r="R2451" i="3"/>
  <c r="P2451" i="3"/>
  <c r="BK2451" i="3"/>
  <c r="J2451" i="3"/>
  <c r="BE2451" i="3"/>
  <c r="BI2444" i="3"/>
  <c r="BH2444" i="3"/>
  <c r="BG2444" i="3"/>
  <c r="BF2444" i="3"/>
  <c r="T2444" i="3"/>
  <c r="R2444" i="3"/>
  <c r="P2444" i="3"/>
  <c r="BK2444" i="3"/>
  <c r="J2444" i="3"/>
  <c r="BE2444" i="3"/>
  <c r="BI2437" i="3"/>
  <c r="BH2437" i="3"/>
  <c r="BG2437" i="3"/>
  <c r="BF2437" i="3"/>
  <c r="T2437" i="3"/>
  <c r="R2437" i="3"/>
  <c r="P2437" i="3"/>
  <c r="BK2437" i="3"/>
  <c r="J2437" i="3"/>
  <c r="BE2437" i="3"/>
  <c r="BI2430" i="3"/>
  <c r="BH2430" i="3"/>
  <c r="BG2430" i="3"/>
  <c r="BF2430" i="3"/>
  <c r="T2430" i="3"/>
  <c r="R2430" i="3"/>
  <c r="P2430" i="3"/>
  <c r="BK2430" i="3"/>
  <c r="J2430" i="3"/>
  <c r="BE2430" i="3"/>
  <c r="BI2423" i="3"/>
  <c r="BH2423" i="3"/>
  <c r="BG2423" i="3"/>
  <c r="BF2423" i="3"/>
  <c r="T2423" i="3"/>
  <c r="R2423" i="3"/>
  <c r="P2423" i="3"/>
  <c r="BK2423" i="3"/>
  <c r="J2423" i="3"/>
  <c r="BE2423" i="3"/>
  <c r="BI2411" i="3"/>
  <c r="BH2411" i="3"/>
  <c r="BG2411" i="3"/>
  <c r="BF2411" i="3"/>
  <c r="T2411" i="3"/>
  <c r="R2411" i="3"/>
  <c r="P2411" i="3"/>
  <c r="BK2411" i="3"/>
  <c r="J2411" i="3"/>
  <c r="BE2411" i="3"/>
  <c r="BI2393" i="3"/>
  <c r="BH2393" i="3"/>
  <c r="BG2393" i="3"/>
  <c r="BF2393" i="3"/>
  <c r="T2393" i="3"/>
  <c r="R2393" i="3"/>
  <c r="P2393" i="3"/>
  <c r="BK2393" i="3"/>
  <c r="J2393" i="3"/>
  <c r="BE2393" i="3"/>
  <c r="BI2376" i="3"/>
  <c r="BH2376" i="3"/>
  <c r="BG2376" i="3"/>
  <c r="BF2376" i="3"/>
  <c r="T2376" i="3"/>
  <c r="R2376" i="3"/>
  <c r="P2376" i="3"/>
  <c r="BK2376" i="3"/>
  <c r="J2376" i="3"/>
  <c r="BE2376" i="3"/>
  <c r="BI2373" i="3"/>
  <c r="BH2373" i="3"/>
  <c r="BG2373" i="3"/>
  <c r="BF2373" i="3"/>
  <c r="T2373" i="3"/>
  <c r="R2373" i="3"/>
  <c r="P2373" i="3"/>
  <c r="BK2373" i="3"/>
  <c r="J2373" i="3"/>
  <c r="BE2373" i="3"/>
  <c r="BI2366" i="3"/>
  <c r="BH2366" i="3"/>
  <c r="BG2366" i="3"/>
  <c r="BF2366" i="3"/>
  <c r="T2366" i="3"/>
  <c r="R2366" i="3"/>
  <c r="R2356" i="3" s="1"/>
  <c r="P2366" i="3"/>
  <c r="BK2366" i="3"/>
  <c r="J2366" i="3"/>
  <c r="BE2366" i="3"/>
  <c r="BI2364" i="3"/>
  <c r="BH2364" i="3"/>
  <c r="BG2364" i="3"/>
  <c r="BF2364" i="3"/>
  <c r="T2364" i="3"/>
  <c r="R2364" i="3"/>
  <c r="P2364" i="3"/>
  <c r="BK2364" i="3"/>
  <c r="BK2356" i="3" s="1"/>
  <c r="J2356" i="3" s="1"/>
  <c r="J78" i="3" s="1"/>
  <c r="J2364" i="3"/>
  <c r="BE2364" i="3"/>
  <c r="BI2357" i="3"/>
  <c r="BH2357" i="3"/>
  <c r="BG2357" i="3"/>
  <c r="BF2357" i="3"/>
  <c r="T2357" i="3"/>
  <c r="T2356" i="3"/>
  <c r="R2357" i="3"/>
  <c r="P2357" i="3"/>
  <c r="P2356" i="3"/>
  <c r="BK2357" i="3"/>
  <c r="J2357" i="3"/>
  <c r="BE2357" i="3" s="1"/>
  <c r="BI2354" i="3"/>
  <c r="BH2354" i="3"/>
  <c r="BG2354" i="3"/>
  <c r="BF2354" i="3"/>
  <c r="T2354" i="3"/>
  <c r="R2354" i="3"/>
  <c r="P2354" i="3"/>
  <c r="BK2354" i="3"/>
  <c r="J2354" i="3"/>
  <c r="BE2354" i="3"/>
  <c r="BI2350" i="3"/>
  <c r="BH2350" i="3"/>
  <c r="BG2350" i="3"/>
  <c r="BF2350" i="3"/>
  <c r="T2350" i="3"/>
  <c r="R2350" i="3"/>
  <c r="P2350" i="3"/>
  <c r="BK2350" i="3"/>
  <c r="J2350" i="3"/>
  <c r="BE2350" i="3"/>
  <c r="BI2348" i="3"/>
  <c r="BH2348" i="3"/>
  <c r="BG2348" i="3"/>
  <c r="BF2348" i="3"/>
  <c r="T2348" i="3"/>
  <c r="R2348" i="3"/>
  <c r="P2348" i="3"/>
  <c r="BK2348" i="3"/>
  <c r="J2348" i="3"/>
  <c r="BE2348" i="3"/>
  <c r="BI2335" i="3"/>
  <c r="BH2335" i="3"/>
  <c r="BG2335" i="3"/>
  <c r="BF2335" i="3"/>
  <c r="T2335" i="3"/>
  <c r="R2335" i="3"/>
  <c r="P2335" i="3"/>
  <c r="BK2335" i="3"/>
  <c r="J2335" i="3"/>
  <c r="BE2335" i="3"/>
  <c r="BI2329" i="3"/>
  <c r="BH2329" i="3"/>
  <c r="BG2329" i="3"/>
  <c r="BF2329" i="3"/>
  <c r="T2329" i="3"/>
  <c r="R2329" i="3"/>
  <c r="P2329" i="3"/>
  <c r="BK2329" i="3"/>
  <c r="J2329" i="3"/>
  <c r="BE2329" i="3"/>
  <c r="BI2325" i="3"/>
  <c r="BH2325" i="3"/>
  <c r="BG2325" i="3"/>
  <c r="BF2325" i="3"/>
  <c r="T2325" i="3"/>
  <c r="R2325" i="3"/>
  <c r="P2325" i="3"/>
  <c r="BK2325" i="3"/>
  <c r="J2325" i="3"/>
  <c r="BE2325" i="3"/>
  <c r="BI2318" i="3"/>
  <c r="BH2318" i="3"/>
  <c r="BG2318" i="3"/>
  <c r="BF2318" i="3"/>
  <c r="T2318" i="3"/>
  <c r="R2318" i="3"/>
  <c r="P2318" i="3"/>
  <c r="BK2318" i="3"/>
  <c r="J2318" i="3"/>
  <c r="BE2318" i="3"/>
  <c r="BI2316" i="3"/>
  <c r="BH2316" i="3"/>
  <c r="BG2316" i="3"/>
  <c r="BF2316" i="3"/>
  <c r="T2316" i="3"/>
  <c r="R2316" i="3"/>
  <c r="P2316" i="3"/>
  <c r="BK2316" i="3"/>
  <c r="J2316" i="3"/>
  <c r="BE2316" i="3"/>
  <c r="BI2314" i="3"/>
  <c r="BH2314" i="3"/>
  <c r="BG2314" i="3"/>
  <c r="BF2314" i="3"/>
  <c r="T2314" i="3"/>
  <c r="R2314" i="3"/>
  <c r="P2314" i="3"/>
  <c r="BK2314" i="3"/>
  <c r="J2314" i="3"/>
  <c r="BE2314" i="3"/>
  <c r="BI2312" i="3"/>
  <c r="BH2312" i="3"/>
  <c r="BG2312" i="3"/>
  <c r="BF2312" i="3"/>
  <c r="T2312" i="3"/>
  <c r="R2312" i="3"/>
  <c r="P2312" i="3"/>
  <c r="BK2312" i="3"/>
  <c r="J2312" i="3"/>
  <c r="BE2312" i="3"/>
  <c r="BI2306" i="3"/>
  <c r="BH2306" i="3"/>
  <c r="BG2306" i="3"/>
  <c r="BF2306" i="3"/>
  <c r="T2306" i="3"/>
  <c r="R2306" i="3"/>
  <c r="P2306" i="3"/>
  <c r="BK2306" i="3"/>
  <c r="J2306" i="3"/>
  <c r="BE2306" i="3"/>
  <c r="BI2300" i="3"/>
  <c r="BH2300" i="3"/>
  <c r="BG2300" i="3"/>
  <c r="BF2300" i="3"/>
  <c r="T2300" i="3"/>
  <c r="R2300" i="3"/>
  <c r="P2300" i="3"/>
  <c r="BK2300" i="3"/>
  <c r="J2300" i="3"/>
  <c r="BE2300" i="3"/>
  <c r="BI2295" i="3"/>
  <c r="BH2295" i="3"/>
  <c r="BG2295" i="3"/>
  <c r="BF2295" i="3"/>
  <c r="T2295" i="3"/>
  <c r="R2295" i="3"/>
  <c r="P2295" i="3"/>
  <c r="BK2295" i="3"/>
  <c r="J2295" i="3"/>
  <c r="BE2295" i="3"/>
  <c r="BI2291" i="3"/>
  <c r="BH2291" i="3"/>
  <c r="BG2291" i="3"/>
  <c r="BF2291" i="3"/>
  <c r="T2291" i="3"/>
  <c r="R2291" i="3"/>
  <c r="P2291" i="3"/>
  <c r="BK2291" i="3"/>
  <c r="J2291" i="3"/>
  <c r="BE2291" i="3"/>
  <c r="BI2286" i="3"/>
  <c r="BH2286" i="3"/>
  <c r="BG2286" i="3"/>
  <c r="BF2286" i="3"/>
  <c r="T2286" i="3"/>
  <c r="R2286" i="3"/>
  <c r="P2286" i="3"/>
  <c r="BK2286" i="3"/>
  <c r="J2286" i="3"/>
  <c r="BE2286" i="3"/>
  <c r="BI2282" i="3"/>
  <c r="BH2282" i="3"/>
  <c r="BG2282" i="3"/>
  <c r="BF2282" i="3"/>
  <c r="T2282" i="3"/>
  <c r="R2282" i="3"/>
  <c r="P2282" i="3"/>
  <c r="BK2282" i="3"/>
  <c r="J2282" i="3"/>
  <c r="BE2282" i="3"/>
  <c r="BI2279" i="3"/>
  <c r="BH2279" i="3"/>
  <c r="BG2279" i="3"/>
  <c r="BF2279" i="3"/>
  <c r="T2279" i="3"/>
  <c r="R2279" i="3"/>
  <c r="P2279" i="3"/>
  <c r="BK2279" i="3"/>
  <c r="J2279" i="3"/>
  <c r="BE2279" i="3"/>
  <c r="BI2276" i="3"/>
  <c r="BH2276" i="3"/>
  <c r="BG2276" i="3"/>
  <c r="BF2276" i="3"/>
  <c r="T2276" i="3"/>
  <c r="R2276" i="3"/>
  <c r="P2276" i="3"/>
  <c r="BK2276" i="3"/>
  <c r="J2276" i="3"/>
  <c r="BE2276" i="3"/>
  <c r="BI2273" i="3"/>
  <c r="BH2273" i="3"/>
  <c r="BG2273" i="3"/>
  <c r="BF2273" i="3"/>
  <c r="T2273" i="3"/>
  <c r="R2273" i="3"/>
  <c r="P2273" i="3"/>
  <c r="BK2273" i="3"/>
  <c r="J2273" i="3"/>
  <c r="BE2273" i="3"/>
  <c r="BI2270" i="3"/>
  <c r="BH2270" i="3"/>
  <c r="BG2270" i="3"/>
  <c r="BF2270" i="3"/>
  <c r="T2270" i="3"/>
  <c r="R2270" i="3"/>
  <c r="P2270" i="3"/>
  <c r="BK2270" i="3"/>
  <c r="J2270" i="3"/>
  <c r="BE2270" i="3"/>
  <c r="BI2264" i="3"/>
  <c r="BH2264" i="3"/>
  <c r="BG2264" i="3"/>
  <c r="BF2264" i="3"/>
  <c r="T2264" i="3"/>
  <c r="R2264" i="3"/>
  <c r="P2264" i="3"/>
  <c r="BK2264" i="3"/>
  <c r="J2264" i="3"/>
  <c r="BE2264" i="3"/>
  <c r="BI2251" i="3"/>
  <c r="BH2251" i="3"/>
  <c r="BG2251" i="3"/>
  <c r="BF2251" i="3"/>
  <c r="T2251" i="3"/>
  <c r="R2251" i="3"/>
  <c r="P2251" i="3"/>
  <c r="BK2251" i="3"/>
  <c r="J2251" i="3"/>
  <c r="BE2251" i="3"/>
  <c r="BI2246" i="3"/>
  <c r="BH2246" i="3"/>
  <c r="BG2246" i="3"/>
  <c r="BF2246" i="3"/>
  <c r="T2246" i="3"/>
  <c r="R2246" i="3"/>
  <c r="P2246" i="3"/>
  <c r="BK2246" i="3"/>
  <c r="J2246" i="3"/>
  <c r="BE2246" i="3"/>
  <c r="BI2241" i="3"/>
  <c r="BH2241" i="3"/>
  <c r="BG2241" i="3"/>
  <c r="BF2241" i="3"/>
  <c r="T2241" i="3"/>
  <c r="R2241" i="3"/>
  <c r="P2241" i="3"/>
  <c r="BK2241" i="3"/>
  <c r="J2241" i="3"/>
  <c r="BE2241" i="3"/>
  <c r="BI2234" i="3"/>
  <c r="BH2234" i="3"/>
  <c r="BG2234" i="3"/>
  <c r="BF2234" i="3"/>
  <c r="T2234" i="3"/>
  <c r="R2234" i="3"/>
  <c r="P2234" i="3"/>
  <c r="BK2234" i="3"/>
  <c r="J2234" i="3"/>
  <c r="BE2234" i="3"/>
  <c r="BI2230" i="3"/>
  <c r="BH2230" i="3"/>
  <c r="BG2230" i="3"/>
  <c r="BF2230" i="3"/>
  <c r="T2230" i="3"/>
  <c r="R2230" i="3"/>
  <c r="P2230" i="3"/>
  <c r="BK2230" i="3"/>
  <c r="J2230" i="3"/>
  <c r="BE2230" i="3"/>
  <c r="BI2225" i="3"/>
  <c r="BH2225" i="3"/>
  <c r="BG2225" i="3"/>
  <c r="BF2225" i="3"/>
  <c r="T2225" i="3"/>
  <c r="R2225" i="3"/>
  <c r="P2225" i="3"/>
  <c r="BK2225" i="3"/>
  <c r="J2225" i="3"/>
  <c r="BE2225" i="3"/>
  <c r="BI2220" i="3"/>
  <c r="BH2220" i="3"/>
  <c r="BG2220" i="3"/>
  <c r="BF2220" i="3"/>
  <c r="T2220" i="3"/>
  <c r="R2220" i="3"/>
  <c r="P2220" i="3"/>
  <c r="BK2220" i="3"/>
  <c r="J2220" i="3"/>
  <c r="BE2220" i="3"/>
  <c r="BI2215" i="3"/>
  <c r="BH2215" i="3"/>
  <c r="BG2215" i="3"/>
  <c r="BF2215" i="3"/>
  <c r="T2215" i="3"/>
  <c r="R2215" i="3"/>
  <c r="P2215" i="3"/>
  <c r="BK2215" i="3"/>
  <c r="J2215" i="3"/>
  <c r="BE2215" i="3"/>
  <c r="BI2210" i="3"/>
  <c r="BH2210" i="3"/>
  <c r="BG2210" i="3"/>
  <c r="BF2210" i="3"/>
  <c r="T2210" i="3"/>
  <c r="R2210" i="3"/>
  <c r="P2210" i="3"/>
  <c r="BK2210" i="3"/>
  <c r="J2210" i="3"/>
  <c r="BE2210" i="3"/>
  <c r="BI2199" i="3"/>
  <c r="BH2199" i="3"/>
  <c r="BG2199" i="3"/>
  <c r="BF2199" i="3"/>
  <c r="T2199" i="3"/>
  <c r="R2199" i="3"/>
  <c r="P2199" i="3"/>
  <c r="BK2199" i="3"/>
  <c r="J2199" i="3"/>
  <c r="BE2199" i="3"/>
  <c r="BI2189" i="3"/>
  <c r="BH2189" i="3"/>
  <c r="BG2189" i="3"/>
  <c r="BF2189" i="3"/>
  <c r="T2189" i="3"/>
  <c r="T2188" i="3"/>
  <c r="R2189" i="3"/>
  <c r="R2188" i="3"/>
  <c r="P2189" i="3"/>
  <c r="P2188" i="3"/>
  <c r="BK2189" i="3"/>
  <c r="BK2188" i="3"/>
  <c r="J2188" i="3" s="1"/>
  <c r="J77" i="3" s="1"/>
  <c r="J2189" i="3"/>
  <c r="BE2189" i="3" s="1"/>
  <c r="BI2186" i="3"/>
  <c r="BH2186" i="3"/>
  <c r="BG2186" i="3"/>
  <c r="BF2186" i="3"/>
  <c r="T2186" i="3"/>
  <c r="R2186" i="3"/>
  <c r="P2186" i="3"/>
  <c r="BK2186" i="3"/>
  <c r="J2186" i="3"/>
  <c r="BE2186" i="3"/>
  <c r="BI2183" i="3"/>
  <c r="BH2183" i="3"/>
  <c r="BG2183" i="3"/>
  <c r="BF2183" i="3"/>
  <c r="T2183" i="3"/>
  <c r="R2183" i="3"/>
  <c r="P2183" i="3"/>
  <c r="BK2183" i="3"/>
  <c r="J2183" i="3"/>
  <c r="BE2183" i="3"/>
  <c r="BI2181" i="3"/>
  <c r="BH2181" i="3"/>
  <c r="BG2181" i="3"/>
  <c r="BF2181" i="3"/>
  <c r="T2181" i="3"/>
  <c r="R2181" i="3"/>
  <c r="P2181" i="3"/>
  <c r="BK2181" i="3"/>
  <c r="J2181" i="3"/>
  <c r="BE2181" i="3"/>
  <c r="BI2179" i="3"/>
  <c r="BH2179" i="3"/>
  <c r="BG2179" i="3"/>
  <c r="BF2179" i="3"/>
  <c r="T2179" i="3"/>
  <c r="R2179" i="3"/>
  <c r="P2179" i="3"/>
  <c r="BK2179" i="3"/>
  <c r="J2179" i="3"/>
  <c r="BE2179" i="3"/>
  <c r="BI2169" i="3"/>
  <c r="BH2169" i="3"/>
  <c r="BG2169" i="3"/>
  <c r="BF2169" i="3"/>
  <c r="T2169" i="3"/>
  <c r="T2168" i="3"/>
  <c r="R2169" i="3"/>
  <c r="R2168" i="3"/>
  <c r="P2169" i="3"/>
  <c r="P2168" i="3"/>
  <c r="BK2169" i="3"/>
  <c r="BK2168" i="3"/>
  <c r="J2168" i="3" s="1"/>
  <c r="J76" i="3" s="1"/>
  <c r="J2169" i="3"/>
  <c r="BE2169" i="3" s="1"/>
  <c r="BI2166" i="3"/>
  <c r="BH2166" i="3"/>
  <c r="BG2166" i="3"/>
  <c r="BF2166" i="3"/>
  <c r="T2166" i="3"/>
  <c r="R2166" i="3"/>
  <c r="P2166" i="3"/>
  <c r="BK2166" i="3"/>
  <c r="J2166" i="3"/>
  <c r="BE2166" i="3"/>
  <c r="BI2164" i="3"/>
  <c r="BH2164" i="3"/>
  <c r="BG2164" i="3"/>
  <c r="BF2164" i="3"/>
  <c r="T2164" i="3"/>
  <c r="R2164" i="3"/>
  <c r="P2164" i="3"/>
  <c r="BK2164" i="3"/>
  <c r="J2164" i="3"/>
  <c r="BE2164" i="3"/>
  <c r="BI2162" i="3"/>
  <c r="BH2162" i="3"/>
  <c r="BG2162" i="3"/>
  <c r="BF2162" i="3"/>
  <c r="T2162" i="3"/>
  <c r="R2162" i="3"/>
  <c r="P2162" i="3"/>
  <c r="BK2162" i="3"/>
  <c r="J2162" i="3"/>
  <c r="BE2162" i="3"/>
  <c r="BI2160" i="3"/>
  <c r="BH2160" i="3"/>
  <c r="BG2160" i="3"/>
  <c r="BF2160" i="3"/>
  <c r="T2160" i="3"/>
  <c r="R2160" i="3"/>
  <c r="P2160" i="3"/>
  <c r="BK2160" i="3"/>
  <c r="J2160" i="3"/>
  <c r="BE2160" i="3"/>
  <c r="BI2158" i="3"/>
  <c r="BH2158" i="3"/>
  <c r="BG2158" i="3"/>
  <c r="BF2158" i="3"/>
  <c r="T2158" i="3"/>
  <c r="R2158" i="3"/>
  <c r="P2158" i="3"/>
  <c r="BK2158" i="3"/>
  <c r="J2158" i="3"/>
  <c r="BE2158" i="3"/>
  <c r="BI2156" i="3"/>
  <c r="BH2156" i="3"/>
  <c r="BG2156" i="3"/>
  <c r="BF2156" i="3"/>
  <c r="T2156" i="3"/>
  <c r="R2156" i="3"/>
  <c r="P2156" i="3"/>
  <c r="BK2156" i="3"/>
  <c r="J2156" i="3"/>
  <c r="BE2156" i="3"/>
  <c r="BI2149" i="3"/>
  <c r="BH2149" i="3"/>
  <c r="BG2149" i="3"/>
  <c r="BF2149" i="3"/>
  <c r="T2149" i="3"/>
  <c r="R2149" i="3"/>
  <c r="P2149" i="3"/>
  <c r="BK2149" i="3"/>
  <c r="J2149" i="3"/>
  <c r="BE2149" i="3"/>
  <c r="BI2144" i="3"/>
  <c r="BH2144" i="3"/>
  <c r="BG2144" i="3"/>
  <c r="BF2144" i="3"/>
  <c r="T2144" i="3"/>
  <c r="R2144" i="3"/>
  <c r="R2135" i="3" s="1"/>
  <c r="P2144" i="3"/>
  <c r="BK2144" i="3"/>
  <c r="J2144" i="3"/>
  <c r="BE2144" i="3"/>
  <c r="BI2140" i="3"/>
  <c r="BH2140" i="3"/>
  <c r="BG2140" i="3"/>
  <c r="BF2140" i="3"/>
  <c r="T2140" i="3"/>
  <c r="R2140" i="3"/>
  <c r="P2140" i="3"/>
  <c r="BK2140" i="3"/>
  <c r="BK2135" i="3" s="1"/>
  <c r="J2135" i="3" s="1"/>
  <c r="J75" i="3" s="1"/>
  <c r="J2140" i="3"/>
  <c r="BE2140" i="3"/>
  <c r="BI2136" i="3"/>
  <c r="BH2136" i="3"/>
  <c r="BG2136" i="3"/>
  <c r="BF2136" i="3"/>
  <c r="T2136" i="3"/>
  <c r="T2135" i="3"/>
  <c r="R2136" i="3"/>
  <c r="P2136" i="3"/>
  <c r="P2135" i="3"/>
  <c r="BK2136" i="3"/>
  <c r="J2136" i="3"/>
  <c r="BE2136" i="3" s="1"/>
  <c r="BI2133" i="3"/>
  <c r="BH2133" i="3"/>
  <c r="BG2133" i="3"/>
  <c r="BF2133" i="3"/>
  <c r="T2133" i="3"/>
  <c r="R2133" i="3"/>
  <c r="P2133" i="3"/>
  <c r="BK2133" i="3"/>
  <c r="J2133" i="3"/>
  <c r="BE2133" i="3"/>
  <c r="BI2130" i="3"/>
  <c r="BH2130" i="3"/>
  <c r="BG2130" i="3"/>
  <c r="BF2130" i="3"/>
  <c r="T2130" i="3"/>
  <c r="R2130" i="3"/>
  <c r="P2130" i="3"/>
  <c r="BK2130" i="3"/>
  <c r="J2130" i="3"/>
  <c r="BE2130" i="3"/>
  <c r="BI2123" i="3"/>
  <c r="BH2123" i="3"/>
  <c r="BG2123" i="3"/>
  <c r="BF2123" i="3"/>
  <c r="T2123" i="3"/>
  <c r="R2123" i="3"/>
  <c r="P2123" i="3"/>
  <c r="BK2123" i="3"/>
  <c r="J2123" i="3"/>
  <c r="BE2123" i="3"/>
  <c r="BI2120" i="3"/>
  <c r="BH2120" i="3"/>
  <c r="BG2120" i="3"/>
  <c r="BF2120" i="3"/>
  <c r="T2120" i="3"/>
  <c r="R2120" i="3"/>
  <c r="P2120" i="3"/>
  <c r="BK2120" i="3"/>
  <c r="J2120" i="3"/>
  <c r="BE2120" i="3"/>
  <c r="BI2114" i="3"/>
  <c r="BH2114" i="3"/>
  <c r="BG2114" i="3"/>
  <c r="BF2114" i="3"/>
  <c r="T2114" i="3"/>
  <c r="R2114" i="3"/>
  <c r="P2114" i="3"/>
  <c r="BK2114" i="3"/>
  <c r="J2114" i="3"/>
  <c r="BE2114" i="3"/>
  <c r="BI2108" i="3"/>
  <c r="BH2108" i="3"/>
  <c r="BG2108" i="3"/>
  <c r="BF2108" i="3"/>
  <c r="T2108" i="3"/>
  <c r="R2108" i="3"/>
  <c r="P2108" i="3"/>
  <c r="BK2108" i="3"/>
  <c r="J2108" i="3"/>
  <c r="BE2108" i="3"/>
  <c r="BI2045" i="3"/>
  <c r="BH2045" i="3"/>
  <c r="BG2045" i="3"/>
  <c r="BF2045" i="3"/>
  <c r="T2045" i="3"/>
  <c r="R2045" i="3"/>
  <c r="R2036" i="3" s="1"/>
  <c r="P2045" i="3"/>
  <c r="BK2045" i="3"/>
  <c r="J2045" i="3"/>
  <c r="BE2045" i="3"/>
  <c r="BI2041" i="3"/>
  <c r="BH2041" i="3"/>
  <c r="BG2041" i="3"/>
  <c r="BF2041" i="3"/>
  <c r="T2041" i="3"/>
  <c r="R2041" i="3"/>
  <c r="P2041" i="3"/>
  <c r="BK2041" i="3"/>
  <c r="BK2036" i="3" s="1"/>
  <c r="J2036" i="3" s="1"/>
  <c r="J74" i="3" s="1"/>
  <c r="J2041" i="3"/>
  <c r="BE2041" i="3"/>
  <c r="BI2037" i="3"/>
  <c r="BH2037" i="3"/>
  <c r="BG2037" i="3"/>
  <c r="BF2037" i="3"/>
  <c r="T2037" i="3"/>
  <c r="T2036" i="3"/>
  <c r="R2037" i="3"/>
  <c r="P2037" i="3"/>
  <c r="P2036" i="3"/>
  <c r="BK2037" i="3"/>
  <c r="J2037" i="3"/>
  <c r="BE2037" i="3" s="1"/>
  <c r="BI2034" i="3"/>
  <c r="BH2034" i="3"/>
  <c r="BG2034" i="3"/>
  <c r="BF2034" i="3"/>
  <c r="T2034" i="3"/>
  <c r="R2034" i="3"/>
  <c r="P2034" i="3"/>
  <c r="BK2034" i="3"/>
  <c r="J2034" i="3"/>
  <c r="BE2034" i="3"/>
  <c r="BI2023" i="3"/>
  <c r="BH2023" i="3"/>
  <c r="BG2023" i="3"/>
  <c r="BF2023" i="3"/>
  <c r="T2023" i="3"/>
  <c r="R2023" i="3"/>
  <c r="P2023" i="3"/>
  <c r="BK2023" i="3"/>
  <c r="J2023" i="3"/>
  <c r="BE2023" i="3"/>
  <c r="BI2020" i="3"/>
  <c r="BH2020" i="3"/>
  <c r="BG2020" i="3"/>
  <c r="BF2020" i="3"/>
  <c r="T2020" i="3"/>
  <c r="R2020" i="3"/>
  <c r="P2020" i="3"/>
  <c r="BK2020" i="3"/>
  <c r="J2020" i="3"/>
  <c r="BE2020" i="3"/>
  <c r="BI2006" i="3"/>
  <c r="BH2006" i="3"/>
  <c r="BG2006" i="3"/>
  <c r="BF2006" i="3"/>
  <c r="T2006" i="3"/>
  <c r="R2006" i="3"/>
  <c r="P2006" i="3"/>
  <c r="BK2006" i="3"/>
  <c r="J2006" i="3"/>
  <c r="BE2006" i="3"/>
  <c r="BI2003" i="3"/>
  <c r="BH2003" i="3"/>
  <c r="BG2003" i="3"/>
  <c r="BF2003" i="3"/>
  <c r="T2003" i="3"/>
  <c r="R2003" i="3"/>
  <c r="P2003" i="3"/>
  <c r="BK2003" i="3"/>
  <c r="J2003" i="3"/>
  <c r="BE2003" i="3"/>
  <c r="BI1994" i="3"/>
  <c r="BH1994" i="3"/>
  <c r="BG1994" i="3"/>
  <c r="BF1994" i="3"/>
  <c r="T1994" i="3"/>
  <c r="R1994" i="3"/>
  <c r="P1994" i="3"/>
  <c r="BK1994" i="3"/>
  <c r="J1994" i="3"/>
  <c r="BE1994" i="3"/>
  <c r="BI1990" i="3"/>
  <c r="BH1990" i="3"/>
  <c r="BG1990" i="3"/>
  <c r="BF1990" i="3"/>
  <c r="T1990" i="3"/>
  <c r="R1990" i="3"/>
  <c r="P1990" i="3"/>
  <c r="BK1990" i="3"/>
  <c r="J1990" i="3"/>
  <c r="BE1990" i="3"/>
  <c r="BI1970" i="3"/>
  <c r="BH1970" i="3"/>
  <c r="BG1970" i="3"/>
  <c r="BF1970" i="3"/>
  <c r="T1970" i="3"/>
  <c r="R1970" i="3"/>
  <c r="P1970" i="3"/>
  <c r="BK1970" i="3"/>
  <c r="J1970" i="3"/>
  <c r="BE1970" i="3"/>
  <c r="BI1966" i="3"/>
  <c r="BH1966" i="3"/>
  <c r="BG1966" i="3"/>
  <c r="BF1966" i="3"/>
  <c r="T1966" i="3"/>
  <c r="R1966" i="3"/>
  <c r="P1966" i="3"/>
  <c r="BK1966" i="3"/>
  <c r="J1966" i="3"/>
  <c r="BE1966" i="3"/>
  <c r="BI1962" i="3"/>
  <c r="BH1962" i="3"/>
  <c r="BG1962" i="3"/>
  <c r="BF1962" i="3"/>
  <c r="T1962" i="3"/>
  <c r="R1962" i="3"/>
  <c r="P1962" i="3"/>
  <c r="BK1962" i="3"/>
  <c r="J1962" i="3"/>
  <c r="BE1962" i="3"/>
  <c r="BI1956" i="3"/>
  <c r="BH1956" i="3"/>
  <c r="BG1956" i="3"/>
  <c r="BF1956" i="3"/>
  <c r="T1956" i="3"/>
  <c r="R1956" i="3"/>
  <c r="P1956" i="3"/>
  <c r="BK1956" i="3"/>
  <c r="J1956" i="3"/>
  <c r="BE1956" i="3"/>
  <c r="BI1948" i="3"/>
  <c r="BH1948" i="3"/>
  <c r="BG1948" i="3"/>
  <c r="BF1948" i="3"/>
  <c r="T1948" i="3"/>
  <c r="T1947" i="3"/>
  <c r="R1948" i="3"/>
  <c r="R1947" i="3"/>
  <c r="P1948" i="3"/>
  <c r="P1947" i="3"/>
  <c r="BK1948" i="3"/>
  <c r="BK1947" i="3"/>
  <c r="J1947" i="3" s="1"/>
  <c r="J73" i="3" s="1"/>
  <c r="J1948" i="3"/>
  <c r="BE1948" i="3" s="1"/>
  <c r="BI1945" i="3"/>
  <c r="BH1945" i="3"/>
  <c r="BG1945" i="3"/>
  <c r="BF1945" i="3"/>
  <c r="T1945" i="3"/>
  <c r="R1945" i="3"/>
  <c r="P1945" i="3"/>
  <c r="BK1945" i="3"/>
  <c r="J1945" i="3"/>
  <c r="BE1945" i="3"/>
  <c r="BI1943" i="3"/>
  <c r="BH1943" i="3"/>
  <c r="BG1943" i="3"/>
  <c r="BF1943" i="3"/>
  <c r="T1943" i="3"/>
  <c r="R1943" i="3"/>
  <c r="P1943" i="3"/>
  <c r="BK1943" i="3"/>
  <c r="J1943" i="3"/>
  <c r="BE1943" i="3"/>
  <c r="BI1941" i="3"/>
  <c r="BH1941" i="3"/>
  <c r="BG1941" i="3"/>
  <c r="BF1941" i="3"/>
  <c r="T1941" i="3"/>
  <c r="R1941" i="3"/>
  <c r="P1941" i="3"/>
  <c r="BK1941" i="3"/>
  <c r="J1941" i="3"/>
  <c r="BE1941" i="3"/>
  <c r="BI1939" i="3"/>
  <c r="BH1939" i="3"/>
  <c r="BG1939" i="3"/>
  <c r="BF1939" i="3"/>
  <c r="T1939" i="3"/>
  <c r="R1939" i="3"/>
  <c r="P1939" i="3"/>
  <c r="BK1939" i="3"/>
  <c r="J1939" i="3"/>
  <c r="BE1939" i="3"/>
  <c r="BI1937" i="3"/>
  <c r="BH1937" i="3"/>
  <c r="BG1937" i="3"/>
  <c r="BF1937" i="3"/>
  <c r="T1937" i="3"/>
  <c r="R1937" i="3"/>
  <c r="P1937" i="3"/>
  <c r="BK1937" i="3"/>
  <c r="J1937" i="3"/>
  <c r="BE1937" i="3"/>
  <c r="BI1935" i="3"/>
  <c r="BH1935" i="3"/>
  <c r="BG1935" i="3"/>
  <c r="BF1935" i="3"/>
  <c r="T1935" i="3"/>
  <c r="R1935" i="3"/>
  <c r="P1935" i="3"/>
  <c r="BK1935" i="3"/>
  <c r="J1935" i="3"/>
  <c r="BE1935" i="3"/>
  <c r="BI1933" i="3"/>
  <c r="BH1933" i="3"/>
  <c r="BG1933" i="3"/>
  <c r="BF1933" i="3"/>
  <c r="T1933" i="3"/>
  <c r="R1933" i="3"/>
  <c r="P1933" i="3"/>
  <c r="BK1933" i="3"/>
  <c r="J1933" i="3"/>
  <c r="BE1933" i="3"/>
  <c r="BI1931" i="3"/>
  <c r="BH1931" i="3"/>
  <c r="BG1931" i="3"/>
  <c r="BF1931" i="3"/>
  <c r="T1931" i="3"/>
  <c r="R1931" i="3"/>
  <c r="P1931" i="3"/>
  <c r="BK1931" i="3"/>
  <c r="J1931" i="3"/>
  <c r="BE1931" i="3"/>
  <c r="BI1929" i="3"/>
  <c r="BH1929" i="3"/>
  <c r="BG1929" i="3"/>
  <c r="BF1929" i="3"/>
  <c r="T1929" i="3"/>
  <c r="R1929" i="3"/>
  <c r="P1929" i="3"/>
  <c r="BK1929" i="3"/>
  <c r="J1929" i="3"/>
  <c r="BE1929" i="3"/>
  <c r="BI1927" i="3"/>
  <c r="BH1927" i="3"/>
  <c r="BG1927" i="3"/>
  <c r="BF1927" i="3"/>
  <c r="T1927" i="3"/>
  <c r="R1927" i="3"/>
  <c r="P1927" i="3"/>
  <c r="BK1927" i="3"/>
  <c r="J1927" i="3"/>
  <c r="BE1927" i="3"/>
  <c r="BI1922" i="3"/>
  <c r="BH1922" i="3"/>
  <c r="BG1922" i="3"/>
  <c r="BF1922" i="3"/>
  <c r="T1922" i="3"/>
  <c r="R1922" i="3"/>
  <c r="P1922" i="3"/>
  <c r="BK1922" i="3"/>
  <c r="J1922" i="3"/>
  <c r="BE1922" i="3"/>
  <c r="BI1914" i="3"/>
  <c r="BH1914" i="3"/>
  <c r="BG1914" i="3"/>
  <c r="BF1914" i="3"/>
  <c r="T1914" i="3"/>
  <c r="R1914" i="3"/>
  <c r="P1914" i="3"/>
  <c r="BK1914" i="3"/>
  <c r="J1914" i="3"/>
  <c r="BE1914" i="3"/>
  <c r="BI1899" i="3"/>
  <c r="BH1899" i="3"/>
  <c r="BG1899" i="3"/>
  <c r="BF1899" i="3"/>
  <c r="T1899" i="3"/>
  <c r="R1899" i="3"/>
  <c r="P1899" i="3"/>
  <c r="BK1899" i="3"/>
  <c r="J1899" i="3"/>
  <c r="BE1899" i="3"/>
  <c r="BI1897" i="3"/>
  <c r="BH1897" i="3"/>
  <c r="BG1897" i="3"/>
  <c r="BF1897" i="3"/>
  <c r="T1897" i="3"/>
  <c r="R1897" i="3"/>
  <c r="P1897" i="3"/>
  <c r="BK1897" i="3"/>
  <c r="J1897" i="3"/>
  <c r="BE1897" i="3"/>
  <c r="BI1895" i="3"/>
  <c r="BH1895" i="3"/>
  <c r="BG1895" i="3"/>
  <c r="BF1895" i="3"/>
  <c r="T1895" i="3"/>
  <c r="R1895" i="3"/>
  <c r="P1895" i="3"/>
  <c r="BK1895" i="3"/>
  <c r="J1895" i="3"/>
  <c r="BE1895" i="3"/>
  <c r="BI1888" i="3"/>
  <c r="BH1888" i="3"/>
  <c r="BG1888" i="3"/>
  <c r="BF1888" i="3"/>
  <c r="T1888" i="3"/>
  <c r="R1888" i="3"/>
  <c r="P1888" i="3"/>
  <c r="BK1888" i="3"/>
  <c r="J1888" i="3"/>
  <c r="BE1888" i="3"/>
  <c r="BI1885" i="3"/>
  <c r="BH1885" i="3"/>
  <c r="BG1885" i="3"/>
  <c r="BF1885" i="3"/>
  <c r="T1885" i="3"/>
  <c r="R1885" i="3"/>
  <c r="P1885" i="3"/>
  <c r="BK1885" i="3"/>
  <c r="J1885" i="3"/>
  <c r="BE1885" i="3"/>
  <c r="BI1880" i="3"/>
  <c r="BH1880" i="3"/>
  <c r="BG1880" i="3"/>
  <c r="BF1880" i="3"/>
  <c r="T1880" i="3"/>
  <c r="R1880" i="3"/>
  <c r="P1880" i="3"/>
  <c r="BK1880" i="3"/>
  <c r="J1880" i="3"/>
  <c r="BE1880" i="3"/>
  <c r="BI1878" i="3"/>
  <c r="BH1878" i="3"/>
  <c r="BG1878" i="3"/>
  <c r="BF1878" i="3"/>
  <c r="T1878" i="3"/>
  <c r="R1878" i="3"/>
  <c r="P1878" i="3"/>
  <c r="BK1878" i="3"/>
  <c r="J1878" i="3"/>
  <c r="BE1878" i="3"/>
  <c r="BI1876" i="3"/>
  <c r="BH1876" i="3"/>
  <c r="BG1876" i="3"/>
  <c r="BF1876" i="3"/>
  <c r="T1876" i="3"/>
  <c r="R1876" i="3"/>
  <c r="P1876" i="3"/>
  <c r="BK1876" i="3"/>
  <c r="J1876" i="3"/>
  <c r="BE1876" i="3"/>
  <c r="BI1867" i="3"/>
  <c r="BH1867" i="3"/>
  <c r="BG1867" i="3"/>
  <c r="BF1867" i="3"/>
  <c r="T1867" i="3"/>
  <c r="T1866" i="3"/>
  <c r="R1867" i="3"/>
  <c r="R1866" i="3"/>
  <c r="P1867" i="3"/>
  <c r="P1866" i="3"/>
  <c r="BK1867" i="3"/>
  <c r="BK1866" i="3"/>
  <c r="J1866" i="3" s="1"/>
  <c r="J72" i="3" s="1"/>
  <c r="J1867" i="3"/>
  <c r="BE1867" i="3" s="1"/>
  <c r="BI1864" i="3"/>
  <c r="BH1864" i="3"/>
  <c r="BG1864" i="3"/>
  <c r="BF1864" i="3"/>
  <c r="T1864" i="3"/>
  <c r="R1864" i="3"/>
  <c r="P1864" i="3"/>
  <c r="BK1864" i="3"/>
  <c r="J1864" i="3"/>
  <c r="BE1864" i="3"/>
  <c r="BI1861" i="3"/>
  <c r="BH1861" i="3"/>
  <c r="BG1861" i="3"/>
  <c r="BF1861" i="3"/>
  <c r="T1861" i="3"/>
  <c r="R1861" i="3"/>
  <c r="P1861" i="3"/>
  <c r="BK1861" i="3"/>
  <c r="J1861" i="3"/>
  <c r="BE1861" i="3"/>
  <c r="BI1855" i="3"/>
  <c r="BH1855" i="3"/>
  <c r="BG1855" i="3"/>
  <c r="BF1855" i="3"/>
  <c r="T1855" i="3"/>
  <c r="R1855" i="3"/>
  <c r="P1855" i="3"/>
  <c r="BK1855" i="3"/>
  <c r="J1855" i="3"/>
  <c r="BE1855" i="3"/>
  <c r="BI1849" i="3"/>
  <c r="BH1849" i="3"/>
  <c r="BG1849" i="3"/>
  <c r="BF1849" i="3"/>
  <c r="T1849" i="3"/>
  <c r="R1849" i="3"/>
  <c r="P1849" i="3"/>
  <c r="BK1849" i="3"/>
  <c r="J1849" i="3"/>
  <c r="BE1849" i="3"/>
  <c r="BI1845" i="3"/>
  <c r="BH1845" i="3"/>
  <c r="BG1845" i="3"/>
  <c r="BF1845" i="3"/>
  <c r="T1845" i="3"/>
  <c r="R1845" i="3"/>
  <c r="P1845" i="3"/>
  <c r="BK1845" i="3"/>
  <c r="J1845" i="3"/>
  <c r="BE1845" i="3"/>
  <c r="BI1841" i="3"/>
  <c r="BH1841" i="3"/>
  <c r="BG1841" i="3"/>
  <c r="BF1841" i="3"/>
  <c r="T1841" i="3"/>
  <c r="R1841" i="3"/>
  <c r="P1841" i="3"/>
  <c r="BK1841" i="3"/>
  <c r="J1841" i="3"/>
  <c r="BE1841" i="3"/>
  <c r="BI1836" i="3"/>
  <c r="BH1836" i="3"/>
  <c r="BG1836" i="3"/>
  <c r="BF1836" i="3"/>
  <c r="T1836" i="3"/>
  <c r="R1836" i="3"/>
  <c r="P1836" i="3"/>
  <c r="BK1836" i="3"/>
  <c r="J1836" i="3"/>
  <c r="BE1836" i="3"/>
  <c r="BI1833" i="3"/>
  <c r="BH1833" i="3"/>
  <c r="BG1833" i="3"/>
  <c r="BF1833" i="3"/>
  <c r="T1833" i="3"/>
  <c r="R1833" i="3"/>
  <c r="P1833" i="3"/>
  <c r="BK1833" i="3"/>
  <c r="J1833" i="3"/>
  <c r="BE1833" i="3"/>
  <c r="BI1829" i="3"/>
  <c r="BH1829" i="3"/>
  <c r="BG1829" i="3"/>
  <c r="BF1829" i="3"/>
  <c r="T1829" i="3"/>
  <c r="T1828" i="3"/>
  <c r="R1829" i="3"/>
  <c r="R1828" i="3"/>
  <c r="P1829" i="3"/>
  <c r="P1828" i="3"/>
  <c r="BK1829" i="3"/>
  <c r="BK1828" i="3"/>
  <c r="J1828" i="3" s="1"/>
  <c r="J71" i="3" s="1"/>
  <c r="J1829" i="3"/>
  <c r="BE1829" i="3" s="1"/>
  <c r="BI1826" i="3"/>
  <c r="BH1826" i="3"/>
  <c r="BG1826" i="3"/>
  <c r="BF1826" i="3"/>
  <c r="T1826" i="3"/>
  <c r="R1826" i="3"/>
  <c r="P1826" i="3"/>
  <c r="BK1826" i="3"/>
  <c r="J1826" i="3"/>
  <c r="BE1826" i="3"/>
  <c r="BI1823" i="3"/>
  <c r="BH1823" i="3"/>
  <c r="BG1823" i="3"/>
  <c r="BF1823" i="3"/>
  <c r="T1823" i="3"/>
  <c r="R1823" i="3"/>
  <c r="P1823" i="3"/>
  <c r="BK1823" i="3"/>
  <c r="J1823" i="3"/>
  <c r="BE1823" i="3"/>
  <c r="BI1813" i="3"/>
  <c r="BH1813" i="3"/>
  <c r="BG1813" i="3"/>
  <c r="BF1813" i="3"/>
  <c r="T1813" i="3"/>
  <c r="R1813" i="3"/>
  <c r="P1813" i="3"/>
  <c r="BK1813" i="3"/>
  <c r="J1813" i="3"/>
  <c r="BE1813" i="3"/>
  <c r="BI1810" i="3"/>
  <c r="BH1810" i="3"/>
  <c r="BG1810" i="3"/>
  <c r="BF1810" i="3"/>
  <c r="T1810" i="3"/>
  <c r="R1810" i="3"/>
  <c r="P1810" i="3"/>
  <c r="BK1810" i="3"/>
  <c r="J1810" i="3"/>
  <c r="BE1810" i="3"/>
  <c r="BI1797" i="3"/>
  <c r="BH1797" i="3"/>
  <c r="BG1797" i="3"/>
  <c r="BF1797" i="3"/>
  <c r="T1797" i="3"/>
  <c r="R1797" i="3"/>
  <c r="P1797" i="3"/>
  <c r="BK1797" i="3"/>
  <c r="J1797" i="3"/>
  <c r="BE1797" i="3"/>
  <c r="BI1794" i="3"/>
  <c r="BH1794" i="3"/>
  <c r="BG1794" i="3"/>
  <c r="BF1794" i="3"/>
  <c r="T1794" i="3"/>
  <c r="R1794" i="3"/>
  <c r="P1794" i="3"/>
  <c r="BK1794" i="3"/>
  <c r="J1794" i="3"/>
  <c r="BE1794" i="3"/>
  <c r="BI1791" i="3"/>
  <c r="BH1791" i="3"/>
  <c r="BG1791" i="3"/>
  <c r="BF1791" i="3"/>
  <c r="T1791" i="3"/>
  <c r="R1791" i="3"/>
  <c r="P1791" i="3"/>
  <c r="BK1791" i="3"/>
  <c r="J1791" i="3"/>
  <c r="BE1791" i="3"/>
  <c r="BI1788" i="3"/>
  <c r="BH1788" i="3"/>
  <c r="BG1788" i="3"/>
  <c r="BF1788" i="3"/>
  <c r="T1788" i="3"/>
  <c r="R1788" i="3"/>
  <c r="P1788" i="3"/>
  <c r="BK1788" i="3"/>
  <c r="J1788" i="3"/>
  <c r="BE1788" i="3"/>
  <c r="BI1785" i="3"/>
  <c r="BH1785" i="3"/>
  <c r="BG1785" i="3"/>
  <c r="BF1785" i="3"/>
  <c r="T1785" i="3"/>
  <c r="R1785" i="3"/>
  <c r="P1785" i="3"/>
  <c r="BK1785" i="3"/>
  <c r="J1785" i="3"/>
  <c r="BE1785" i="3"/>
  <c r="BI1782" i="3"/>
  <c r="BH1782" i="3"/>
  <c r="BG1782" i="3"/>
  <c r="BF1782" i="3"/>
  <c r="T1782" i="3"/>
  <c r="R1782" i="3"/>
  <c r="P1782" i="3"/>
  <c r="BK1782" i="3"/>
  <c r="J1782" i="3"/>
  <c r="BE1782" i="3"/>
  <c r="BI1778" i="3"/>
  <c r="BH1778" i="3"/>
  <c r="BG1778" i="3"/>
  <c r="BF1778" i="3"/>
  <c r="T1778" i="3"/>
  <c r="R1778" i="3"/>
  <c r="P1778" i="3"/>
  <c r="BK1778" i="3"/>
  <c r="J1778" i="3"/>
  <c r="BE1778" i="3"/>
  <c r="BI1773" i="3"/>
  <c r="BH1773" i="3"/>
  <c r="BG1773" i="3"/>
  <c r="BF1773" i="3"/>
  <c r="T1773" i="3"/>
  <c r="R1773" i="3"/>
  <c r="P1773" i="3"/>
  <c r="BK1773" i="3"/>
  <c r="J1773" i="3"/>
  <c r="BE1773" i="3"/>
  <c r="BI1768" i="3"/>
  <c r="BH1768" i="3"/>
  <c r="BG1768" i="3"/>
  <c r="BF1768" i="3"/>
  <c r="T1768" i="3"/>
  <c r="R1768" i="3"/>
  <c r="P1768" i="3"/>
  <c r="BK1768" i="3"/>
  <c r="J1768" i="3"/>
  <c r="BE1768" i="3"/>
  <c r="BI1763" i="3"/>
  <c r="BH1763" i="3"/>
  <c r="BG1763" i="3"/>
  <c r="BF1763" i="3"/>
  <c r="T1763" i="3"/>
  <c r="R1763" i="3"/>
  <c r="P1763" i="3"/>
  <c r="BK1763" i="3"/>
  <c r="J1763" i="3"/>
  <c r="BE1763" i="3"/>
  <c r="BI1752" i="3"/>
  <c r="BH1752" i="3"/>
  <c r="BG1752" i="3"/>
  <c r="BF1752" i="3"/>
  <c r="T1752" i="3"/>
  <c r="R1752" i="3"/>
  <c r="P1752" i="3"/>
  <c r="BK1752" i="3"/>
  <c r="J1752" i="3"/>
  <c r="BE1752" i="3"/>
  <c r="BI1750" i="3"/>
  <c r="BH1750" i="3"/>
  <c r="BG1750" i="3"/>
  <c r="BF1750" i="3"/>
  <c r="T1750" i="3"/>
  <c r="R1750" i="3"/>
  <c r="R1742" i="3" s="1"/>
  <c r="P1750" i="3"/>
  <c r="BK1750" i="3"/>
  <c r="J1750" i="3"/>
  <c r="BE1750" i="3"/>
  <c r="BI1747" i="3"/>
  <c r="BH1747" i="3"/>
  <c r="BG1747" i="3"/>
  <c r="BF1747" i="3"/>
  <c r="T1747" i="3"/>
  <c r="R1747" i="3"/>
  <c r="P1747" i="3"/>
  <c r="BK1747" i="3"/>
  <c r="BK1742" i="3" s="1"/>
  <c r="J1742" i="3" s="1"/>
  <c r="J70" i="3" s="1"/>
  <c r="J1747" i="3"/>
  <c r="BE1747" i="3"/>
  <c r="BI1743" i="3"/>
  <c r="BH1743" i="3"/>
  <c r="BG1743" i="3"/>
  <c r="BF1743" i="3"/>
  <c r="T1743" i="3"/>
  <c r="T1742" i="3"/>
  <c r="R1743" i="3"/>
  <c r="P1743" i="3"/>
  <c r="P1742" i="3"/>
  <c r="BK1743" i="3"/>
  <c r="J1743" i="3"/>
  <c r="BE1743" i="3" s="1"/>
  <c r="BI1740" i="3"/>
  <c r="BH1740" i="3"/>
  <c r="BG1740" i="3"/>
  <c r="BF1740" i="3"/>
  <c r="T1740" i="3"/>
  <c r="R1740" i="3"/>
  <c r="P1740" i="3"/>
  <c r="BK1740" i="3"/>
  <c r="J1740" i="3"/>
  <c r="BE1740" i="3"/>
  <c r="BI1737" i="3"/>
  <c r="BH1737" i="3"/>
  <c r="BG1737" i="3"/>
  <c r="BF1737" i="3"/>
  <c r="T1737" i="3"/>
  <c r="R1737" i="3"/>
  <c r="P1737" i="3"/>
  <c r="BK1737" i="3"/>
  <c r="J1737" i="3"/>
  <c r="BE1737" i="3"/>
  <c r="BI1729" i="3"/>
  <c r="BH1729" i="3"/>
  <c r="BG1729" i="3"/>
  <c r="BF1729" i="3"/>
  <c r="T1729" i="3"/>
  <c r="R1729" i="3"/>
  <c r="P1729" i="3"/>
  <c r="BK1729" i="3"/>
  <c r="J1729" i="3"/>
  <c r="BE1729" i="3"/>
  <c r="BI1726" i="3"/>
  <c r="BH1726" i="3"/>
  <c r="BG1726" i="3"/>
  <c r="BF1726" i="3"/>
  <c r="T1726" i="3"/>
  <c r="R1726" i="3"/>
  <c r="P1726" i="3"/>
  <c r="BK1726" i="3"/>
  <c r="J1726" i="3"/>
  <c r="BE1726" i="3"/>
  <c r="BI1722" i="3"/>
  <c r="BH1722" i="3"/>
  <c r="BG1722" i="3"/>
  <c r="BF1722" i="3"/>
  <c r="T1722" i="3"/>
  <c r="R1722" i="3"/>
  <c r="P1722" i="3"/>
  <c r="BK1722" i="3"/>
  <c r="J1722" i="3"/>
  <c r="BE1722" i="3"/>
  <c r="BI1719" i="3"/>
  <c r="BH1719" i="3"/>
  <c r="BG1719" i="3"/>
  <c r="BF1719" i="3"/>
  <c r="T1719" i="3"/>
  <c r="R1719" i="3"/>
  <c r="P1719" i="3"/>
  <c r="BK1719" i="3"/>
  <c r="J1719" i="3"/>
  <c r="BE1719" i="3"/>
  <c r="BI1714" i="3"/>
  <c r="BH1714" i="3"/>
  <c r="BG1714" i="3"/>
  <c r="BF1714" i="3"/>
  <c r="T1714" i="3"/>
  <c r="R1714" i="3"/>
  <c r="P1714" i="3"/>
  <c r="BK1714" i="3"/>
  <c r="J1714" i="3"/>
  <c r="BE1714" i="3"/>
  <c r="BI1711" i="3"/>
  <c r="BH1711" i="3"/>
  <c r="BG1711" i="3"/>
  <c r="BF1711" i="3"/>
  <c r="T1711" i="3"/>
  <c r="R1711" i="3"/>
  <c r="P1711" i="3"/>
  <c r="BK1711" i="3"/>
  <c r="J1711" i="3"/>
  <c r="BE1711" i="3"/>
  <c r="BI1703" i="3"/>
  <c r="BH1703" i="3"/>
  <c r="BG1703" i="3"/>
  <c r="BF1703" i="3"/>
  <c r="T1703" i="3"/>
  <c r="R1703" i="3"/>
  <c r="P1703" i="3"/>
  <c r="BK1703" i="3"/>
  <c r="J1703" i="3"/>
  <c r="BE1703" i="3"/>
  <c r="BI1700" i="3"/>
  <c r="BH1700" i="3"/>
  <c r="BG1700" i="3"/>
  <c r="BF1700" i="3"/>
  <c r="T1700" i="3"/>
  <c r="R1700" i="3"/>
  <c r="P1700" i="3"/>
  <c r="BK1700" i="3"/>
  <c r="J1700" i="3"/>
  <c r="BE1700" i="3"/>
  <c r="BI1695" i="3"/>
  <c r="BH1695" i="3"/>
  <c r="BG1695" i="3"/>
  <c r="BF1695" i="3"/>
  <c r="T1695" i="3"/>
  <c r="R1695" i="3"/>
  <c r="P1695" i="3"/>
  <c r="BK1695" i="3"/>
  <c r="J1695" i="3"/>
  <c r="BE1695" i="3"/>
  <c r="BI1692" i="3"/>
  <c r="BH1692" i="3"/>
  <c r="BG1692" i="3"/>
  <c r="BF1692" i="3"/>
  <c r="T1692" i="3"/>
  <c r="R1692" i="3"/>
  <c r="P1692" i="3"/>
  <c r="BK1692" i="3"/>
  <c r="J1692" i="3"/>
  <c r="BE1692" i="3"/>
  <c r="BI1684" i="3"/>
  <c r="BH1684" i="3"/>
  <c r="BG1684" i="3"/>
  <c r="BF1684" i="3"/>
  <c r="T1684" i="3"/>
  <c r="T1683" i="3"/>
  <c r="T1682" i="3" s="1"/>
  <c r="R1684" i="3"/>
  <c r="R1683" i="3" s="1"/>
  <c r="R1682" i="3" s="1"/>
  <c r="P1684" i="3"/>
  <c r="P1683" i="3"/>
  <c r="P1682" i="3" s="1"/>
  <c r="BK1684" i="3"/>
  <c r="BK1683" i="3" s="1"/>
  <c r="J1684" i="3"/>
  <c r="BE1684" i="3"/>
  <c r="BI1680" i="3"/>
  <c r="BH1680" i="3"/>
  <c r="BG1680" i="3"/>
  <c r="BF1680" i="3"/>
  <c r="T1680" i="3"/>
  <c r="T1679" i="3"/>
  <c r="R1680" i="3"/>
  <c r="R1679" i="3"/>
  <c r="P1680" i="3"/>
  <c r="P1679" i="3"/>
  <c r="BK1680" i="3"/>
  <c r="BK1679" i="3"/>
  <c r="J1679" i="3" s="1"/>
  <c r="J67" i="3" s="1"/>
  <c r="J1680" i="3"/>
  <c r="BE1680" i="3" s="1"/>
  <c r="BI1674" i="3"/>
  <c r="BH1674" i="3"/>
  <c r="BG1674" i="3"/>
  <c r="BF1674" i="3"/>
  <c r="T1674" i="3"/>
  <c r="R1674" i="3"/>
  <c r="P1674" i="3"/>
  <c r="BK1674" i="3"/>
  <c r="J1674" i="3"/>
  <c r="BE1674" i="3"/>
  <c r="BI1671" i="3"/>
  <c r="BH1671" i="3"/>
  <c r="BG1671" i="3"/>
  <c r="BF1671" i="3"/>
  <c r="T1671" i="3"/>
  <c r="R1671" i="3"/>
  <c r="P1671" i="3"/>
  <c r="BK1671" i="3"/>
  <c r="J1671" i="3"/>
  <c r="BE1671" i="3"/>
  <c r="BI1665" i="3"/>
  <c r="BH1665" i="3"/>
  <c r="BG1665" i="3"/>
  <c r="BF1665" i="3"/>
  <c r="T1665" i="3"/>
  <c r="R1665" i="3"/>
  <c r="P1665" i="3"/>
  <c r="BK1665" i="3"/>
  <c r="J1665" i="3"/>
  <c r="BE1665" i="3"/>
  <c r="BI1644" i="3"/>
  <c r="BH1644" i="3"/>
  <c r="BG1644" i="3"/>
  <c r="BF1644" i="3"/>
  <c r="T1644" i="3"/>
  <c r="R1644" i="3"/>
  <c r="R1618" i="3" s="1"/>
  <c r="P1644" i="3"/>
  <c r="BK1644" i="3"/>
  <c r="J1644" i="3"/>
  <c r="BE1644" i="3"/>
  <c r="BI1640" i="3"/>
  <c r="BH1640" i="3"/>
  <c r="BG1640" i="3"/>
  <c r="BF1640" i="3"/>
  <c r="T1640" i="3"/>
  <c r="R1640" i="3"/>
  <c r="P1640" i="3"/>
  <c r="BK1640" i="3"/>
  <c r="BK1618" i="3" s="1"/>
  <c r="J1618" i="3" s="1"/>
  <c r="J66" i="3" s="1"/>
  <c r="J1640" i="3"/>
  <c r="BE1640" i="3"/>
  <c r="BI1619" i="3"/>
  <c r="BH1619" i="3"/>
  <c r="BG1619" i="3"/>
  <c r="BF1619" i="3"/>
  <c r="T1619" i="3"/>
  <c r="T1618" i="3"/>
  <c r="R1619" i="3"/>
  <c r="P1619" i="3"/>
  <c r="P1618" i="3"/>
  <c r="BK1619" i="3"/>
  <c r="J1619" i="3"/>
  <c r="BE1619" i="3" s="1"/>
  <c r="BI1614" i="3"/>
  <c r="BH1614" i="3"/>
  <c r="BG1614" i="3"/>
  <c r="BF1614" i="3"/>
  <c r="T1614" i="3"/>
  <c r="R1614" i="3"/>
  <c r="P1614" i="3"/>
  <c r="BK1614" i="3"/>
  <c r="J1614" i="3"/>
  <c r="BE1614" i="3"/>
  <c r="BI1610" i="3"/>
  <c r="BH1610" i="3"/>
  <c r="BG1610" i="3"/>
  <c r="BF1610" i="3"/>
  <c r="T1610" i="3"/>
  <c r="R1610" i="3"/>
  <c r="P1610" i="3"/>
  <c r="BK1610" i="3"/>
  <c r="J1610" i="3"/>
  <c r="BE1610" i="3"/>
  <c r="BI1604" i="3"/>
  <c r="BH1604" i="3"/>
  <c r="BG1604" i="3"/>
  <c r="BF1604" i="3"/>
  <c r="T1604" i="3"/>
  <c r="R1604" i="3"/>
  <c r="P1604" i="3"/>
  <c r="BK1604" i="3"/>
  <c r="J1604" i="3"/>
  <c r="BE1604" i="3"/>
  <c r="BI1600" i="3"/>
  <c r="BH1600" i="3"/>
  <c r="BG1600" i="3"/>
  <c r="BF1600" i="3"/>
  <c r="T1600" i="3"/>
  <c r="R1600" i="3"/>
  <c r="P1600" i="3"/>
  <c r="BK1600" i="3"/>
  <c r="J1600" i="3"/>
  <c r="BE1600" i="3"/>
  <c r="BI1596" i="3"/>
  <c r="BH1596" i="3"/>
  <c r="BG1596" i="3"/>
  <c r="BF1596" i="3"/>
  <c r="T1596" i="3"/>
  <c r="R1596" i="3"/>
  <c r="P1596" i="3"/>
  <c r="BK1596" i="3"/>
  <c r="J1596" i="3"/>
  <c r="BE1596" i="3"/>
  <c r="BI1592" i="3"/>
  <c r="BH1592" i="3"/>
  <c r="BG1592" i="3"/>
  <c r="BF1592" i="3"/>
  <c r="T1592" i="3"/>
  <c r="R1592" i="3"/>
  <c r="P1592" i="3"/>
  <c r="BK1592" i="3"/>
  <c r="J1592" i="3"/>
  <c r="BE1592" i="3"/>
  <c r="BI1585" i="3"/>
  <c r="BH1585" i="3"/>
  <c r="BG1585" i="3"/>
  <c r="BF1585" i="3"/>
  <c r="T1585" i="3"/>
  <c r="R1585" i="3"/>
  <c r="P1585" i="3"/>
  <c r="BK1585" i="3"/>
  <c r="J1585" i="3"/>
  <c r="BE1585" i="3"/>
  <c r="BI1581" i="3"/>
  <c r="BH1581" i="3"/>
  <c r="BG1581" i="3"/>
  <c r="BF1581" i="3"/>
  <c r="T1581" i="3"/>
  <c r="R1581" i="3"/>
  <c r="P1581" i="3"/>
  <c r="BK1581" i="3"/>
  <c r="J1581" i="3"/>
  <c r="BE1581" i="3"/>
  <c r="BI1571" i="3"/>
  <c r="BH1571" i="3"/>
  <c r="BG1571" i="3"/>
  <c r="BF1571" i="3"/>
  <c r="T1571" i="3"/>
  <c r="R1571" i="3"/>
  <c r="P1571" i="3"/>
  <c r="BK1571" i="3"/>
  <c r="J1571" i="3"/>
  <c r="BE1571" i="3"/>
  <c r="BI1561" i="3"/>
  <c r="BH1561" i="3"/>
  <c r="BG1561" i="3"/>
  <c r="BF1561" i="3"/>
  <c r="T1561" i="3"/>
  <c r="R1561" i="3"/>
  <c r="P1561" i="3"/>
  <c r="BK1561" i="3"/>
  <c r="J1561" i="3"/>
  <c r="BE1561" i="3"/>
  <c r="BI1549" i="3"/>
  <c r="BH1549" i="3"/>
  <c r="BG1549" i="3"/>
  <c r="BF1549" i="3"/>
  <c r="T1549" i="3"/>
  <c r="R1549" i="3"/>
  <c r="P1549" i="3"/>
  <c r="BK1549" i="3"/>
  <c r="J1549" i="3"/>
  <c r="BE1549" i="3"/>
  <c r="BI1547" i="3"/>
  <c r="BH1547" i="3"/>
  <c r="BG1547" i="3"/>
  <c r="BF1547" i="3"/>
  <c r="T1547" i="3"/>
  <c r="R1547" i="3"/>
  <c r="P1547" i="3"/>
  <c r="BK1547" i="3"/>
  <c r="J1547" i="3"/>
  <c r="BE1547" i="3"/>
  <c r="BI1543" i="3"/>
  <c r="BH1543" i="3"/>
  <c r="BG1543" i="3"/>
  <c r="BF1543" i="3"/>
  <c r="T1543" i="3"/>
  <c r="R1543" i="3"/>
  <c r="P1543" i="3"/>
  <c r="BK1543" i="3"/>
  <c r="J1543" i="3"/>
  <c r="BE1543" i="3"/>
  <c r="BI1533" i="3"/>
  <c r="BH1533" i="3"/>
  <c r="BG1533" i="3"/>
  <c r="BF1533" i="3"/>
  <c r="T1533" i="3"/>
  <c r="R1533" i="3"/>
  <c r="P1533" i="3"/>
  <c r="BK1533" i="3"/>
  <c r="J1533" i="3"/>
  <c r="BE1533" i="3"/>
  <c r="BI1523" i="3"/>
  <c r="BH1523" i="3"/>
  <c r="BG1523" i="3"/>
  <c r="BF1523" i="3"/>
  <c r="T1523" i="3"/>
  <c r="R1523" i="3"/>
  <c r="P1523" i="3"/>
  <c r="BK1523" i="3"/>
  <c r="J1523" i="3"/>
  <c r="BE1523" i="3"/>
  <c r="BI1519" i="3"/>
  <c r="BH1519" i="3"/>
  <c r="BG1519" i="3"/>
  <c r="BF1519" i="3"/>
  <c r="T1519" i="3"/>
  <c r="R1519" i="3"/>
  <c r="P1519" i="3"/>
  <c r="BK1519" i="3"/>
  <c r="J1519" i="3"/>
  <c r="BE1519" i="3"/>
  <c r="BI1500" i="3"/>
  <c r="BH1500" i="3"/>
  <c r="BG1500" i="3"/>
  <c r="BF1500" i="3"/>
  <c r="T1500" i="3"/>
  <c r="R1500" i="3"/>
  <c r="P1500" i="3"/>
  <c r="BK1500" i="3"/>
  <c r="J1500" i="3"/>
  <c r="BE1500" i="3"/>
  <c r="BI1475" i="3"/>
  <c r="BH1475" i="3"/>
  <c r="BG1475" i="3"/>
  <c r="BF1475" i="3"/>
  <c r="T1475" i="3"/>
  <c r="R1475" i="3"/>
  <c r="P1475" i="3"/>
  <c r="BK1475" i="3"/>
  <c r="J1475" i="3"/>
  <c r="BE1475" i="3"/>
  <c r="BI1466" i="3"/>
  <c r="BH1466" i="3"/>
  <c r="BG1466" i="3"/>
  <c r="BF1466" i="3"/>
  <c r="T1466" i="3"/>
  <c r="R1466" i="3"/>
  <c r="P1466" i="3"/>
  <c r="BK1466" i="3"/>
  <c r="J1466" i="3"/>
  <c r="BE1466" i="3"/>
  <c r="BI1457" i="3"/>
  <c r="BH1457" i="3"/>
  <c r="BG1457" i="3"/>
  <c r="BF1457" i="3"/>
  <c r="T1457" i="3"/>
  <c r="R1457" i="3"/>
  <c r="P1457" i="3"/>
  <c r="BK1457" i="3"/>
  <c r="J1457" i="3"/>
  <c r="BE1457" i="3"/>
  <c r="BI1448" i="3"/>
  <c r="BH1448" i="3"/>
  <c r="BG1448" i="3"/>
  <c r="BF1448" i="3"/>
  <c r="T1448" i="3"/>
  <c r="R1448" i="3"/>
  <c r="P1448" i="3"/>
  <c r="BK1448" i="3"/>
  <c r="J1448" i="3"/>
  <c r="BE1448" i="3"/>
  <c r="BI1439" i="3"/>
  <c r="BH1439" i="3"/>
  <c r="BG1439" i="3"/>
  <c r="BF1439" i="3"/>
  <c r="T1439" i="3"/>
  <c r="R1439" i="3"/>
  <c r="P1439" i="3"/>
  <c r="BK1439" i="3"/>
  <c r="J1439" i="3"/>
  <c r="BE1439" i="3"/>
  <c r="BI1430" i="3"/>
  <c r="BH1430" i="3"/>
  <c r="BG1430" i="3"/>
  <c r="BF1430" i="3"/>
  <c r="T1430" i="3"/>
  <c r="R1430" i="3"/>
  <c r="P1430" i="3"/>
  <c r="BK1430" i="3"/>
  <c r="J1430" i="3"/>
  <c r="BE1430" i="3"/>
  <c r="BI1400" i="3"/>
  <c r="BH1400" i="3"/>
  <c r="BG1400" i="3"/>
  <c r="BF1400" i="3"/>
  <c r="T1400" i="3"/>
  <c r="R1400" i="3"/>
  <c r="P1400" i="3"/>
  <c r="BK1400" i="3"/>
  <c r="J1400" i="3"/>
  <c r="BE1400" i="3"/>
  <c r="BI1373" i="3"/>
  <c r="BH1373" i="3"/>
  <c r="BG1373" i="3"/>
  <c r="BF1373" i="3"/>
  <c r="T1373" i="3"/>
  <c r="R1373" i="3"/>
  <c r="P1373" i="3"/>
  <c r="BK1373" i="3"/>
  <c r="J1373" i="3"/>
  <c r="BE1373" i="3"/>
  <c r="BI1369" i="3"/>
  <c r="BH1369" i="3"/>
  <c r="BG1369" i="3"/>
  <c r="BF1369" i="3"/>
  <c r="T1369" i="3"/>
  <c r="R1369" i="3"/>
  <c r="P1369" i="3"/>
  <c r="BK1369" i="3"/>
  <c r="J1369" i="3"/>
  <c r="BE1369" i="3"/>
  <c r="BI1342" i="3"/>
  <c r="BH1342" i="3"/>
  <c r="BG1342" i="3"/>
  <c r="BF1342" i="3"/>
  <c r="T1342" i="3"/>
  <c r="R1342" i="3"/>
  <c r="P1342" i="3"/>
  <c r="BK1342" i="3"/>
  <c r="J1342" i="3"/>
  <c r="BE1342" i="3"/>
  <c r="BI1339" i="3"/>
  <c r="BH1339" i="3"/>
  <c r="BG1339" i="3"/>
  <c r="BF1339" i="3"/>
  <c r="T1339" i="3"/>
  <c r="R1339" i="3"/>
  <c r="P1339" i="3"/>
  <c r="BK1339" i="3"/>
  <c r="J1339" i="3"/>
  <c r="BE1339" i="3"/>
  <c r="BI1331" i="3"/>
  <c r="BH1331" i="3"/>
  <c r="BG1331" i="3"/>
  <c r="BF1331" i="3"/>
  <c r="T1331" i="3"/>
  <c r="R1331" i="3"/>
  <c r="P1331" i="3"/>
  <c r="BK1331" i="3"/>
  <c r="J1331" i="3"/>
  <c r="BE1331" i="3"/>
  <c r="BI1328" i="3"/>
  <c r="BH1328" i="3"/>
  <c r="BG1328" i="3"/>
  <c r="BF1328" i="3"/>
  <c r="T1328" i="3"/>
  <c r="R1328" i="3"/>
  <c r="P1328" i="3"/>
  <c r="BK1328" i="3"/>
  <c r="J1328" i="3"/>
  <c r="BE1328" i="3"/>
  <c r="BI1303" i="3"/>
  <c r="BH1303" i="3"/>
  <c r="BG1303" i="3"/>
  <c r="BF1303" i="3"/>
  <c r="T1303" i="3"/>
  <c r="R1303" i="3"/>
  <c r="P1303" i="3"/>
  <c r="BK1303" i="3"/>
  <c r="J1303" i="3"/>
  <c r="BE1303" i="3"/>
  <c r="BI1300" i="3"/>
  <c r="BH1300" i="3"/>
  <c r="BG1300" i="3"/>
  <c r="BF1300" i="3"/>
  <c r="T1300" i="3"/>
  <c r="R1300" i="3"/>
  <c r="P1300" i="3"/>
  <c r="BK1300" i="3"/>
  <c r="J1300" i="3"/>
  <c r="BE1300" i="3"/>
  <c r="BI1279" i="3"/>
  <c r="BH1279" i="3"/>
  <c r="BG1279" i="3"/>
  <c r="BF1279" i="3"/>
  <c r="T1279" i="3"/>
  <c r="R1279" i="3"/>
  <c r="P1279" i="3"/>
  <c r="BK1279" i="3"/>
  <c r="J1279" i="3"/>
  <c r="BE1279" i="3"/>
  <c r="BI1276" i="3"/>
  <c r="BH1276" i="3"/>
  <c r="BG1276" i="3"/>
  <c r="BF1276" i="3"/>
  <c r="T1276" i="3"/>
  <c r="R1276" i="3"/>
  <c r="P1276" i="3"/>
  <c r="BK1276" i="3"/>
  <c r="J1276" i="3"/>
  <c r="BE1276" i="3"/>
  <c r="BI1258" i="3"/>
  <c r="BH1258" i="3"/>
  <c r="BG1258" i="3"/>
  <c r="BF1258" i="3"/>
  <c r="T1258" i="3"/>
  <c r="R1258" i="3"/>
  <c r="P1258" i="3"/>
  <c r="BK1258" i="3"/>
  <c r="J1258" i="3"/>
  <c r="BE1258" i="3"/>
  <c r="BI1228" i="3"/>
  <c r="BH1228" i="3"/>
  <c r="BG1228" i="3"/>
  <c r="BF1228" i="3"/>
  <c r="T1228" i="3"/>
  <c r="R1228" i="3"/>
  <c r="P1228" i="3"/>
  <c r="BK1228" i="3"/>
  <c r="J1228" i="3"/>
  <c r="BE1228" i="3"/>
  <c r="BI1200" i="3"/>
  <c r="BH1200" i="3"/>
  <c r="BG1200" i="3"/>
  <c r="BF1200" i="3"/>
  <c r="T1200" i="3"/>
  <c r="R1200" i="3"/>
  <c r="P1200" i="3"/>
  <c r="BK1200" i="3"/>
  <c r="J1200" i="3"/>
  <c r="BE1200" i="3"/>
  <c r="BI1196" i="3"/>
  <c r="BH1196" i="3"/>
  <c r="BG1196" i="3"/>
  <c r="BF1196" i="3"/>
  <c r="T1196" i="3"/>
  <c r="R1196" i="3"/>
  <c r="P1196" i="3"/>
  <c r="BK1196" i="3"/>
  <c r="J1196" i="3"/>
  <c r="BE1196" i="3"/>
  <c r="BI1171" i="3"/>
  <c r="BH1171" i="3"/>
  <c r="BG1171" i="3"/>
  <c r="BF1171" i="3"/>
  <c r="T1171" i="3"/>
  <c r="R1171" i="3"/>
  <c r="P1171" i="3"/>
  <c r="BK1171" i="3"/>
  <c r="J1171" i="3"/>
  <c r="BE1171" i="3"/>
  <c r="BI1146" i="3"/>
  <c r="BH1146" i="3"/>
  <c r="BG1146" i="3"/>
  <c r="BF1146" i="3"/>
  <c r="T1146" i="3"/>
  <c r="R1146" i="3"/>
  <c r="P1146" i="3"/>
  <c r="BK1146" i="3"/>
  <c r="J1146" i="3"/>
  <c r="BE1146" i="3"/>
  <c r="BI1138" i="3"/>
  <c r="BH1138" i="3"/>
  <c r="BG1138" i="3"/>
  <c r="BF1138" i="3"/>
  <c r="T1138" i="3"/>
  <c r="R1138" i="3"/>
  <c r="P1138" i="3"/>
  <c r="BK1138" i="3"/>
  <c r="J1138" i="3"/>
  <c r="BE1138" i="3"/>
  <c r="BI1123" i="3"/>
  <c r="BH1123" i="3"/>
  <c r="BG1123" i="3"/>
  <c r="BF1123" i="3"/>
  <c r="T1123" i="3"/>
  <c r="R1123" i="3"/>
  <c r="P1123" i="3"/>
  <c r="BK1123" i="3"/>
  <c r="J1123" i="3"/>
  <c r="BE1123" i="3"/>
  <c r="BI1118" i="3"/>
  <c r="BH1118" i="3"/>
  <c r="BG1118" i="3"/>
  <c r="BF1118" i="3"/>
  <c r="T1118" i="3"/>
  <c r="R1118" i="3"/>
  <c r="P1118" i="3"/>
  <c r="BK1118" i="3"/>
  <c r="J1118" i="3"/>
  <c r="BE1118" i="3"/>
  <c r="BI1115" i="3"/>
  <c r="BH1115" i="3"/>
  <c r="BG1115" i="3"/>
  <c r="BF1115" i="3"/>
  <c r="T1115" i="3"/>
  <c r="R1115" i="3"/>
  <c r="P1115" i="3"/>
  <c r="BK1115" i="3"/>
  <c r="J1115" i="3"/>
  <c r="BE1115" i="3"/>
  <c r="BI1110" i="3"/>
  <c r="BH1110" i="3"/>
  <c r="BG1110" i="3"/>
  <c r="BF1110" i="3"/>
  <c r="T1110" i="3"/>
  <c r="R1110" i="3"/>
  <c r="P1110" i="3"/>
  <c r="BK1110" i="3"/>
  <c r="J1110" i="3"/>
  <c r="BE1110" i="3"/>
  <c r="BI1096" i="3"/>
  <c r="BH1096" i="3"/>
  <c r="BG1096" i="3"/>
  <c r="BF1096" i="3"/>
  <c r="T1096" i="3"/>
  <c r="R1096" i="3"/>
  <c r="P1096" i="3"/>
  <c r="BK1096" i="3"/>
  <c r="J1096" i="3"/>
  <c r="BE1096" i="3"/>
  <c r="BI1082" i="3"/>
  <c r="BH1082" i="3"/>
  <c r="BG1082" i="3"/>
  <c r="BF1082" i="3"/>
  <c r="T1082" i="3"/>
  <c r="R1082" i="3"/>
  <c r="P1082" i="3"/>
  <c r="BK1082" i="3"/>
  <c r="J1082" i="3"/>
  <c r="BE1082" i="3"/>
  <c r="BI1064" i="3"/>
  <c r="BH1064" i="3"/>
  <c r="BG1064" i="3"/>
  <c r="BF1064" i="3"/>
  <c r="T1064" i="3"/>
  <c r="R1064" i="3"/>
  <c r="P1064" i="3"/>
  <c r="BK1064" i="3"/>
  <c r="J1064" i="3"/>
  <c r="BE1064" i="3"/>
  <c r="BI1058" i="3"/>
  <c r="BH1058" i="3"/>
  <c r="BG1058" i="3"/>
  <c r="BF1058" i="3"/>
  <c r="T1058" i="3"/>
  <c r="R1058" i="3"/>
  <c r="P1058" i="3"/>
  <c r="BK1058" i="3"/>
  <c r="J1058" i="3"/>
  <c r="BE1058" i="3"/>
  <c r="BI1050" i="3"/>
  <c r="BH1050" i="3"/>
  <c r="BG1050" i="3"/>
  <c r="BF1050" i="3"/>
  <c r="T1050" i="3"/>
  <c r="R1050" i="3"/>
  <c r="P1050" i="3"/>
  <c r="BK1050" i="3"/>
  <c r="J1050" i="3"/>
  <c r="BE1050" i="3"/>
  <c r="BI968" i="3"/>
  <c r="BH968" i="3"/>
  <c r="BG968" i="3"/>
  <c r="BF968" i="3"/>
  <c r="T968" i="3"/>
  <c r="R968" i="3"/>
  <c r="P968" i="3"/>
  <c r="BK968" i="3"/>
  <c r="J968" i="3"/>
  <c r="BE968" i="3"/>
  <c r="BI888" i="3"/>
  <c r="BH888" i="3"/>
  <c r="BG888" i="3"/>
  <c r="BF888" i="3"/>
  <c r="T888" i="3"/>
  <c r="R888" i="3"/>
  <c r="P888" i="3"/>
  <c r="BK888" i="3"/>
  <c r="J888" i="3"/>
  <c r="BE888" i="3"/>
  <c r="BI804" i="3"/>
  <c r="BH804" i="3"/>
  <c r="BG804" i="3"/>
  <c r="BF804" i="3"/>
  <c r="T804" i="3"/>
  <c r="R804" i="3"/>
  <c r="R639" i="3" s="1"/>
  <c r="P804" i="3"/>
  <c r="BK804" i="3"/>
  <c r="J804" i="3"/>
  <c r="BE804" i="3"/>
  <c r="BI647" i="3"/>
  <c r="BH647" i="3"/>
  <c r="BG647" i="3"/>
  <c r="BF647" i="3"/>
  <c r="T647" i="3"/>
  <c r="R647" i="3"/>
  <c r="P647" i="3"/>
  <c r="BK647" i="3"/>
  <c r="BK639" i="3" s="1"/>
  <c r="J639" i="3" s="1"/>
  <c r="J65" i="3" s="1"/>
  <c r="J647" i="3"/>
  <c r="BE647" i="3"/>
  <c r="BI640" i="3"/>
  <c r="BH640" i="3"/>
  <c r="BG640" i="3"/>
  <c r="BF640" i="3"/>
  <c r="T640" i="3"/>
  <c r="T639" i="3"/>
  <c r="R640" i="3"/>
  <c r="P640" i="3"/>
  <c r="P639" i="3"/>
  <c r="BK640" i="3"/>
  <c r="J640" i="3"/>
  <c r="BE640" i="3" s="1"/>
  <c r="BI619" i="3"/>
  <c r="BH619" i="3"/>
  <c r="BG619" i="3"/>
  <c r="BF619" i="3"/>
  <c r="T619" i="3"/>
  <c r="R619" i="3"/>
  <c r="P619" i="3"/>
  <c r="BK619" i="3"/>
  <c r="J619" i="3"/>
  <c r="BE619" i="3"/>
  <c r="BI606" i="3"/>
  <c r="BH606" i="3"/>
  <c r="BG606" i="3"/>
  <c r="BF606" i="3"/>
  <c r="T606" i="3"/>
  <c r="R606" i="3"/>
  <c r="P606" i="3"/>
  <c r="BK606" i="3"/>
  <c r="J606" i="3"/>
  <c r="BE606" i="3"/>
  <c r="BI593" i="3"/>
  <c r="BH593" i="3"/>
  <c r="BG593" i="3"/>
  <c r="BF593" i="3"/>
  <c r="T593" i="3"/>
  <c r="R593" i="3"/>
  <c r="P593" i="3"/>
  <c r="BK593" i="3"/>
  <c r="J593" i="3"/>
  <c r="BE593" i="3"/>
  <c r="BI586" i="3"/>
  <c r="BH586" i="3"/>
  <c r="BG586" i="3"/>
  <c r="BF586" i="3"/>
  <c r="T586" i="3"/>
  <c r="R586" i="3"/>
  <c r="P586" i="3"/>
  <c r="BK586" i="3"/>
  <c r="J586" i="3"/>
  <c r="BE586" i="3"/>
  <c r="BI582" i="3"/>
  <c r="BH582" i="3"/>
  <c r="BG582" i="3"/>
  <c r="BF582" i="3"/>
  <c r="T582" i="3"/>
  <c r="R582" i="3"/>
  <c r="R573" i="3" s="1"/>
  <c r="P582" i="3"/>
  <c r="BK582" i="3"/>
  <c r="J582" i="3"/>
  <c r="BE582" i="3"/>
  <c r="BI579" i="3"/>
  <c r="BH579" i="3"/>
  <c r="BG579" i="3"/>
  <c r="BF579" i="3"/>
  <c r="T579" i="3"/>
  <c r="R579" i="3"/>
  <c r="P579" i="3"/>
  <c r="BK579" i="3"/>
  <c r="BK573" i="3" s="1"/>
  <c r="J573" i="3" s="1"/>
  <c r="J64" i="3" s="1"/>
  <c r="J579" i="3"/>
  <c r="BE579" i="3"/>
  <c r="BI574" i="3"/>
  <c r="BH574" i="3"/>
  <c r="BG574" i="3"/>
  <c r="BF574" i="3"/>
  <c r="T574" i="3"/>
  <c r="T573" i="3"/>
  <c r="R574" i="3"/>
  <c r="P574" i="3"/>
  <c r="P573" i="3"/>
  <c r="BK574" i="3"/>
  <c r="J574" i="3"/>
  <c r="BE574" i="3" s="1"/>
  <c r="BI568" i="3"/>
  <c r="BH568" i="3"/>
  <c r="BG568" i="3"/>
  <c r="BF568" i="3"/>
  <c r="T568" i="3"/>
  <c r="R568" i="3"/>
  <c r="P568" i="3"/>
  <c r="BK568" i="3"/>
  <c r="J568" i="3"/>
  <c r="BE568" i="3"/>
  <c r="BI560" i="3"/>
  <c r="BH560" i="3"/>
  <c r="BG560" i="3"/>
  <c r="BF560" i="3"/>
  <c r="T560" i="3"/>
  <c r="R560" i="3"/>
  <c r="P560" i="3"/>
  <c r="BK560" i="3"/>
  <c r="J560" i="3"/>
  <c r="BE560" i="3"/>
  <c r="BI553" i="3"/>
  <c r="BH553" i="3"/>
  <c r="BG553" i="3"/>
  <c r="BF553" i="3"/>
  <c r="T553" i="3"/>
  <c r="R553" i="3"/>
  <c r="P553" i="3"/>
  <c r="BK553" i="3"/>
  <c r="J553" i="3"/>
  <c r="BE553" i="3"/>
  <c r="BI549" i="3"/>
  <c r="BH549" i="3"/>
  <c r="BG549" i="3"/>
  <c r="BF549" i="3"/>
  <c r="T549" i="3"/>
  <c r="R549" i="3"/>
  <c r="P549" i="3"/>
  <c r="BK549" i="3"/>
  <c r="J549" i="3"/>
  <c r="BE549" i="3"/>
  <c r="BI542" i="3"/>
  <c r="BH542" i="3"/>
  <c r="BG542" i="3"/>
  <c r="BF542" i="3"/>
  <c r="T542" i="3"/>
  <c r="R542" i="3"/>
  <c r="P542" i="3"/>
  <c r="BK542" i="3"/>
  <c r="J542" i="3"/>
  <c r="BE542" i="3"/>
  <c r="BI538" i="3"/>
  <c r="BH538" i="3"/>
  <c r="BG538" i="3"/>
  <c r="BF538" i="3"/>
  <c r="T538" i="3"/>
  <c r="R538" i="3"/>
  <c r="P538" i="3"/>
  <c r="BK538" i="3"/>
  <c r="J538" i="3"/>
  <c r="BE538" i="3"/>
  <c r="BI522" i="3"/>
  <c r="BH522" i="3"/>
  <c r="BG522" i="3"/>
  <c r="BF522" i="3"/>
  <c r="T522" i="3"/>
  <c r="R522" i="3"/>
  <c r="P522" i="3"/>
  <c r="BK522" i="3"/>
  <c r="J522" i="3"/>
  <c r="BE522" i="3"/>
  <c r="BI515" i="3"/>
  <c r="BH515" i="3"/>
  <c r="BG515" i="3"/>
  <c r="BF515" i="3"/>
  <c r="T515" i="3"/>
  <c r="R515" i="3"/>
  <c r="P515" i="3"/>
  <c r="BK515" i="3"/>
  <c r="J515" i="3"/>
  <c r="BE515" i="3"/>
  <c r="BI505" i="3"/>
  <c r="BH505" i="3"/>
  <c r="BG505" i="3"/>
  <c r="BF505" i="3"/>
  <c r="T505" i="3"/>
  <c r="R505" i="3"/>
  <c r="P505" i="3"/>
  <c r="BK505" i="3"/>
  <c r="J505" i="3"/>
  <c r="BE505" i="3"/>
  <c r="BI500" i="3"/>
  <c r="BH500" i="3"/>
  <c r="BG500" i="3"/>
  <c r="BF500" i="3"/>
  <c r="T500" i="3"/>
  <c r="R500" i="3"/>
  <c r="P500" i="3"/>
  <c r="BK500" i="3"/>
  <c r="J500" i="3"/>
  <c r="BE500" i="3"/>
  <c r="BI495" i="3"/>
  <c r="BH495" i="3"/>
  <c r="BG495" i="3"/>
  <c r="BF495" i="3"/>
  <c r="T495" i="3"/>
  <c r="R495" i="3"/>
  <c r="P495" i="3"/>
  <c r="BK495" i="3"/>
  <c r="J495" i="3"/>
  <c r="BE495" i="3"/>
  <c r="BI491" i="3"/>
  <c r="BH491" i="3"/>
  <c r="BG491" i="3"/>
  <c r="BF491" i="3"/>
  <c r="T491" i="3"/>
  <c r="R491" i="3"/>
  <c r="P491" i="3"/>
  <c r="BK491" i="3"/>
  <c r="J491" i="3"/>
  <c r="BE491" i="3"/>
  <c r="BI487" i="3"/>
  <c r="BH487" i="3"/>
  <c r="BG487" i="3"/>
  <c r="BF487" i="3"/>
  <c r="T487" i="3"/>
  <c r="R487" i="3"/>
  <c r="P487" i="3"/>
  <c r="BK487" i="3"/>
  <c r="J487" i="3"/>
  <c r="BE487" i="3"/>
  <c r="BI483" i="3"/>
  <c r="BH483" i="3"/>
  <c r="BG483" i="3"/>
  <c r="BF483" i="3"/>
  <c r="T483" i="3"/>
  <c r="R483" i="3"/>
  <c r="P483" i="3"/>
  <c r="BK483" i="3"/>
  <c r="J483" i="3"/>
  <c r="BE483" i="3"/>
  <c r="BI471" i="3"/>
  <c r="BH471" i="3"/>
  <c r="BG471" i="3"/>
  <c r="BF471" i="3"/>
  <c r="T471" i="3"/>
  <c r="R471" i="3"/>
  <c r="P471" i="3"/>
  <c r="BK471" i="3"/>
  <c r="J471" i="3"/>
  <c r="BE471" i="3"/>
  <c r="BI468" i="3"/>
  <c r="BH468" i="3"/>
  <c r="BG468" i="3"/>
  <c r="BF468" i="3"/>
  <c r="T468" i="3"/>
  <c r="R468" i="3"/>
  <c r="P468" i="3"/>
  <c r="BK468" i="3"/>
  <c r="J468" i="3"/>
  <c r="BE468" i="3"/>
  <c r="BI463" i="3"/>
  <c r="BH463" i="3"/>
  <c r="BG463" i="3"/>
  <c r="BF463" i="3"/>
  <c r="T463" i="3"/>
  <c r="R463" i="3"/>
  <c r="P463" i="3"/>
  <c r="BK463" i="3"/>
  <c r="J463" i="3"/>
  <c r="BE463" i="3"/>
  <c r="BI460" i="3"/>
  <c r="BH460" i="3"/>
  <c r="BG460" i="3"/>
  <c r="BF460" i="3"/>
  <c r="T460" i="3"/>
  <c r="R460" i="3"/>
  <c r="P460" i="3"/>
  <c r="BK460" i="3"/>
  <c r="J460" i="3"/>
  <c r="BE460" i="3"/>
  <c r="BI450" i="3"/>
  <c r="BH450" i="3"/>
  <c r="BG450" i="3"/>
  <c r="BF450" i="3"/>
  <c r="T450" i="3"/>
  <c r="R450" i="3"/>
  <c r="P450" i="3"/>
  <c r="BK450" i="3"/>
  <c r="J450" i="3"/>
  <c r="BE450" i="3"/>
  <c r="BI439" i="3"/>
  <c r="BH439" i="3"/>
  <c r="BG439" i="3"/>
  <c r="BF439" i="3"/>
  <c r="T439" i="3"/>
  <c r="R439" i="3"/>
  <c r="P439" i="3"/>
  <c r="BK439" i="3"/>
  <c r="J439" i="3"/>
  <c r="BE439" i="3"/>
  <c r="BI434" i="3"/>
  <c r="BH434" i="3"/>
  <c r="BG434" i="3"/>
  <c r="BF434" i="3"/>
  <c r="T434" i="3"/>
  <c r="R434" i="3"/>
  <c r="P434" i="3"/>
  <c r="BK434" i="3"/>
  <c r="J434" i="3"/>
  <c r="BE434" i="3"/>
  <c r="BI429" i="3"/>
  <c r="BH429" i="3"/>
  <c r="BG429" i="3"/>
  <c r="BF429" i="3"/>
  <c r="T429" i="3"/>
  <c r="R429" i="3"/>
  <c r="P429" i="3"/>
  <c r="BK429" i="3"/>
  <c r="J429" i="3"/>
  <c r="BE429" i="3"/>
  <c r="BI424" i="3"/>
  <c r="BH424" i="3"/>
  <c r="BG424" i="3"/>
  <c r="BF424" i="3"/>
  <c r="T424" i="3"/>
  <c r="R424" i="3"/>
  <c r="P424" i="3"/>
  <c r="BK424" i="3"/>
  <c r="J424" i="3"/>
  <c r="BE424" i="3"/>
  <c r="BI419" i="3"/>
  <c r="BH419" i="3"/>
  <c r="BG419" i="3"/>
  <c r="BF419" i="3"/>
  <c r="T419" i="3"/>
  <c r="R419" i="3"/>
  <c r="P419" i="3"/>
  <c r="BK419" i="3"/>
  <c r="J419" i="3"/>
  <c r="BE419" i="3"/>
  <c r="BI411" i="3"/>
  <c r="BH411" i="3"/>
  <c r="BG411" i="3"/>
  <c r="BF411" i="3"/>
  <c r="T411" i="3"/>
  <c r="R411" i="3"/>
  <c r="P411" i="3"/>
  <c r="BK411" i="3"/>
  <c r="J411" i="3"/>
  <c r="BE411" i="3"/>
  <c r="BI407" i="3"/>
  <c r="BH407" i="3"/>
  <c r="BG407" i="3"/>
  <c r="BF407" i="3"/>
  <c r="T407" i="3"/>
  <c r="R407" i="3"/>
  <c r="P407" i="3"/>
  <c r="BK407" i="3"/>
  <c r="J407" i="3"/>
  <c r="BE407" i="3"/>
  <c r="BI403" i="3"/>
  <c r="BH403" i="3"/>
  <c r="BG403" i="3"/>
  <c r="BF403" i="3"/>
  <c r="T403" i="3"/>
  <c r="R403" i="3"/>
  <c r="P403" i="3"/>
  <c r="BK403" i="3"/>
  <c r="J403" i="3"/>
  <c r="BE403" i="3"/>
  <c r="BI399" i="3"/>
  <c r="BH399" i="3"/>
  <c r="BG399" i="3"/>
  <c r="BF399" i="3"/>
  <c r="T399" i="3"/>
  <c r="R399" i="3"/>
  <c r="P399" i="3"/>
  <c r="BK399" i="3"/>
  <c r="J399" i="3"/>
  <c r="BE399" i="3"/>
  <c r="BI391" i="3"/>
  <c r="BH391" i="3"/>
  <c r="BG391" i="3"/>
  <c r="BF391" i="3"/>
  <c r="T391" i="3"/>
  <c r="R391" i="3"/>
  <c r="R376" i="3" s="1"/>
  <c r="P391" i="3"/>
  <c r="BK391" i="3"/>
  <c r="J391" i="3"/>
  <c r="BE391" i="3"/>
  <c r="BI384" i="3"/>
  <c r="BH384" i="3"/>
  <c r="BG384" i="3"/>
  <c r="BF384" i="3"/>
  <c r="T384" i="3"/>
  <c r="R384" i="3"/>
  <c r="P384" i="3"/>
  <c r="BK384" i="3"/>
  <c r="BK376" i="3" s="1"/>
  <c r="J376" i="3" s="1"/>
  <c r="J63" i="3" s="1"/>
  <c r="J384" i="3"/>
  <c r="BE384" i="3"/>
  <c r="BI377" i="3"/>
  <c r="BH377" i="3"/>
  <c r="BG377" i="3"/>
  <c r="BF377" i="3"/>
  <c r="T377" i="3"/>
  <c r="T376" i="3"/>
  <c r="R377" i="3"/>
  <c r="P377" i="3"/>
  <c r="P376" i="3"/>
  <c r="BK377" i="3"/>
  <c r="J377" i="3"/>
  <c r="BE377" i="3" s="1"/>
  <c r="BI366" i="3"/>
  <c r="BH366" i="3"/>
  <c r="BG366" i="3"/>
  <c r="BF366" i="3"/>
  <c r="T366" i="3"/>
  <c r="R366" i="3"/>
  <c r="P366" i="3"/>
  <c r="BK366" i="3"/>
  <c r="J366" i="3"/>
  <c r="BE366" i="3"/>
  <c r="BI357" i="3"/>
  <c r="BH357" i="3"/>
  <c r="BG357" i="3"/>
  <c r="BF357" i="3"/>
  <c r="T357" i="3"/>
  <c r="R357" i="3"/>
  <c r="P357" i="3"/>
  <c r="BK357" i="3"/>
  <c r="J357" i="3"/>
  <c r="BE357" i="3"/>
  <c r="BI337" i="3"/>
  <c r="BH337" i="3"/>
  <c r="BG337" i="3"/>
  <c r="BF337" i="3"/>
  <c r="T337" i="3"/>
  <c r="R337" i="3"/>
  <c r="P337" i="3"/>
  <c r="BK337" i="3"/>
  <c r="J337" i="3"/>
  <c r="BE337" i="3"/>
  <c r="BI333" i="3"/>
  <c r="BH333" i="3"/>
  <c r="BG333" i="3"/>
  <c r="BF333" i="3"/>
  <c r="T333" i="3"/>
  <c r="R333" i="3"/>
  <c r="P333" i="3"/>
  <c r="BK333" i="3"/>
  <c r="J333" i="3"/>
  <c r="BE333" i="3"/>
  <c r="BI324" i="3"/>
  <c r="BH324" i="3"/>
  <c r="BG324" i="3"/>
  <c r="BF324" i="3"/>
  <c r="T324" i="3"/>
  <c r="R324" i="3"/>
  <c r="P324" i="3"/>
  <c r="BK324" i="3"/>
  <c r="J324" i="3"/>
  <c r="BE324" i="3"/>
  <c r="BI319" i="3"/>
  <c r="BH319" i="3"/>
  <c r="BG319" i="3"/>
  <c r="BF319" i="3"/>
  <c r="T319" i="3"/>
  <c r="R319" i="3"/>
  <c r="P319" i="3"/>
  <c r="BK319" i="3"/>
  <c r="J319" i="3"/>
  <c r="BE319" i="3"/>
  <c r="BI315" i="3"/>
  <c r="BH315" i="3"/>
  <c r="BG315" i="3"/>
  <c r="BF315" i="3"/>
  <c r="T315" i="3"/>
  <c r="R315" i="3"/>
  <c r="P315" i="3"/>
  <c r="BK315" i="3"/>
  <c r="J315" i="3"/>
  <c r="BE315" i="3"/>
  <c r="BI288" i="3"/>
  <c r="BH288" i="3"/>
  <c r="BG288" i="3"/>
  <c r="BF288" i="3"/>
  <c r="T288" i="3"/>
  <c r="R288" i="3"/>
  <c r="P288" i="3"/>
  <c r="BK288" i="3"/>
  <c r="J288" i="3"/>
  <c r="BE288" i="3"/>
  <c r="BI278" i="3"/>
  <c r="BH278" i="3"/>
  <c r="BG278" i="3"/>
  <c r="BF278" i="3"/>
  <c r="T278" i="3"/>
  <c r="R278" i="3"/>
  <c r="P278" i="3"/>
  <c r="BK278" i="3"/>
  <c r="J278" i="3"/>
  <c r="BE278" i="3"/>
  <c r="BI274" i="3"/>
  <c r="BH274" i="3"/>
  <c r="BG274" i="3"/>
  <c r="BF274" i="3"/>
  <c r="T274" i="3"/>
  <c r="R274" i="3"/>
  <c r="P274" i="3"/>
  <c r="BK274" i="3"/>
  <c r="J274" i="3"/>
  <c r="BE274" i="3"/>
  <c r="BI270" i="3"/>
  <c r="BH270" i="3"/>
  <c r="BG270" i="3"/>
  <c r="BF270" i="3"/>
  <c r="T270" i="3"/>
  <c r="R270" i="3"/>
  <c r="R237" i="3" s="1"/>
  <c r="P270" i="3"/>
  <c r="BK270" i="3"/>
  <c r="J270" i="3"/>
  <c r="BE270" i="3"/>
  <c r="BI253" i="3"/>
  <c r="BH253" i="3"/>
  <c r="BG253" i="3"/>
  <c r="BF253" i="3"/>
  <c r="T253" i="3"/>
  <c r="R253" i="3"/>
  <c r="P253" i="3"/>
  <c r="BK253" i="3"/>
  <c r="BK237" i="3" s="1"/>
  <c r="J237" i="3" s="1"/>
  <c r="J62" i="3" s="1"/>
  <c r="J253" i="3"/>
  <c r="BE253" i="3"/>
  <c r="BI238" i="3"/>
  <c r="BH238" i="3"/>
  <c r="BG238" i="3"/>
  <c r="BF238" i="3"/>
  <c r="T238" i="3"/>
  <c r="T237" i="3"/>
  <c r="R238" i="3"/>
  <c r="P238" i="3"/>
  <c r="P237" i="3"/>
  <c r="BK238" i="3"/>
  <c r="J238" i="3"/>
  <c r="BE238" i="3" s="1"/>
  <c r="BI222" i="3"/>
  <c r="BH222" i="3"/>
  <c r="BG222" i="3"/>
  <c r="BF222" i="3"/>
  <c r="T222" i="3"/>
  <c r="R222" i="3"/>
  <c r="P222" i="3"/>
  <c r="BK222" i="3"/>
  <c r="J222" i="3"/>
  <c r="BE222" i="3"/>
  <c r="BI215" i="3"/>
  <c r="BH215" i="3"/>
  <c r="BG215" i="3"/>
  <c r="BF215" i="3"/>
  <c r="T215" i="3"/>
  <c r="R215" i="3"/>
  <c r="P215" i="3"/>
  <c r="BK215" i="3"/>
  <c r="J215" i="3"/>
  <c r="BE215" i="3"/>
  <c r="BI211" i="3"/>
  <c r="BH211" i="3"/>
  <c r="BG211" i="3"/>
  <c r="BF211" i="3"/>
  <c r="T211" i="3"/>
  <c r="R211" i="3"/>
  <c r="P211" i="3"/>
  <c r="BK211" i="3"/>
  <c r="J211" i="3"/>
  <c r="BE211" i="3"/>
  <c r="BI204" i="3"/>
  <c r="BH204" i="3"/>
  <c r="BG204" i="3"/>
  <c r="BF204" i="3"/>
  <c r="T204" i="3"/>
  <c r="R204" i="3"/>
  <c r="P204" i="3"/>
  <c r="BK204" i="3"/>
  <c r="J204" i="3"/>
  <c r="BE204" i="3"/>
  <c r="BI197" i="3"/>
  <c r="BH197" i="3"/>
  <c r="BG197" i="3"/>
  <c r="BF197" i="3"/>
  <c r="T197" i="3"/>
  <c r="R197" i="3"/>
  <c r="P197" i="3"/>
  <c r="BK197" i="3"/>
  <c r="J197" i="3"/>
  <c r="BE197" i="3"/>
  <c r="BI189" i="3"/>
  <c r="BH189" i="3"/>
  <c r="BG189" i="3"/>
  <c r="BF189" i="3"/>
  <c r="T189" i="3"/>
  <c r="R189" i="3"/>
  <c r="P189" i="3"/>
  <c r="BK189" i="3"/>
  <c r="J189" i="3"/>
  <c r="BE189" i="3"/>
  <c r="BI182" i="3"/>
  <c r="BH182" i="3"/>
  <c r="BG182" i="3"/>
  <c r="BF182" i="3"/>
  <c r="T182" i="3"/>
  <c r="R182" i="3"/>
  <c r="P182" i="3"/>
  <c r="BK182" i="3"/>
  <c r="J182" i="3"/>
  <c r="BE182" i="3"/>
  <c r="BI178" i="3"/>
  <c r="BH178" i="3"/>
  <c r="BG178" i="3"/>
  <c r="BF178" i="3"/>
  <c r="T178" i="3"/>
  <c r="R178" i="3"/>
  <c r="P178" i="3"/>
  <c r="BK178" i="3"/>
  <c r="J178" i="3"/>
  <c r="BE178" i="3"/>
  <c r="BI150" i="3"/>
  <c r="BH150" i="3"/>
  <c r="BG150" i="3"/>
  <c r="BF150" i="3"/>
  <c r="T150" i="3"/>
  <c r="R150" i="3"/>
  <c r="P150" i="3"/>
  <c r="BK150" i="3"/>
  <c r="J150" i="3"/>
  <c r="BE150" i="3"/>
  <c r="BI146" i="3"/>
  <c r="BH146" i="3"/>
  <c r="BG146" i="3"/>
  <c r="BF146" i="3"/>
  <c r="T146" i="3"/>
  <c r="R146" i="3"/>
  <c r="P146" i="3"/>
  <c r="BK146" i="3"/>
  <c r="J146" i="3"/>
  <c r="BE146" i="3"/>
  <c r="BI118" i="3"/>
  <c r="BH118" i="3"/>
  <c r="BG118" i="3"/>
  <c r="BF118" i="3"/>
  <c r="T118" i="3"/>
  <c r="R118" i="3"/>
  <c r="R106" i="3" s="1"/>
  <c r="R105" i="3" s="1"/>
  <c r="R104" i="3" s="1"/>
  <c r="P118" i="3"/>
  <c r="BK118" i="3"/>
  <c r="J118" i="3"/>
  <c r="BE118" i="3"/>
  <c r="BI114" i="3"/>
  <c r="BH114" i="3"/>
  <c r="BG114" i="3"/>
  <c r="BF114" i="3"/>
  <c r="T114" i="3"/>
  <c r="R114" i="3"/>
  <c r="P114" i="3"/>
  <c r="BK114" i="3"/>
  <c r="J114" i="3"/>
  <c r="BE114" i="3"/>
  <c r="BI107" i="3"/>
  <c r="F37" i="3"/>
  <c r="BD57" i="1" s="1"/>
  <c r="BD56" i="1" s="1"/>
  <c r="BH107" i="3"/>
  <c r="F36" i="3" s="1"/>
  <c r="BC57" i="1" s="1"/>
  <c r="BC56" i="1" s="1"/>
  <c r="AY56" i="1" s="1"/>
  <c r="BG107" i="3"/>
  <c r="F35" i="3"/>
  <c r="BB57" i="1" s="1"/>
  <c r="BB56" i="1" s="1"/>
  <c r="AX56" i="1" s="1"/>
  <c r="BF107" i="3"/>
  <c r="F34" i="3" s="1"/>
  <c r="BA57" i="1" s="1"/>
  <c r="T107" i="3"/>
  <c r="T106" i="3"/>
  <c r="T105" i="3" s="1"/>
  <c r="T104" i="3" s="1"/>
  <c r="R107" i="3"/>
  <c r="P107" i="3"/>
  <c r="P106" i="3"/>
  <c r="P105" i="3" s="1"/>
  <c r="P104" i="3" s="1"/>
  <c r="AU57" i="1" s="1"/>
  <c r="BK107" i="3"/>
  <c r="BK106" i="3" s="1"/>
  <c r="J107" i="3"/>
  <c r="BE107" i="3" s="1"/>
  <c r="J101" i="3"/>
  <c r="J100" i="3"/>
  <c r="F100" i="3"/>
  <c r="F98" i="3"/>
  <c r="E96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94" i="3"/>
  <c r="E48" i="3"/>
  <c r="J37" i="2"/>
  <c r="J36" i="2"/>
  <c r="AY55" i="1"/>
  <c r="J35" i="2"/>
  <c r="AX55" i="1"/>
  <c r="BI354" i="2"/>
  <c r="BH354" i="2"/>
  <c r="BG354" i="2"/>
  <c r="BF354" i="2"/>
  <c r="T354" i="2"/>
  <c r="T353" i="2"/>
  <c r="R354" i="2"/>
  <c r="R353" i="2"/>
  <c r="P354" i="2"/>
  <c r="P353" i="2"/>
  <c r="BK354" i="2"/>
  <c r="BK353" i="2"/>
  <c r="J353" i="2" s="1"/>
  <c r="J76" i="2" s="1"/>
  <c r="J354" i="2"/>
  <c r="BE354" i="2" s="1"/>
  <c r="BI347" i="2"/>
  <c r="BH347" i="2"/>
  <c r="BG347" i="2"/>
  <c r="BF347" i="2"/>
  <c r="T347" i="2"/>
  <c r="T346" i="2"/>
  <c r="R347" i="2"/>
  <c r="R346" i="2"/>
  <c r="P347" i="2"/>
  <c r="P346" i="2"/>
  <c r="BK347" i="2"/>
  <c r="BK346" i="2"/>
  <c r="J346" i="2" s="1"/>
  <c r="J75" i="2" s="1"/>
  <c r="J347" i="2"/>
  <c r="BE347" i="2" s="1"/>
  <c r="BI343" i="2"/>
  <c r="BH343" i="2"/>
  <c r="BG343" i="2"/>
  <c r="BF343" i="2"/>
  <c r="T343" i="2"/>
  <c r="T342" i="2"/>
  <c r="R343" i="2"/>
  <c r="R342" i="2"/>
  <c r="P343" i="2"/>
  <c r="P342" i="2"/>
  <c r="BK343" i="2"/>
  <c r="BK342" i="2"/>
  <c r="J342" i="2" s="1"/>
  <c r="J74" i="2" s="1"/>
  <c r="J343" i="2"/>
  <c r="BE343" i="2" s="1"/>
  <c r="BI339" i="2"/>
  <c r="BH339" i="2"/>
  <c r="BG339" i="2"/>
  <c r="BF339" i="2"/>
  <c r="T339" i="2"/>
  <c r="T338" i="2"/>
  <c r="R339" i="2"/>
  <c r="R338" i="2"/>
  <c r="P339" i="2"/>
  <c r="P338" i="2"/>
  <c r="BK339" i="2"/>
  <c r="BK338" i="2"/>
  <c r="J338" i="2" s="1"/>
  <c r="J73" i="2" s="1"/>
  <c r="J339" i="2"/>
  <c r="BE339" i="2" s="1"/>
  <c r="BI334" i="2"/>
  <c r="BH334" i="2"/>
  <c r="BG334" i="2"/>
  <c r="BF334" i="2"/>
  <c r="T334" i="2"/>
  <c r="R334" i="2"/>
  <c r="R325" i="2" s="1"/>
  <c r="P334" i="2"/>
  <c r="BK334" i="2"/>
  <c r="J334" i="2"/>
  <c r="BE334" i="2"/>
  <c r="BI330" i="2"/>
  <c r="BH330" i="2"/>
  <c r="BG330" i="2"/>
  <c r="BF330" i="2"/>
  <c r="T330" i="2"/>
  <c r="R330" i="2"/>
  <c r="P330" i="2"/>
  <c r="BK330" i="2"/>
  <c r="BK325" i="2" s="1"/>
  <c r="J325" i="2" s="1"/>
  <c r="J72" i="2" s="1"/>
  <c r="J330" i="2"/>
  <c r="BE330" i="2"/>
  <c r="BI326" i="2"/>
  <c r="BH326" i="2"/>
  <c r="BG326" i="2"/>
  <c r="BF326" i="2"/>
  <c r="T326" i="2"/>
  <c r="T325" i="2"/>
  <c r="R326" i="2"/>
  <c r="P326" i="2"/>
  <c r="P325" i="2"/>
  <c r="BK326" i="2"/>
  <c r="J326" i="2"/>
  <c r="BE326" i="2" s="1"/>
  <c r="BI318" i="2"/>
  <c r="BH318" i="2"/>
  <c r="BG318" i="2"/>
  <c r="BF318" i="2"/>
  <c r="T318" i="2"/>
  <c r="R318" i="2"/>
  <c r="P318" i="2"/>
  <c r="BK318" i="2"/>
  <c r="J318" i="2"/>
  <c r="BE318" i="2"/>
  <c r="BI314" i="2"/>
  <c r="BH314" i="2"/>
  <c r="BG314" i="2"/>
  <c r="BF314" i="2"/>
  <c r="T314" i="2"/>
  <c r="R314" i="2"/>
  <c r="P314" i="2"/>
  <c r="BK314" i="2"/>
  <c r="J314" i="2"/>
  <c r="BE314" i="2"/>
  <c r="BI310" i="2"/>
  <c r="BH310" i="2"/>
  <c r="BG310" i="2"/>
  <c r="BF310" i="2"/>
  <c r="T310" i="2"/>
  <c r="R310" i="2"/>
  <c r="P310" i="2"/>
  <c r="BK310" i="2"/>
  <c r="J310" i="2"/>
  <c r="BE310" i="2"/>
  <c r="BI306" i="2"/>
  <c r="BH306" i="2"/>
  <c r="BG306" i="2"/>
  <c r="BF306" i="2"/>
  <c r="T306" i="2"/>
  <c r="T305" i="2"/>
  <c r="R306" i="2"/>
  <c r="R305" i="2"/>
  <c r="P306" i="2"/>
  <c r="P305" i="2"/>
  <c r="BK306" i="2"/>
  <c r="BK305" i="2"/>
  <c r="J305" i="2" s="1"/>
  <c r="J71" i="2" s="1"/>
  <c r="J306" i="2"/>
  <c r="BE306" i="2" s="1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R294" i="2" s="1"/>
  <c r="P301" i="2"/>
  <c r="BK301" i="2"/>
  <c r="J301" i="2"/>
  <c r="BE301" i="2"/>
  <c r="BI298" i="2"/>
  <c r="BH298" i="2"/>
  <c r="BG298" i="2"/>
  <c r="BF298" i="2"/>
  <c r="T298" i="2"/>
  <c r="R298" i="2"/>
  <c r="P298" i="2"/>
  <c r="BK298" i="2"/>
  <c r="BK294" i="2" s="1"/>
  <c r="J294" i="2" s="1"/>
  <c r="J70" i="2" s="1"/>
  <c r="J298" i="2"/>
  <c r="BE298" i="2"/>
  <c r="BI295" i="2"/>
  <c r="BH295" i="2"/>
  <c r="BG295" i="2"/>
  <c r="BF295" i="2"/>
  <c r="T295" i="2"/>
  <c r="T294" i="2"/>
  <c r="R295" i="2"/>
  <c r="P295" i="2"/>
  <c r="P294" i="2"/>
  <c r="BK295" i="2"/>
  <c r="J295" i="2"/>
  <c r="BE295" i="2" s="1"/>
  <c r="BI290" i="2"/>
  <c r="BH290" i="2"/>
  <c r="BG290" i="2"/>
  <c r="BF290" i="2"/>
  <c r="T290" i="2"/>
  <c r="T289" i="2"/>
  <c r="R290" i="2"/>
  <c r="R289" i="2"/>
  <c r="P290" i="2"/>
  <c r="P289" i="2"/>
  <c r="BK290" i="2"/>
  <c r="BK289" i="2"/>
  <c r="J289" i="2" s="1"/>
  <c r="J69" i="2" s="1"/>
  <c r="J290" i="2"/>
  <c r="BE290" i="2" s="1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T281" i="2"/>
  <c r="R282" i="2"/>
  <c r="R281" i="2"/>
  <c r="P282" i="2"/>
  <c r="P281" i="2"/>
  <c r="BK282" i="2"/>
  <c r="BK281" i="2"/>
  <c r="J281" i="2" s="1"/>
  <c r="J68" i="2" s="1"/>
  <c r="J282" i="2"/>
  <c r="BE282" i="2" s="1"/>
  <c r="BI278" i="2"/>
  <c r="BH278" i="2"/>
  <c r="BG278" i="2"/>
  <c r="BF278" i="2"/>
  <c r="T278" i="2"/>
  <c r="T277" i="2"/>
  <c r="R278" i="2"/>
  <c r="R277" i="2"/>
  <c r="P278" i="2"/>
  <c r="P277" i="2"/>
  <c r="BK278" i="2"/>
  <c r="BK277" i="2"/>
  <c r="J277" i="2" s="1"/>
  <c r="J67" i="2" s="1"/>
  <c r="J278" i="2"/>
  <c r="BE278" i="2" s="1"/>
  <c r="BI275" i="2"/>
  <c r="BH275" i="2"/>
  <c r="BG275" i="2"/>
  <c r="BF275" i="2"/>
  <c r="T275" i="2"/>
  <c r="T274" i="2"/>
  <c r="R275" i="2"/>
  <c r="R274" i="2"/>
  <c r="P275" i="2"/>
  <c r="P274" i="2"/>
  <c r="BK275" i="2"/>
  <c r="BK274" i="2"/>
  <c r="J274" i="2" s="1"/>
  <c r="J66" i="2" s="1"/>
  <c r="J275" i="2"/>
  <c r="BE275" i="2" s="1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/>
  <c r="BI260" i="2"/>
  <c r="BH260" i="2"/>
  <c r="BG260" i="2"/>
  <c r="BF260" i="2"/>
  <c r="T260" i="2"/>
  <c r="T259" i="2"/>
  <c r="T258" i="2" s="1"/>
  <c r="R260" i="2"/>
  <c r="R259" i="2" s="1"/>
  <c r="R258" i="2" s="1"/>
  <c r="P260" i="2"/>
  <c r="P259" i="2"/>
  <c r="P258" i="2" s="1"/>
  <c r="BK260" i="2"/>
  <c r="BK259" i="2" s="1"/>
  <c r="J260" i="2"/>
  <c r="BE260" i="2"/>
  <c r="BI253" i="2"/>
  <c r="BH253" i="2"/>
  <c r="BG253" i="2"/>
  <c r="BF253" i="2"/>
  <c r="T253" i="2"/>
  <c r="R253" i="2"/>
  <c r="P253" i="2"/>
  <c r="BK253" i="2"/>
  <c r="J253" i="2"/>
  <c r="BE253" i="2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/>
  <c r="BI238" i="2"/>
  <c r="BH238" i="2"/>
  <c r="BG238" i="2"/>
  <c r="BF238" i="2"/>
  <c r="T238" i="2"/>
  <c r="R238" i="2"/>
  <c r="P238" i="2"/>
  <c r="BK238" i="2"/>
  <c r="J238" i="2"/>
  <c r="BE238" i="2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R208" i="2" s="1"/>
  <c r="P233" i="2"/>
  <c r="BK233" i="2"/>
  <c r="J233" i="2"/>
  <c r="BE233" i="2"/>
  <c r="BI221" i="2"/>
  <c r="BH221" i="2"/>
  <c r="BG221" i="2"/>
  <c r="BF221" i="2"/>
  <c r="T221" i="2"/>
  <c r="R221" i="2"/>
  <c r="P221" i="2"/>
  <c r="BK221" i="2"/>
  <c r="BK208" i="2" s="1"/>
  <c r="J208" i="2" s="1"/>
  <c r="J63" i="2" s="1"/>
  <c r="J221" i="2"/>
  <c r="BE221" i="2"/>
  <c r="BI209" i="2"/>
  <c r="BH209" i="2"/>
  <c r="BG209" i="2"/>
  <c r="BF209" i="2"/>
  <c r="T209" i="2"/>
  <c r="T208" i="2"/>
  <c r="R209" i="2"/>
  <c r="P209" i="2"/>
  <c r="P208" i="2"/>
  <c r="BK209" i="2"/>
  <c r="J209" i="2"/>
  <c r="BE209" i="2" s="1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/>
  <c r="BI182" i="2"/>
  <c r="BH182" i="2"/>
  <c r="BG182" i="2"/>
  <c r="BF182" i="2"/>
  <c r="T182" i="2"/>
  <c r="R182" i="2"/>
  <c r="P182" i="2"/>
  <c r="BK182" i="2"/>
  <c r="J182" i="2"/>
  <c r="BE182" i="2"/>
  <c r="BI178" i="2"/>
  <c r="BH178" i="2"/>
  <c r="BG178" i="2"/>
  <c r="BF178" i="2"/>
  <c r="T178" i="2"/>
  <c r="R178" i="2"/>
  <c r="P178" i="2"/>
  <c r="BK178" i="2"/>
  <c r="J178" i="2"/>
  <c r="BE178" i="2"/>
  <c r="BI175" i="2"/>
  <c r="BH175" i="2"/>
  <c r="BG175" i="2"/>
  <c r="BF175" i="2"/>
  <c r="T175" i="2"/>
  <c r="R175" i="2"/>
  <c r="P175" i="2"/>
  <c r="BK175" i="2"/>
  <c r="J175" i="2"/>
  <c r="BE175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P158" i="2"/>
  <c r="BK158" i="2"/>
  <c r="J158" i="2"/>
  <c r="BE158" i="2"/>
  <c r="BI150" i="2"/>
  <c r="BH150" i="2"/>
  <c r="BG150" i="2"/>
  <c r="BF150" i="2"/>
  <c r="T150" i="2"/>
  <c r="R150" i="2"/>
  <c r="P150" i="2"/>
  <c r="BK150" i="2"/>
  <c r="J150" i="2"/>
  <c r="BE150" i="2"/>
  <c r="BI145" i="2"/>
  <c r="BH145" i="2"/>
  <c r="BG145" i="2"/>
  <c r="BF145" i="2"/>
  <c r="T145" i="2"/>
  <c r="R145" i="2"/>
  <c r="P145" i="2"/>
  <c r="BK145" i="2"/>
  <c r="J145" i="2"/>
  <c r="BE145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BG131" i="2"/>
  <c r="BF131" i="2"/>
  <c r="T131" i="2"/>
  <c r="R131" i="2"/>
  <c r="P131" i="2"/>
  <c r="BK131" i="2"/>
  <c r="J131" i="2"/>
  <c r="BE131" i="2"/>
  <c r="BI127" i="2"/>
  <c r="BH127" i="2"/>
  <c r="BG127" i="2"/>
  <c r="BF127" i="2"/>
  <c r="T127" i="2"/>
  <c r="R127" i="2"/>
  <c r="R121" i="2" s="1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BK121" i="2" s="1"/>
  <c r="J121" i="2" s="1"/>
  <c r="J62" i="2" s="1"/>
  <c r="J124" i="2"/>
  <c r="BE124" i="2"/>
  <c r="BI122" i="2"/>
  <c r="BH122" i="2"/>
  <c r="BG122" i="2"/>
  <c r="BF122" i="2"/>
  <c r="T122" i="2"/>
  <c r="T121" i="2"/>
  <c r="R122" i="2"/>
  <c r="P122" i="2"/>
  <c r="P121" i="2"/>
  <c r="BK122" i="2"/>
  <c r="J122" i="2"/>
  <c r="BE122" i="2" s="1"/>
  <c r="BI117" i="2"/>
  <c r="BH117" i="2"/>
  <c r="BG117" i="2"/>
  <c r="BF117" i="2"/>
  <c r="T117" i="2"/>
  <c r="R117" i="2"/>
  <c r="P117" i="2"/>
  <c r="BK117" i="2"/>
  <c r="J117" i="2"/>
  <c r="BE117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R98" i="2" s="1"/>
  <c r="P108" i="2"/>
  <c r="BK108" i="2"/>
  <c r="J108" i="2"/>
  <c r="BE108" i="2"/>
  <c r="BI103" i="2"/>
  <c r="BH103" i="2"/>
  <c r="BG103" i="2"/>
  <c r="BF103" i="2"/>
  <c r="T103" i="2"/>
  <c r="R103" i="2"/>
  <c r="P103" i="2"/>
  <c r="BK103" i="2"/>
  <c r="J103" i="2"/>
  <c r="BE103" i="2"/>
  <c r="BI99" i="2"/>
  <c r="F37" i="2"/>
  <c r="BD55" i="1" s="1"/>
  <c r="BH99" i="2"/>
  <c r="F36" i="2" s="1"/>
  <c r="BC55" i="1" s="1"/>
  <c r="BG99" i="2"/>
  <c r="F35" i="2"/>
  <c r="BB55" i="1" s="1"/>
  <c r="BF99" i="2"/>
  <c r="F34" i="2" s="1"/>
  <c r="BA55" i="1" s="1"/>
  <c r="T99" i="2"/>
  <c r="T98" i="2"/>
  <c r="T97" i="2" s="1"/>
  <c r="T96" i="2" s="1"/>
  <c r="R99" i="2"/>
  <c r="P99" i="2"/>
  <c r="P98" i="2"/>
  <c r="P97" i="2" s="1"/>
  <c r="BK99" i="2"/>
  <c r="BK98" i="2" s="1"/>
  <c r="J99" i="2"/>
  <c r="BE99" i="2" s="1"/>
  <c r="J93" i="2"/>
  <c r="J92" i="2"/>
  <c r="F92" i="2"/>
  <c r="F90" i="2"/>
  <c r="E88" i="2"/>
  <c r="J55" i="2"/>
  <c r="J54" i="2"/>
  <c r="F54" i="2"/>
  <c r="F52" i="2"/>
  <c r="E50" i="2"/>
  <c r="J18" i="2"/>
  <c r="E18" i="2"/>
  <c r="F93" i="2" s="1"/>
  <c r="J17" i="2"/>
  <c r="J12" i="2"/>
  <c r="J90" i="2" s="1"/>
  <c r="E7" i="2"/>
  <c r="E86" i="2"/>
  <c r="E48" i="2"/>
  <c r="BD66" i="1"/>
  <c r="BB66" i="1"/>
  <c r="AX66" i="1" s="1"/>
  <c r="AS66" i="1"/>
  <c r="BC62" i="1"/>
  <c r="AY62" i="1" s="1"/>
  <c r="BA62" i="1"/>
  <c r="AW62" i="1"/>
  <c r="AS62" i="1"/>
  <c r="AS54" i="1" s="1"/>
  <c r="AS56" i="1"/>
  <c r="AT64" i="1"/>
  <c r="L50" i="1"/>
  <c r="AM50" i="1"/>
  <c r="AM49" i="1"/>
  <c r="L49" i="1"/>
  <c r="AM47" i="1"/>
  <c r="L47" i="1"/>
  <c r="L45" i="1"/>
  <c r="L44" i="1"/>
  <c r="J33" i="3" l="1"/>
  <c r="AV57" i="1" s="1"/>
  <c r="F33" i="3"/>
  <c r="AZ57" i="1" s="1"/>
  <c r="AZ56" i="1" s="1"/>
  <c r="AV56" i="1" s="1"/>
  <c r="J144" i="4"/>
  <c r="J69" i="4" s="1"/>
  <c r="BK143" i="4"/>
  <c r="J143" i="4" s="1"/>
  <c r="J68" i="4" s="1"/>
  <c r="J98" i="2"/>
  <c r="J61" i="2" s="1"/>
  <c r="BK97" i="2"/>
  <c r="P96" i="2"/>
  <c r="AU55" i="1" s="1"/>
  <c r="R97" i="2"/>
  <c r="R96" i="2" s="1"/>
  <c r="J259" i="2"/>
  <c r="J65" i="2" s="1"/>
  <c r="BK258" i="2"/>
  <c r="J258" i="2" s="1"/>
  <c r="J64" i="2" s="1"/>
  <c r="J106" i="3"/>
  <c r="J61" i="3" s="1"/>
  <c r="BK105" i="3"/>
  <c r="J1683" i="3"/>
  <c r="J69" i="3" s="1"/>
  <c r="BK1682" i="3"/>
  <c r="J1682" i="3" s="1"/>
  <c r="J68" i="3" s="1"/>
  <c r="J33" i="2"/>
  <c r="AV55" i="1" s="1"/>
  <c r="F33" i="2"/>
  <c r="AZ55" i="1" s="1"/>
  <c r="F35" i="4"/>
  <c r="AZ58" i="1" s="1"/>
  <c r="J35" i="4"/>
  <c r="AV58" i="1" s="1"/>
  <c r="AT58" i="1" s="1"/>
  <c r="R94" i="4"/>
  <c r="J96" i="4"/>
  <c r="J65" i="4" s="1"/>
  <c r="BK95" i="4"/>
  <c r="R143" i="4"/>
  <c r="J52" i="2"/>
  <c r="F55" i="2"/>
  <c r="J34" i="2"/>
  <c r="AW55" i="1" s="1"/>
  <c r="J98" i="3"/>
  <c r="F101" i="3"/>
  <c r="J34" i="3"/>
  <c r="AW57" i="1" s="1"/>
  <c r="F36" i="4"/>
  <c r="BA58" i="1" s="1"/>
  <c r="BA56" i="1" s="1"/>
  <c r="J88" i="5"/>
  <c r="F91" i="5"/>
  <c r="J35" i="5"/>
  <c r="AV59" i="1" s="1"/>
  <c r="AT59" i="1" s="1"/>
  <c r="J97" i="5"/>
  <c r="J66" i="5" s="1"/>
  <c r="F36" i="5"/>
  <c r="BA59" i="1" s="1"/>
  <c r="J110" i="6"/>
  <c r="J66" i="6" s="1"/>
  <c r="BK101" i="6"/>
  <c r="J154" i="6"/>
  <c r="J71" i="6" s="1"/>
  <c r="BK132" i="6"/>
  <c r="J132" i="6" s="1"/>
  <c r="J69" i="6" s="1"/>
  <c r="BK176" i="5"/>
  <c r="J176" i="5" s="1"/>
  <c r="J69" i="5" s="1"/>
  <c r="T101" i="6"/>
  <c r="J35" i="6"/>
  <c r="AV60" i="1" s="1"/>
  <c r="AT60" i="1" s="1"/>
  <c r="T272" i="7"/>
  <c r="T411" i="7"/>
  <c r="P411" i="7"/>
  <c r="P569" i="7"/>
  <c r="T569" i="7"/>
  <c r="T568" i="7" s="1"/>
  <c r="T606" i="7"/>
  <c r="F35" i="8"/>
  <c r="AZ63" i="1" s="1"/>
  <c r="J35" i="8"/>
  <c r="AV63" i="1" s="1"/>
  <c r="AT63" i="1" s="1"/>
  <c r="P97" i="7"/>
  <c r="P272" i="7"/>
  <c r="T315" i="7"/>
  <c r="J731" i="7"/>
  <c r="J76" i="7" s="1"/>
  <c r="BK730" i="7"/>
  <c r="J730" i="7" s="1"/>
  <c r="J75" i="7" s="1"/>
  <c r="J98" i="9"/>
  <c r="J65" i="9" s="1"/>
  <c r="BK97" i="9"/>
  <c r="T285" i="6"/>
  <c r="T132" i="6" s="1"/>
  <c r="P303" i="6"/>
  <c r="P100" i="6" s="1"/>
  <c r="AU60" i="1" s="1"/>
  <c r="AU56" i="1" s="1"/>
  <c r="BK97" i="7"/>
  <c r="R97" i="7"/>
  <c r="R96" i="7" s="1"/>
  <c r="F35" i="7"/>
  <c r="BB61" i="1" s="1"/>
  <c r="F37" i="7"/>
  <c r="BD61" i="1" s="1"/>
  <c r="BD54" i="1" s="1"/>
  <c r="W33" i="1" s="1"/>
  <c r="T248" i="7"/>
  <c r="P315" i="7"/>
  <c r="T497" i="7"/>
  <c r="P497" i="7"/>
  <c r="J569" i="7"/>
  <c r="J71" i="7" s="1"/>
  <c r="BK568" i="7"/>
  <c r="J568" i="7" s="1"/>
  <c r="J70" i="7" s="1"/>
  <c r="P606" i="7"/>
  <c r="T620" i="7"/>
  <c r="T673" i="7"/>
  <c r="T731" i="7"/>
  <c r="T730" i="7" s="1"/>
  <c r="P102" i="8"/>
  <c r="P101" i="8" s="1"/>
  <c r="P100" i="8" s="1"/>
  <c r="AU63" i="1" s="1"/>
  <c r="T102" i="8"/>
  <c r="T101" i="8" s="1"/>
  <c r="T100" i="8" s="1"/>
  <c r="F37" i="8"/>
  <c r="BB63" i="1" s="1"/>
  <c r="P273" i="8"/>
  <c r="BK725" i="8"/>
  <c r="J725" i="8" s="1"/>
  <c r="J77" i="8" s="1"/>
  <c r="J726" i="8"/>
  <c r="J78" i="8" s="1"/>
  <c r="J33" i="7"/>
  <c r="AV61" i="1" s="1"/>
  <c r="AT61" i="1" s="1"/>
  <c r="F33" i="7"/>
  <c r="AZ61" i="1" s="1"/>
  <c r="T97" i="7"/>
  <c r="T96" i="7" s="1"/>
  <c r="E88" i="8"/>
  <c r="E50" i="8"/>
  <c r="J102" i="8"/>
  <c r="J65" i="8" s="1"/>
  <c r="BK101" i="8"/>
  <c r="J35" i="10"/>
  <c r="AV65" i="1" s="1"/>
  <c r="AT65" i="1" s="1"/>
  <c r="F35" i="10"/>
  <c r="AZ65" i="1" s="1"/>
  <c r="J105" i="17"/>
  <c r="J64" i="17" s="1"/>
  <c r="BK85" i="17"/>
  <c r="J56" i="8"/>
  <c r="F59" i="8"/>
  <c r="BK95" i="11"/>
  <c r="R95" i="11"/>
  <c r="J83" i="12"/>
  <c r="J56" i="12"/>
  <c r="BK90" i="12"/>
  <c r="J91" i="12"/>
  <c r="J65" i="12" s="1"/>
  <c r="R94" i="13"/>
  <c r="R93" i="13" s="1"/>
  <c r="F38" i="13"/>
  <c r="BC69" i="1" s="1"/>
  <c r="J56" i="9"/>
  <c r="T338" i="9"/>
  <c r="T97" i="9" s="1"/>
  <c r="P338" i="9"/>
  <c r="P97" i="9" s="1"/>
  <c r="P96" i="9" s="1"/>
  <c r="AU64" i="1" s="1"/>
  <c r="T484" i="9"/>
  <c r="T483" i="9" s="1"/>
  <c r="P484" i="9"/>
  <c r="P483" i="9" s="1"/>
  <c r="P91" i="10"/>
  <c r="T119" i="10"/>
  <c r="T90" i="10" s="1"/>
  <c r="T89" i="10" s="1"/>
  <c r="P119" i="10"/>
  <c r="J35" i="11"/>
  <c r="AV67" i="1" s="1"/>
  <c r="AT67" i="1" s="1"/>
  <c r="F35" i="11"/>
  <c r="AZ67" i="1" s="1"/>
  <c r="J33" i="16"/>
  <c r="AV72" i="1" s="1"/>
  <c r="AT72" i="1" s="1"/>
  <c r="F33" i="16"/>
  <c r="AZ72" i="1" s="1"/>
  <c r="BK668" i="8"/>
  <c r="F35" i="9"/>
  <c r="AZ64" i="1" s="1"/>
  <c r="F39" i="9"/>
  <c r="BD64" i="1" s="1"/>
  <c r="BD62" i="1" s="1"/>
  <c r="J514" i="9"/>
  <c r="J74" i="9" s="1"/>
  <c r="BK513" i="9"/>
  <c r="J513" i="9" s="1"/>
  <c r="J73" i="9" s="1"/>
  <c r="BK90" i="10"/>
  <c r="R90" i="10"/>
  <c r="R89" i="10" s="1"/>
  <c r="F37" i="10"/>
  <c r="BB65" i="1" s="1"/>
  <c r="F39" i="10"/>
  <c r="BD65" i="1" s="1"/>
  <c r="F35" i="15"/>
  <c r="AZ71" i="1" s="1"/>
  <c r="J35" i="15"/>
  <c r="AV71" i="1" s="1"/>
  <c r="BK216" i="15"/>
  <c r="J216" i="15" s="1"/>
  <c r="J70" i="15" s="1"/>
  <c r="J217" i="15"/>
  <c r="J71" i="15" s="1"/>
  <c r="J35" i="12"/>
  <c r="AV68" i="1" s="1"/>
  <c r="AT68" i="1" s="1"/>
  <c r="BK95" i="13"/>
  <c r="F36" i="13"/>
  <c r="BA69" i="1" s="1"/>
  <c r="R219" i="13"/>
  <c r="R218" i="13" s="1"/>
  <c r="F92" i="14"/>
  <c r="F59" i="14"/>
  <c r="BK97" i="14"/>
  <c r="F38" i="11"/>
  <c r="BC67" i="1" s="1"/>
  <c r="BK198" i="11"/>
  <c r="R198" i="11"/>
  <c r="R197" i="11" s="1"/>
  <c r="F59" i="12"/>
  <c r="J36" i="12"/>
  <c r="AW68" i="1" s="1"/>
  <c r="F36" i="12"/>
  <c r="BA68" i="1" s="1"/>
  <c r="F38" i="12"/>
  <c r="BC68" i="1" s="1"/>
  <c r="F35" i="13"/>
  <c r="AZ69" i="1" s="1"/>
  <c r="P94" i="13"/>
  <c r="P93" i="13" s="1"/>
  <c r="AU69" i="1" s="1"/>
  <c r="T94" i="13"/>
  <c r="T93" i="13" s="1"/>
  <c r="BK219" i="13"/>
  <c r="J35" i="14"/>
  <c r="AV70" i="1" s="1"/>
  <c r="AT70" i="1" s="1"/>
  <c r="J420" i="14"/>
  <c r="J73" i="14" s="1"/>
  <c r="F38" i="15"/>
  <c r="BC71" i="1" s="1"/>
  <c r="BK203" i="15"/>
  <c r="R203" i="15"/>
  <c r="R202" i="15" s="1"/>
  <c r="R93" i="15" s="1"/>
  <c r="T85" i="17"/>
  <c r="T84" i="17" s="1"/>
  <c r="F35" i="17"/>
  <c r="BB73" i="1" s="1"/>
  <c r="J89" i="14"/>
  <c r="J56" i="14"/>
  <c r="P96" i="14"/>
  <c r="P95" i="14" s="1"/>
  <c r="AU70" i="1" s="1"/>
  <c r="J36" i="14"/>
  <c r="AW70" i="1" s="1"/>
  <c r="F36" i="14"/>
  <c r="BA70" i="1" s="1"/>
  <c r="F38" i="14"/>
  <c r="BC70" i="1" s="1"/>
  <c r="J95" i="15"/>
  <c r="J65" i="15" s="1"/>
  <c r="BK94" i="15"/>
  <c r="F36" i="15"/>
  <c r="BA71" i="1" s="1"/>
  <c r="P93" i="16"/>
  <c r="P92" i="16" s="1"/>
  <c r="AU72" i="1" s="1"/>
  <c r="J232" i="16"/>
  <c r="J62" i="16" s="1"/>
  <c r="BK93" i="16"/>
  <c r="J36" i="13"/>
  <c r="AW69" i="1" s="1"/>
  <c r="AT69" i="1" s="1"/>
  <c r="J36" i="15"/>
  <c r="AW71" i="1" s="1"/>
  <c r="T283" i="16"/>
  <c r="T93" i="16" s="1"/>
  <c r="T92" i="16" s="1"/>
  <c r="P311" i="16"/>
  <c r="P371" i="16"/>
  <c r="T441" i="16"/>
  <c r="P283" i="16"/>
  <c r="P501" i="16"/>
  <c r="P500" i="16" s="1"/>
  <c r="P86" i="17"/>
  <c r="P85" i="17" s="1"/>
  <c r="P84" i="17" s="1"/>
  <c r="AU73" i="1" s="1"/>
  <c r="F35" i="16"/>
  <c r="BB72" i="1" s="1"/>
  <c r="F37" i="16"/>
  <c r="BD72" i="1" s="1"/>
  <c r="F33" i="17"/>
  <c r="AZ73" i="1" s="1"/>
  <c r="J33" i="17"/>
  <c r="AV73" i="1" s="1"/>
  <c r="AT73" i="1" s="1"/>
  <c r="AW56" i="1" l="1"/>
  <c r="BK96" i="14"/>
  <c r="J97" i="14"/>
  <c r="J65" i="14" s="1"/>
  <c r="T100" i="6"/>
  <c r="BK100" i="6"/>
  <c r="J100" i="6" s="1"/>
  <c r="J101" i="6"/>
  <c r="J64" i="6" s="1"/>
  <c r="J95" i="4"/>
  <c r="J64" i="4" s="1"/>
  <c r="BK94" i="4"/>
  <c r="J94" i="4" s="1"/>
  <c r="AT55" i="1"/>
  <c r="AT56" i="1"/>
  <c r="AT71" i="1"/>
  <c r="J101" i="8"/>
  <c r="J64" i="8" s="1"/>
  <c r="AT57" i="1"/>
  <c r="J203" i="15"/>
  <c r="J69" i="15" s="1"/>
  <c r="BK202" i="15"/>
  <c r="J202" i="15" s="1"/>
  <c r="J68" i="15" s="1"/>
  <c r="BK218" i="13"/>
  <c r="J218" i="13" s="1"/>
  <c r="J69" i="13" s="1"/>
  <c r="J219" i="13"/>
  <c r="J70" i="13" s="1"/>
  <c r="J95" i="13"/>
  <c r="J65" i="13" s="1"/>
  <c r="BK94" i="13"/>
  <c r="BA66" i="1"/>
  <c r="AW66" i="1" s="1"/>
  <c r="BK197" i="11"/>
  <c r="J197" i="11" s="1"/>
  <c r="J70" i="11" s="1"/>
  <c r="J198" i="11"/>
  <c r="J71" i="11" s="1"/>
  <c r="J90" i="10"/>
  <c r="J64" i="10" s="1"/>
  <c r="BK89" i="10"/>
  <c r="J89" i="10" s="1"/>
  <c r="AZ66" i="1"/>
  <c r="AV66" i="1" s="1"/>
  <c r="AT66" i="1" s="1"/>
  <c r="P90" i="10"/>
  <c r="P89" i="10" s="1"/>
  <c r="AU65" i="1" s="1"/>
  <c r="AU62" i="1" s="1"/>
  <c r="T96" i="9"/>
  <c r="R94" i="11"/>
  <c r="J85" i="17"/>
  <c r="J60" i="17" s="1"/>
  <c r="BK84" i="17"/>
  <c r="J84" i="17" s="1"/>
  <c r="P568" i="7"/>
  <c r="P96" i="7" s="1"/>
  <c r="AU61" i="1" s="1"/>
  <c r="AU54" i="1" s="1"/>
  <c r="BK92" i="16"/>
  <c r="J92" i="16" s="1"/>
  <c r="J93" i="16"/>
  <c r="J60" i="16" s="1"/>
  <c r="BK93" i="15"/>
  <c r="J93" i="15" s="1"/>
  <c r="J94" i="15"/>
  <c r="J64" i="15" s="1"/>
  <c r="AU66" i="1"/>
  <c r="BC66" i="1"/>
  <c r="J668" i="8"/>
  <c r="J75" i="8" s="1"/>
  <c r="BK667" i="8"/>
  <c r="J667" i="8" s="1"/>
  <c r="J74" i="8" s="1"/>
  <c r="J90" i="12"/>
  <c r="J64" i="12" s="1"/>
  <c r="BK89" i="12"/>
  <c r="J89" i="12" s="1"/>
  <c r="J95" i="11"/>
  <c r="J64" i="11" s="1"/>
  <c r="BK94" i="11"/>
  <c r="J94" i="11" s="1"/>
  <c r="BB62" i="1"/>
  <c r="AX62" i="1" s="1"/>
  <c r="J97" i="7"/>
  <c r="J60" i="7" s="1"/>
  <c r="BK96" i="7"/>
  <c r="J96" i="7" s="1"/>
  <c r="J97" i="9"/>
  <c r="J64" i="9" s="1"/>
  <c r="BK96" i="9"/>
  <c r="J96" i="9" s="1"/>
  <c r="AZ62" i="1"/>
  <c r="AV62" i="1" s="1"/>
  <c r="AT62" i="1" s="1"/>
  <c r="BK96" i="5"/>
  <c r="J105" i="3"/>
  <c r="J60" i="3" s="1"/>
  <c r="BK104" i="3"/>
  <c r="J104" i="3" s="1"/>
  <c r="BK96" i="2"/>
  <c r="J96" i="2" s="1"/>
  <c r="J97" i="2"/>
  <c r="J60" i="2" s="1"/>
  <c r="J96" i="5" l="1"/>
  <c r="J65" i="5" s="1"/>
  <c r="BK95" i="5"/>
  <c r="J30" i="7"/>
  <c r="J59" i="7"/>
  <c r="J63" i="15"/>
  <c r="J32" i="15"/>
  <c r="BK93" i="13"/>
  <c r="J93" i="13" s="1"/>
  <c r="J94" i="13"/>
  <c r="J64" i="13" s="1"/>
  <c r="J96" i="14"/>
  <c r="J64" i="14" s="1"/>
  <c r="BK95" i="14"/>
  <c r="J95" i="14" s="1"/>
  <c r="J63" i="12"/>
  <c r="J32" i="12"/>
  <c r="AY66" i="1"/>
  <c r="BC54" i="1"/>
  <c r="J30" i="17"/>
  <c r="J59" i="17"/>
  <c r="BK100" i="8"/>
  <c r="J100" i="8" s="1"/>
  <c r="J63" i="6"/>
  <c r="J32" i="6"/>
  <c r="BA54" i="1"/>
  <c r="J30" i="3"/>
  <c r="J59" i="3"/>
  <c r="J63" i="9"/>
  <c r="J32" i="9"/>
  <c r="J59" i="16"/>
  <c r="J30" i="16"/>
  <c r="J63" i="4"/>
  <c r="J32" i="4"/>
  <c r="J59" i="2"/>
  <c r="J30" i="2"/>
  <c r="AZ54" i="1"/>
  <c r="J32" i="11"/>
  <c r="J63" i="11"/>
  <c r="J32" i="10"/>
  <c r="J63" i="10"/>
  <c r="BB54" i="1"/>
  <c r="W30" i="1" l="1"/>
  <c r="AW54" i="1"/>
  <c r="AK30" i="1" s="1"/>
  <c r="AG68" i="1"/>
  <c r="AN68" i="1" s="1"/>
  <c r="J41" i="12"/>
  <c r="J41" i="4"/>
  <c r="AG58" i="1"/>
  <c r="AN58" i="1" s="1"/>
  <c r="AV54" i="1"/>
  <c r="W29" i="1"/>
  <c r="AG60" i="1"/>
  <c r="AN60" i="1" s="1"/>
  <c r="J41" i="6"/>
  <c r="J39" i="17"/>
  <c r="AG73" i="1"/>
  <c r="AN73" i="1" s="1"/>
  <c r="J63" i="13"/>
  <c r="J32" i="13"/>
  <c r="J39" i="7"/>
  <c r="AG61" i="1"/>
  <c r="AN61" i="1" s="1"/>
  <c r="J41" i="11"/>
  <c r="AG67" i="1"/>
  <c r="AG55" i="1"/>
  <c r="J39" i="2"/>
  <c r="AG72" i="1"/>
  <c r="AN72" i="1" s="1"/>
  <c r="J39" i="16"/>
  <c r="AY54" i="1"/>
  <c r="W32" i="1"/>
  <c r="J63" i="14"/>
  <c r="J32" i="14"/>
  <c r="AG71" i="1"/>
  <c r="AN71" i="1" s="1"/>
  <c r="J41" i="15"/>
  <c r="BK94" i="5"/>
  <c r="J94" i="5" s="1"/>
  <c r="J95" i="5"/>
  <c r="J64" i="5" s="1"/>
  <c r="W31" i="1"/>
  <c r="AX54" i="1"/>
  <c r="J41" i="9"/>
  <c r="AG64" i="1"/>
  <c r="AN64" i="1" s="1"/>
  <c r="J41" i="10"/>
  <c r="AG65" i="1"/>
  <c r="AN65" i="1" s="1"/>
  <c r="J39" i="3"/>
  <c r="AG57" i="1"/>
  <c r="J63" i="8"/>
  <c r="J32" i="8"/>
  <c r="J41" i="8" l="1"/>
  <c r="AG63" i="1"/>
  <c r="AN55" i="1"/>
  <c r="AK29" i="1"/>
  <c r="AT54" i="1"/>
  <c r="J41" i="14"/>
  <c r="AG70" i="1"/>
  <c r="AN70" i="1" s="1"/>
  <c r="AN67" i="1"/>
  <c r="AG69" i="1"/>
  <c r="AN69" i="1" s="1"/>
  <c r="J41" i="13"/>
  <c r="AN57" i="1"/>
  <c r="J63" i="5"/>
  <c r="J32" i="5"/>
  <c r="AG66" i="1" l="1"/>
  <c r="AN66" i="1" s="1"/>
  <c r="AN63" i="1"/>
  <c r="AG62" i="1"/>
  <c r="AN62" i="1" s="1"/>
  <c r="AG59" i="1"/>
  <c r="J41" i="5"/>
  <c r="AN59" i="1" l="1"/>
  <c r="AG56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<sst xmlns="http://schemas.openxmlformats.org/spreadsheetml/2006/main" count="68483" uniqueCount="6692">
  <si>
    <t>Export Komplet</t>
  </si>
  <si>
    <t>VZ</t>
  </si>
  <si>
    <t>2.0</t>
  </si>
  <si>
    <t>ZAMOK</t>
  </si>
  <si>
    <t>False</t>
  </si>
  <si>
    <t>{0ff6e504-21da-4170-8a67-15536cc795fd}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</si>
  <si>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</si>
  <si>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</si>
  <si>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</si>
  <si>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</si>
  <si>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</si>
  <si>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</si>
  <si>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</si>
  <si>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</si>
  <si>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201805262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</si>
  <si>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</si>
  <si>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</si>
  <si>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sportovního areálu Za Branou</t>
  </si>
  <si>
    <t>KSO:</t>
  </si>
  <si>
    <t/>
  </si>
  <si>
    <t>CC-CZ:</t>
  </si>
  <si>
    <t>Místo:</t>
  </si>
  <si>
    <t>Pacov</t>
  </si>
  <si>
    <t>Datum:</t>
  </si>
  <si>
    <t>18.5.2019</t>
  </si>
  <si>
    <t>Zadavatel:</t>
  </si>
  <si>
    <t>IČ:</t>
  </si>
  <si>
    <t>00477036</t>
  </si>
  <si>
    <t>TJ Slavoj Pacov</t>
  </si>
  <si>
    <t>DIČ:</t>
  </si>
  <si>
    <t>Uchazeč:</t>
  </si>
  <si>
    <t>Vyplň údaj</t>
  </si>
  <si>
    <t>Projektant:</t>
  </si>
  <si>
    <t>11324180</t>
  </si>
  <si>
    <t>Ing. Jan Šlechta</t>
  </si>
  <si>
    <t>True</t>
  </si>
  <si>
    <t>Zpracovatel:</t>
  </si>
  <si>
    <t>16844840</t>
  </si>
  <si>
    <t>Ing. Pavel Vochozka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</si>
  <si>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</si>
  <si>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Dílčí práce a dodávky, které se nenachází v cenících ÚRS jsou oceněny individuálně. Jedná se o R-položky a M-položky, přičemž tyto položky jsou kalkulovány na základě praxe a zkušeností z realizovaných staveb s položkami obdobného charakteru.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</si>
  <si>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</si>
  <si>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</si>
  <si>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</si>
  <si>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</si>
  <si>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</si>
  <si>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</si>
  <si>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</si>
  <si>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</si>
  <si>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</si>
  <si>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</si>
  <si>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</si>
  <si>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</si>
  <si>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</si>
  <si>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</si>
  <si>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</si>
  <si>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</si>
  <si>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</si>
  <si>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</si>
  <si>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</si>
  <si>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</si>
  <si>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</si>
  <si>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</si>
  <si>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</si>
  <si>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</si>
  <si>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</si>
  <si>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</si>
  <si>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</si>
  <si>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</si>
  <si>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</si>
  <si>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</si>
  <si>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</si>
  <si>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</si>
  <si>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</si>
  <si>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</si>
  <si>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</si>
  <si>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</si>
  <si>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</si>
  <si>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</si>
  <si>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</si>
  <si>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</si>
  <si>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Demolice objektu šaten</t>
  </si>
  <si>
    <t>STA</t>
  </si>
  <si>
    <t>1</t>
  </si>
  <si>
    <t>{03d5fc52-060b-4682-85b5-bd8a857f2681}</t>
  </si>
  <si>
    <t>2</t>
  </si>
  <si>
    <t>002</t>
  </si>
  <si>
    <t>Novostavba objektu šaten</t>
  </si>
  <si>
    <t>{616b7bf0-826f-400d-a64c-a16cb1dacb57}</t>
  </si>
  <si>
    <t>Soupis</t>
  </si>
  <si>
    <t>###NOINSERT###</t>
  </si>
  <si>
    <t>201</t>
  </si>
  <si>
    <t>Zdravotní instalace</t>
  </si>
  <si>
    <t>{e956806b-8976-4db8-ba1a-b6fa93eb4975}</t>
  </si>
  <si>
    <t>202</t>
  </si>
  <si>
    <t>EI</t>
  </si>
  <si>
    <t>{ed92d415-653c-4863-9b8f-36e18b5daa84}</t>
  </si>
  <si>
    <t>203</t>
  </si>
  <si>
    <t>ÚT</t>
  </si>
  <si>
    <t>{3f56e0fa-1299-42b4-8b6b-0fbe106e8392}</t>
  </si>
  <si>
    <t>003</t>
  </si>
  <si>
    <t>Rekonstrukce tribuny</t>
  </si>
  <si>
    <t>{f390ea18-2dfe-414a-bf88-c4ef8568a948}</t>
  </si>
  <si>
    <t>004</t>
  </si>
  <si>
    <t>Tenisové kurty</t>
  </si>
  <si>
    <t>{9d31892b-ab53-44ca-8746-d010fdcc43aa}</t>
  </si>
  <si>
    <t>401</t>
  </si>
  <si>
    <t>{1cfad18c-af8f-45eb-bf84-555eb82fe6e6}</t>
  </si>
  <si>
    <t>402</t>
  </si>
  <si>
    <t>Rozvody vody, kanalizace a NN</t>
  </si>
  <si>
    <t>{6545dc74-0fcc-47e6-9d1b-96ba692e32b8}</t>
  </si>
  <si>
    <t>403</t>
  </si>
  <si>
    <t>Oplocení</t>
  </si>
  <si>
    <t>{91b6bafb-9695-44d5-9e02-3623bb4a0595}</t>
  </si>
  <si>
    <t>005</t>
  </si>
  <si>
    <t>Venkovní úpravy</t>
  </si>
  <si>
    <t>{47eb5918-5e14-41c2-aee0-1770965f0c81}</t>
  </si>
  <si>
    <t>501</t>
  </si>
  <si>
    <t>Oplocení, vstup a vrata</t>
  </si>
  <si>
    <t>{78b2fd40-0253-4abf-98f0-37ce7c98f3bd}</t>
  </si>
  <si>
    <t>502</t>
  </si>
  <si>
    <t>Venkovní asfaltová plocha</t>
  </si>
  <si>
    <t>{429eda8b-1757-4383-92a0-fe720215d518}</t>
  </si>
  <si>
    <t>503</t>
  </si>
  <si>
    <t>Venkovní schodiště</t>
  </si>
  <si>
    <t>{400bbccf-2dd3-4fd3-a84b-5a4b75c9bbb5}</t>
  </si>
  <si>
    <t>504</t>
  </si>
  <si>
    <t>Venkovní kanalizace</t>
  </si>
  <si>
    <t>{0952852a-ad23-41b1-98f6-bb9fd61d49be}</t>
  </si>
  <si>
    <t>505</t>
  </si>
  <si>
    <t>Vodovodní přípojka</t>
  </si>
  <si>
    <t>{5997a9da-e115-410a-ba0f-56bb457eb69a}</t>
  </si>
  <si>
    <t>006</t>
  </si>
  <si>
    <t>Přístupová rampa a chodníky</t>
  </si>
  <si>
    <t>{9c5e9362-eaf1-4ffd-b02a-1ce5f8c8af54}</t>
  </si>
  <si>
    <t>007</t>
  </si>
  <si>
    <t>Vedlejší náklady</t>
  </si>
  <si>
    <t>VON</t>
  </si>
  <si>
    <t>{06bcbe1a-b2fd-49d1-a86f-97909e21c832}</t>
  </si>
  <si>
    <t>KRYCÍ LIST SOUPISU PRACÍ</t>
  </si>
  <si>
    <t>Objekt:</t>
  </si>
  <si>
    <t>001 - Demolice objektu šaten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</si>
  <si>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</si>
  <si>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</si>
  <si>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</si>
  <si>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</si>
  <si>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</si>
  <si>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</si>
  <si>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</si>
  <si>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</si>
  <si>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</si>
  <si>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</si>
  <si>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730 - Ústřední vytápění</t>
  </si>
  <si>
    <t xml:space="preserve">    740.1 - Elektromontáže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</si>
  <si>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</si>
  <si>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</si>
  <si>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</si>
  <si>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</si>
  <si>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</si>
  <si>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</si>
  <si>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</si>
  <si>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</si>
  <si>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</si>
  <si>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</si>
  <si>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</si>
  <si>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</si>
  <si>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</si>
  <si>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</si>
  <si>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</si>
  <si>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</si>
  <si>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</si>
  <si>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</si>
  <si>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</si>
  <si>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</si>
  <si>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</si>
  <si>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</si>
  <si>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</si>
  <si>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</si>
  <si>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</si>
  <si>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</si>
  <si>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</si>
  <si>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</si>
  <si>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</si>
  <si>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</si>
  <si>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2018 01</t>
  </si>
  <si>
    <t>4</t>
  </si>
  <si>
    <t>35912759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</si>
  <si>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</si>
  <si>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</si>
  <si>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</si>
  <si>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"plocha s krytem z betonové dlažby 50/50 cm - 15 m2</t>
  </si>
  <si>
    <t>113107161</t>
  </si>
  <si>
    <t>Odstranění podkladu z kameniva drceného tl 100 mm strojně pl přes 50 do 200 m2</t>
  </si>
  <si>
    <t>494605983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</si>
  <si>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</si>
  <si>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"zpevněná plocha s asfaltovým krytem</t>
  </si>
  <si>
    <t>"podklad zahliněné kamenivo tl. cca 10 cm</t>
  </si>
  <si>
    <t>200</t>
  </si>
  <si>
    <t>3</t>
  </si>
  <si>
    <t>113107182</t>
  </si>
  <si>
    <t>Odstranění podkladu živičného tl 100 mm strojně pl přes 50 do 200 m2</t>
  </si>
  <si>
    <t>764025427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</si>
  <si>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</si>
  <si>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"zpevněná plocha s asfaltovým krytem tl. cca 8 cm</t>
  </si>
  <si>
    <t>113107311</t>
  </si>
  <si>
    <t>Odstranění podkladu z kameniva těženého tl 100 mm strojně pl do 50 m2</t>
  </si>
  <si>
    <t>-853024640</t>
  </si>
  <si>
    <t>Odstranění podkladů nebo krytů strojně plochy jednotlivě do 50 m2 s přemístěním hmot na skládku na vzdálenost do 3 m nebo s naložením na dopravní prostředek z kameniva těženého, o tl. vrstvy do 100 mm</t>
  </si>
  <si>
    <t>"podklad ze zahliněného kameniva tl. cca 10 cm</t>
  </si>
  <si>
    <t>5</t>
  </si>
  <si>
    <t>1811101.R</t>
  </si>
  <si>
    <t>Urovnání pozemku po bouracích pracech</t>
  </si>
  <si>
    <t>R-položka vlastní</t>
  </si>
  <si>
    <t>1517845983</t>
  </si>
  <si>
    <t>"plocha po demolici objektu a zpevněných ploch</t>
  </si>
  <si>
    <t>365</t>
  </si>
  <si>
    <t>9</t>
  </si>
  <si>
    <t>Ostatní konstrukce a práce, bourání</t>
  </si>
  <si>
    <t>6</t>
  </si>
  <si>
    <t>949101111</t>
  </si>
  <si>
    <t>Lešení pomocné pro objekty pozemních staveb s lešeňovou podlahou v do 1,9 m zatížení do 150 kg/m2</t>
  </si>
  <si>
    <t>-1684486965</t>
  </si>
  <si>
    <t>Lešení pomocné pracovní pro objekty pozemních staveb pro zatížení do 150 kg/m2, o výšce lešeňové podlahy do 1,9 m</t>
  </si>
  <si>
    <t>7</t>
  </si>
  <si>
    <t>961043111</t>
  </si>
  <si>
    <t>Bourání základů z betonu proloženého kamenem</t>
  </si>
  <si>
    <t>m3</t>
  </si>
  <si>
    <t>1856092897</t>
  </si>
  <si>
    <t>Bourání základů z betonu proloženého kamenem</t>
  </si>
  <si>
    <t>0,5*1,2*75</t>
  </si>
  <si>
    <t>8</t>
  </si>
  <si>
    <t>961044111</t>
  </si>
  <si>
    <t>Bourání základů z betonu prostého</t>
  </si>
  <si>
    <t>727087307</t>
  </si>
  <si>
    <t>Bourání základů z betonu prostého</t>
  </si>
  <si>
    <t>"základová deska (podkladní beton) předpokládané tl. 15 cm</t>
  </si>
  <si>
    <t>24,75*6,1*0,15</t>
  </si>
  <si>
    <t>962022491</t>
  </si>
  <si>
    <t>Bourání zdiva nadzákladového kamenného na MC přes 1 m3</t>
  </si>
  <si>
    <t>-1924347851</t>
  </si>
  <si>
    <t>Bourání zdiva nadzákladového kamenného nebo smíšeného kamenného na maltu cementovou, objemu přes 1 m3</t>
  </si>
  <si>
    <t>"část opěrné kamenné zdi podél terénních schodů</t>
  </si>
  <si>
    <t>2,0*1,6*0,4</t>
  </si>
  <si>
    <t>10</t>
  </si>
  <si>
    <t>962031132</t>
  </si>
  <si>
    <t>Bourání příček z cihel pálených na MVC tl do 100 mm</t>
  </si>
  <si>
    <t>-311800512</t>
  </si>
  <si>
    <t>Bourání příček z cihel, tvárnic nebo příčkovek z cihel pálených, plných nebo dutých na maltu vápennou nebo vápenocementovou, tl. do 100 mm</t>
  </si>
  <si>
    <t>(2,25+1,6+1,35*2+1)-(0,6*1,97*3)</t>
  </si>
  <si>
    <t>11</t>
  </si>
  <si>
    <t>962031133</t>
  </si>
  <si>
    <t>Bourání příček z cihel pálených na MVC tl do 150 mm</t>
  </si>
  <si>
    <t>-1559223218</t>
  </si>
  <si>
    <t>Bourání příček z cihel, tvárnic nebo příčkovek z cihel pálených, plných nebo dutých na maltu vápennou nebo vápenocementovou, tl. do 150 mm</t>
  </si>
  <si>
    <t>3,85*2,65*4</t>
  </si>
  <si>
    <t>5,5*2,65*3-(0,85*2,2*2+0,8*1,97)</t>
  </si>
  <si>
    <t>2,5*2,65</t>
  </si>
  <si>
    <t>6,95*2,65+9,25*2,65</t>
  </si>
  <si>
    <t>Součet</t>
  </si>
  <si>
    <t>12</t>
  </si>
  <si>
    <t>962032432</t>
  </si>
  <si>
    <t>Bourání zdiva cihelných z dutých nebo plných cihel pálených i nepálených na MV nebo MVC přes 1 m3</t>
  </si>
  <si>
    <t>553614312</t>
  </si>
  <si>
    <t>Bourání zdiva nadzákladového z cihel nebo tvárnic z dutých cihel nebo tvárnic pálených nebo nepálených, na maltu vápennou nebo vápenocementovou, objemu přes 1 m3</t>
  </si>
  <si>
    <t>(24,75*2,65*0,3)*2+(6,1*2,65*0,3)*2+23,65</t>
  </si>
  <si>
    <t>-(0,6*0,9*3+1,2*0,85+1,2*1,5*7+1,2*1,5*6+1,8*1,5+1,8*2,25*2+0,8*1,97*3+1,9*1,5)*0,3</t>
  </si>
  <si>
    <t>13</t>
  </si>
  <si>
    <t>962052211</t>
  </si>
  <si>
    <t>Bourání zdiva nadzákladového ze ŽB přes 1 m3</t>
  </si>
  <si>
    <t>1549089950</t>
  </si>
  <si>
    <t>Bourání zdiva železobetonového nadzákladového, objemu přes 1 m3</t>
  </si>
  <si>
    <t>"vybourání opěrné zdi ze šalovacích tvárnic</t>
  </si>
  <si>
    <t>(8,5+2,0*2)*1,25*0,2</t>
  </si>
  <si>
    <t>-1,0*1,0*0,5*2*0,2</t>
  </si>
  <si>
    <t>Mezisoučet</t>
  </si>
  <si>
    <t>(8,5+2,0*2)*0,3*0,5   "základ"</t>
  </si>
  <si>
    <t>14</t>
  </si>
  <si>
    <t>965042141</t>
  </si>
  <si>
    <t>Bourání podkladů pod dlažby nebo mazanin betonových nebo z litého asfaltu tl do 100 mm pl přes 4 m2</t>
  </si>
  <si>
    <t>-590894881</t>
  </si>
  <si>
    <t>Bourání mazanin betonových nebo z litého asfaltu tl. do 100 mm, plochy přes 4 m2</t>
  </si>
  <si>
    <t>"podlahová betonová mazanina (čistý beton) předpokládané tl. 8 cm</t>
  </si>
  <si>
    <t>24,75*6,1*0,08</t>
  </si>
  <si>
    <t>9660501.R</t>
  </si>
  <si>
    <t>Bourání terénních schodů z betonových palisád a zámkové dlažby</t>
  </si>
  <si>
    <t>-1933066916</t>
  </si>
  <si>
    <t>"schody š. 1,6 m - 10 stupňů 30/15 cm (šxv)</t>
  </si>
  <si>
    <t>1,6*3,0*0,3</t>
  </si>
  <si>
    <t>16</t>
  </si>
  <si>
    <t>966073813</t>
  </si>
  <si>
    <t>Rozebrání vrat a vrátek k oplocení plochy do 20 m2</t>
  </si>
  <si>
    <t>kus</t>
  </si>
  <si>
    <t>-1312181223</t>
  </si>
  <si>
    <t>Rozebrání vrat a vrátek k oplocení plochy jednotlivě přes 10 do 20 m2</t>
  </si>
  <si>
    <t>"vjezdová dvoukřídlová brána a vstupní branka</t>
  </si>
  <si>
    <t>17</t>
  </si>
  <si>
    <t>968062374</t>
  </si>
  <si>
    <t>Vybourání dřevěných rámů oken zdvojených včetně křídel pl do 1 m2</t>
  </si>
  <si>
    <t>1218313269</t>
  </si>
  <si>
    <t>Vybourání dřevěných rámů oken s křídly, dveřních zárubní, vrat, stěn, ostění nebo obkladů rámů oken s křídly zdvojených, plochy do 1 m2</t>
  </si>
  <si>
    <t>1,2*0,85</t>
  </si>
  <si>
    <t>0,6*0,9*3</t>
  </si>
  <si>
    <t>18</t>
  </si>
  <si>
    <t>968062375</t>
  </si>
  <si>
    <t>Vybourání dřevěných rámů oken zdvojených včetně křídel pl do 2 m2</t>
  </si>
  <si>
    <t>-1651533364</t>
  </si>
  <si>
    <t>Vybourání dřevěných rámů oken s křídly, dveřních zárubní, vrat, stěn, ostění nebo obkladů rámů oken s křídly zdvojených, plochy do 2 m2</t>
  </si>
  <si>
    <t>1,2*1,5*7+1,8*1,5+1,2*1,5*6</t>
  </si>
  <si>
    <t>19</t>
  </si>
  <si>
    <t>968062456</t>
  </si>
  <si>
    <t>Vybourání dřevěných dveřních zárubní pl přes 2 m2</t>
  </si>
  <si>
    <t>-2022969528</t>
  </si>
  <si>
    <t>Vybourání dřevěných rámů oken s křídly, dveřních zárubní, vrat, stěn, ostění nebo obkladů dveřních zárubní, plochy přes 2 m2</t>
  </si>
  <si>
    <t>"vchodové dveře 145/230 cm - 2 ks</t>
  </si>
  <si>
    <t>1,45*2,3*2</t>
  </si>
  <si>
    <t>20</t>
  </si>
  <si>
    <t>968072455</t>
  </si>
  <si>
    <t>Vybourání kovových dveřních zárubní pl do 2 m2</t>
  </si>
  <si>
    <t>-90850809</t>
  </si>
  <si>
    <t>Vybourání kovových rámů oken s křídly, dveřních zárubní, vrat, stěn, ostění nebo obkladů dveřních zárubní, plochy do 2 m2</t>
  </si>
  <si>
    <t>"vybourání kovového okna</t>
  </si>
  <si>
    <t>1,9*1,5</t>
  </si>
  <si>
    <t>"stávající kovové dveřní zárubně (velikost 80/197 cm - 13 ks)</t>
  </si>
  <si>
    <t>0,8*1,97*13</t>
  </si>
  <si>
    <t>9691001.R</t>
  </si>
  <si>
    <t>Demontáž ochranné sítě</t>
  </si>
  <si>
    <t>923720089</t>
  </si>
  <si>
    <t>"rám + výplň z pletiva</t>
  </si>
  <si>
    <t>75</t>
  </si>
  <si>
    <t>22</t>
  </si>
  <si>
    <t>9691002.R</t>
  </si>
  <si>
    <t>Demontáž prvků na fasádě</t>
  </si>
  <si>
    <t>458394793</t>
  </si>
  <si>
    <t>P</t>
  </si>
  <si>
    <t>Poznámka k položce:_x000D_
- amplion místního rozhlasu včetně konzoly_x000D_
- osvětlovací tělesa</t>
  </si>
  <si>
    <t>23</t>
  </si>
  <si>
    <t>9691003.R</t>
  </si>
  <si>
    <t>Demontáž přístřešku včetně krytiny a zábradlí</t>
  </si>
  <si>
    <t>-293219485</t>
  </si>
  <si>
    <t>"konstrukce přístřešku - ocelové sloupky, dřevěný krůvek, krytina vlnité desky - 2 ks</t>
  </si>
  <si>
    <t>20*2</t>
  </si>
  <si>
    <t>24</t>
  </si>
  <si>
    <t>9691004.R</t>
  </si>
  <si>
    <t>Vyklizení objektu před demolicí</t>
  </si>
  <si>
    <t>hod</t>
  </si>
  <si>
    <t>-1485311732</t>
  </si>
  <si>
    <t>25</t>
  </si>
  <si>
    <t>9691005.R</t>
  </si>
  <si>
    <t>Závěrečný úklid staveniště</t>
  </si>
  <si>
    <t>-1742820999</t>
  </si>
  <si>
    <t>26</t>
  </si>
  <si>
    <t>978071521</t>
  </si>
  <si>
    <t>Otlučení omítky a odstranění izolace z desek hmotnosti do 120 kg/m3 tl do 50 mm pl přes 1 m2</t>
  </si>
  <si>
    <t>1548377850</t>
  </si>
  <si>
    <t>Odsekání omítky (včetně podkladní) a odstranění tepelné nebo vodotěsné izolace z desek, objemové hmotnosti do 120 kg/m3, tl. do 50 mm, plochy přes 1 m2</t>
  </si>
  <si>
    <t>"demontáž podhledu - heraklitové desky tl. do 5 cm + vpc omítka</t>
  </si>
  <si>
    <t>(24,44+3,52+5,47+3,85+12,1+8,66+8,47+8,47+16,75+11,55+6,16+14,57)*1,1</t>
  </si>
  <si>
    <t>997</t>
  </si>
  <si>
    <t>Přesun sutě</t>
  </si>
  <si>
    <t>27</t>
  </si>
  <si>
    <t>997013151</t>
  </si>
  <si>
    <t>Vnitrostaveništní doprava suti a vybouraných hmot pro budovy v do 6 m s omezením mechanizace</t>
  </si>
  <si>
    <t>t</t>
  </si>
  <si>
    <t>-308625023</t>
  </si>
  <si>
    <t>Vnitrostaveništní doprava suti a vybouraných hmot vodorovně do 50 m svisle s omezením mechanizace pro budovy a haly výšky do 6 m</t>
  </si>
  <si>
    <t>187,781   "betonový odpad"</t>
  </si>
  <si>
    <t>113,566   "cihelný odpad"</t>
  </si>
  <si>
    <t>0,875   "odpad ze skla"</t>
  </si>
  <si>
    <t>11,703   "dřevěný odpad"</t>
  </si>
  <si>
    <t>7,458   "směsný odpad"</t>
  </si>
  <si>
    <t>9,212   "kovový odpad"</t>
  </si>
  <si>
    <t>44,0   "odpad z asfaltu"</t>
  </si>
  <si>
    <t>38,725   "odpad ze zahliněného kameniva"</t>
  </si>
  <si>
    <t>3,2   "odpad z kamene"</t>
  </si>
  <si>
    <t>28</t>
  </si>
  <si>
    <t>997013509</t>
  </si>
  <si>
    <t>Příplatek k odvozu suti a vybouraných hmot na skládku ZKD 1 km přes 1 km</t>
  </si>
  <si>
    <t>361134098</t>
  </si>
  <si>
    <t>Odvoz suti a vybouraných hmot na skládku nebo meziskládku se složením, na vzdálenost Příplatek k ceně za každý další i započatý 1 km přes 1 km</t>
  </si>
  <si>
    <t>"odvoz suti na skládku ve vzdálenosti 10 km</t>
  </si>
  <si>
    <t>"příplatek za dalších 9 km</t>
  </si>
  <si>
    <t>(187,781+113,566+0,875+11,703+7,458+38,725+3,2)*9</t>
  </si>
  <si>
    <t>"odvoz asfaltové suti na recyklační skládku ve vzdálenosti 20 km</t>
  </si>
  <si>
    <t>"příplatek za dalších 19 km</t>
  </si>
  <si>
    <t>44,0*19</t>
  </si>
  <si>
    <t>"odvoz kovového odpadu do výkupny druhotných surovin ve vzdálenosti 6 km (uložení bezplatné)</t>
  </si>
  <si>
    <t>"příplatek za dalších 5 km</t>
  </si>
  <si>
    <t>9,212*5</t>
  </si>
  <si>
    <t>29</t>
  </si>
  <si>
    <t>997013511</t>
  </si>
  <si>
    <t>Odvoz suti a vybouraných hmot z meziskládky na skládku do 1 km s naložením a se složením</t>
  </si>
  <si>
    <t>230469533</t>
  </si>
  <si>
    <t>Odvoz suti a vybouraných hmot z meziskládky na skládku s naložením a se složením, na vzdálenost do 1 km</t>
  </si>
  <si>
    <t>30</t>
  </si>
  <si>
    <t>997013801</t>
  </si>
  <si>
    <t>Poplatek za uložení na skládce (skládkovné) stavebního odpadu betonového kód odpadu 170 101</t>
  </si>
  <si>
    <t>-1684920375</t>
  </si>
  <si>
    <t>Poplatek za uložení stavebního odpadu na skládce (skládkovné) z prostého betonu zatříděného do Katalogu odpadů pod kódem 170 101</t>
  </si>
  <si>
    <t>31</t>
  </si>
  <si>
    <t>997013803</t>
  </si>
  <si>
    <t>Poplatek za uložení na skládce (skládkovné) stavebního odpadu cihelného kód odpadu 170 102</t>
  </si>
  <si>
    <t>-1070772646</t>
  </si>
  <si>
    <t>Poplatek za uložení stavebního odpadu na skládce (skládkovné) cihelného zatříděného do Katalogu odpadů pod kódem 170 102</t>
  </si>
  <si>
    <t>32</t>
  </si>
  <si>
    <t>997013804</t>
  </si>
  <si>
    <t>Poplatek za uložení na skládce (skládkovné) stavebního odpadu ze skla kód odpadu 170 202</t>
  </si>
  <si>
    <t>1548193155</t>
  </si>
  <si>
    <t>Poplatek za uložení stavebního odpadu na skládce (skládkovné) ze skla zatříděného do Katalogu odpadů pod kódem 170 202</t>
  </si>
  <si>
    <t>33</t>
  </si>
  <si>
    <t>997013811</t>
  </si>
  <si>
    <t>Poplatek za uložení na skládce (skládkovné) stavebního odpadu dřevěného kód odpadu 170 201</t>
  </si>
  <si>
    <t>-1755506271</t>
  </si>
  <si>
    <t>Poplatek za uložení stavebního odpadu na skládce (skládkovné) dřevěného zatříděného do Katalogu odpadů pod kódem 170 201</t>
  </si>
  <si>
    <t>34</t>
  </si>
  <si>
    <t>997013831</t>
  </si>
  <si>
    <t>Poplatek za uložení na skládce (skládkovné) stavebního odpadu směsného kód odpadu 170 904</t>
  </si>
  <si>
    <t>817920509</t>
  </si>
  <si>
    <t>Poplatek za uložení stavebního odpadu na skládce (skládkovné) směsného stavebního a demoličního zatříděného do Katalogu odpadů pod kódem 170 904</t>
  </si>
  <si>
    <t>35</t>
  </si>
  <si>
    <t>997221845</t>
  </si>
  <si>
    <t>Poplatek za uložení na skládce (skládkovné) odpadu asfaltového bez dehtu kód odpadu 170 302</t>
  </si>
  <si>
    <t>1429762739</t>
  </si>
  <si>
    <t>Poplatek za uložení stavebního odpadu na skládce (skládkovné) asfaltového bez obsahu dehtu zatříděného do Katalogu odpadů pod kódem 170 302</t>
  </si>
  <si>
    <t>36</t>
  </si>
  <si>
    <t>997221855</t>
  </si>
  <si>
    <t>Poplatek za uložení na skládce (skládkovné) zeminy a kameniva kód odpadu 170 504</t>
  </si>
  <si>
    <t>-370422659</t>
  </si>
  <si>
    <t>Poplatek za uložení stavebního odpadu na skládce (skládkovné) zeminy a kameniva zatříděného do Katalogu odpadů pod kódem 170 504</t>
  </si>
  <si>
    <t>PSV</t>
  </si>
  <si>
    <t>Práce a dodávky PSV</t>
  </si>
  <si>
    <t>725</t>
  </si>
  <si>
    <t>Zdravotechnika - zařizovací předměty</t>
  </si>
  <si>
    <t>37</t>
  </si>
  <si>
    <t>7251001.R</t>
  </si>
  <si>
    <t>Demontáž rozvodů ZTI včetně odpojení od inženýrských sítí</t>
  </si>
  <si>
    <t>-1971450645</t>
  </si>
  <si>
    <t>38</t>
  </si>
  <si>
    <t>725110811</t>
  </si>
  <si>
    <t>Demontáž klozetů splachovací s nádrží</t>
  </si>
  <si>
    <t>soubor</t>
  </si>
  <si>
    <t>-1427844152</t>
  </si>
  <si>
    <t>Demontáž klozetů splachovacích s nádrží nebo tlakovým splachovačem</t>
  </si>
  <si>
    <t>39</t>
  </si>
  <si>
    <t>725122817</t>
  </si>
  <si>
    <t>Demontáž pisoárových stání bez nádrže a jedním záchodkem</t>
  </si>
  <si>
    <t>2130382451</t>
  </si>
  <si>
    <t>Demontáž pisoárů bez nádrže s rohovým ventilem s 1 záchodkem</t>
  </si>
  <si>
    <t>40</t>
  </si>
  <si>
    <t>725210821</t>
  </si>
  <si>
    <t>Demontáž umyvadel bez výtokových armatur</t>
  </si>
  <si>
    <t>793016848</t>
  </si>
  <si>
    <t>Demontáž umyvadel bez výtokových armatur umyvadel</t>
  </si>
  <si>
    <t>41</t>
  </si>
  <si>
    <t>725240811</t>
  </si>
  <si>
    <t>Demontáž kabin sprchových bez výtokových armatur</t>
  </si>
  <si>
    <t>403563992</t>
  </si>
  <si>
    <t>Demontáž sprchových kabin a vaniček bez výtokových armatur kabin</t>
  </si>
  <si>
    <t>42</t>
  </si>
  <si>
    <t>725530823</t>
  </si>
  <si>
    <t>Demontáž ohřívač elektrický tlakový do 200 litrů</t>
  </si>
  <si>
    <t>1040106688</t>
  </si>
  <si>
    <t>Demontáž elektrických zásobníkových ohřívačů vody tlakových od 50 do 200 l</t>
  </si>
  <si>
    <t>"stávající bojler o objemu 160 l</t>
  </si>
  <si>
    <t>730</t>
  </si>
  <si>
    <t>Ústřední vytápění</t>
  </si>
  <si>
    <t>43</t>
  </si>
  <si>
    <t>7301001.R</t>
  </si>
  <si>
    <t>Demontáž topení</t>
  </si>
  <si>
    <t>-1928249350</t>
  </si>
  <si>
    <t>740.1</t>
  </si>
  <si>
    <t>Elektromontáže</t>
  </si>
  <si>
    <t>44</t>
  </si>
  <si>
    <t>7401001.R</t>
  </si>
  <si>
    <t>Demontáž elektroinstalace</t>
  </si>
  <si>
    <t>-177260971</t>
  </si>
  <si>
    <t>Poznámka k položce:_x000D_
Součástí položky je:_x000D_
- odpojení od přívodu eletro_x000D_
- likvidace elektromateriálu</t>
  </si>
  <si>
    <t>762</t>
  </si>
  <si>
    <t>Konstrukce tesařské</t>
  </si>
  <si>
    <t>45</t>
  </si>
  <si>
    <t>762341811</t>
  </si>
  <si>
    <t>Demontáž bednění střech z prken</t>
  </si>
  <si>
    <t>-857239846</t>
  </si>
  <si>
    <t>Demontáž bednění a laťování bednění střech rovných, obloukových, sklonu do 60° se všemi nadstřešními konstrukcemi z prken hrubých, hoblovaných tl. do 32 mm</t>
  </si>
  <si>
    <t>3,6*24,75*2</t>
  </si>
  <si>
    <t>46</t>
  </si>
  <si>
    <t>762841811.1</t>
  </si>
  <si>
    <t>Demontáž podbíjení obkladů stropů a střech sklonu do 60° z hrubých prken tl do 35 mm - rošt ve vdálenosti 60 cm</t>
  </si>
  <si>
    <t>odvozená z CS ÚRS 2018 01</t>
  </si>
  <si>
    <t>-612299220</t>
  </si>
  <si>
    <t>Demontáž podbíjení obkladů stropů a střech sklonu do 60° z hrubých prken tl. do 35 mm bez omítky - rošt ve vdálenosti 60 cm</t>
  </si>
  <si>
    <t>"demontáž podhledu - podbíjení z prken</t>
  </si>
  <si>
    <t>763</t>
  </si>
  <si>
    <t>Konstrukce suché výstavby</t>
  </si>
  <si>
    <t>47</t>
  </si>
  <si>
    <t>7637801.R</t>
  </si>
  <si>
    <t>Demontáž dřevostaveb stropní konstrukce v do 10 m z nosníků příhradových průřezové plochy do 1000 cm2</t>
  </si>
  <si>
    <t>m</t>
  </si>
  <si>
    <t>-1115245638</t>
  </si>
  <si>
    <t>Demontáž stropní konstrukce do 10 m výšky římsy z příhradových nosníků, průvlaků konstrukční délky do 15 m, průřezové plochy do 1000 cm2</t>
  </si>
  <si>
    <t>"příhradové vazníky dl. 6,9 m - 30 ks</t>
  </si>
  <si>
    <t>6,9*30</t>
  </si>
  <si>
    <t>764</t>
  </si>
  <si>
    <t>Konstrukce klempířské</t>
  </si>
  <si>
    <t>48</t>
  </si>
  <si>
    <t>764001821</t>
  </si>
  <si>
    <t>Demontáž krytiny ze svitků nebo tabulí do suti</t>
  </si>
  <si>
    <t>238347966</t>
  </si>
  <si>
    <t>Demontáž klempířských konstrukcí krytiny ze svitků nebo tabulí do suti</t>
  </si>
  <si>
    <t>49</t>
  </si>
  <si>
    <t>764002841</t>
  </si>
  <si>
    <t>Demontáž oplechování horních ploch zdí a nadezdívek do suti</t>
  </si>
  <si>
    <t>-111560447</t>
  </si>
  <si>
    <t>Demontáž klempířských konstrukcí oplechování horních ploch zdí a nadezdívek do suti</t>
  </si>
  <si>
    <t>3,6*2*2</t>
  </si>
  <si>
    <t>50</t>
  </si>
  <si>
    <t>764004801</t>
  </si>
  <si>
    <t>Demontáž podokapního žlabu do suti</t>
  </si>
  <si>
    <t>31304849</t>
  </si>
  <si>
    <t>Demontáž klempířských konstrukcí žlabu podokapního do suti</t>
  </si>
  <si>
    <t>51</t>
  </si>
  <si>
    <t>764004861</t>
  </si>
  <si>
    <t>Demontáž svodu do suti</t>
  </si>
  <si>
    <t>-1935165153</t>
  </si>
  <si>
    <t>Demontáž klempířských konstrukcí svodu do suti</t>
  </si>
  <si>
    <t>766</t>
  </si>
  <si>
    <t>Konstrukce truhlářské</t>
  </si>
  <si>
    <t>52</t>
  </si>
  <si>
    <t>766411812</t>
  </si>
  <si>
    <t>Demontáž truhlářského obložení stěn z panelů plochy přes 1,5 m2</t>
  </si>
  <si>
    <t>1601887477</t>
  </si>
  <si>
    <t>Demontáž obložení stěn panely, plochy přes 1,5 m2</t>
  </si>
  <si>
    <t>"demontáž věšákových stěn včetně polic</t>
  </si>
  <si>
    <t>3,85*2,5*10+(2,25*2+2,2*2+2,2*2+4,35*2+3*2)*2,5-(0,8*1,97*5+0,6*1,97)</t>
  </si>
  <si>
    <t>53</t>
  </si>
  <si>
    <t>766411822</t>
  </si>
  <si>
    <t>Demontáž truhlářského obložení stěn podkladových roštů</t>
  </si>
  <si>
    <t>-734244767</t>
  </si>
  <si>
    <t>Demontáž obložení stěn podkladových roštů</t>
  </si>
  <si>
    <t>54</t>
  </si>
  <si>
    <t>766674810</t>
  </si>
  <si>
    <t>Demontáž střešního okna hladká krytina do 30°</t>
  </si>
  <si>
    <t>1099523133</t>
  </si>
  <si>
    <t>Demontáž střešních oken na krytině hladké a drážkové, sklonu do 30°</t>
  </si>
  <si>
    <t>"demontáž střešního výlezu</t>
  </si>
  <si>
    <t>55</t>
  </si>
  <si>
    <t>766691914</t>
  </si>
  <si>
    <t>Vyvěšení nebo zavěšení dřevěných křídel dveří pl do 2 m2</t>
  </si>
  <si>
    <t>893870296</t>
  </si>
  <si>
    <t>Ostatní práce vyvěšení nebo zavěšení křídel s případným uložením a opětovným zavěšením po provedení stavebních změn dřevěných dveřních, plochy do 2 m2</t>
  </si>
  <si>
    <t>"vnitřní dveřní křídla 80/197 cm - 13 ks</t>
  </si>
  <si>
    <t>"dřevěná křídla dvoukřídlových vchodových dveří 145/230 cm - 2 ks</t>
  </si>
  <si>
    <t>767</t>
  </si>
  <si>
    <t>Konstrukce zámečnické</t>
  </si>
  <si>
    <t>56</t>
  </si>
  <si>
    <t>767161814</t>
  </si>
  <si>
    <t>Demontáž zábradlí rovného nerozebíratelného hmotnosti 1m zábradlí přes 20 kg</t>
  </si>
  <si>
    <t>268386201</t>
  </si>
  <si>
    <t>Demontáž zábradlí rovného nerozebíratelný spoj hmotnosti 1 m zábradlí přes 20 kg</t>
  </si>
  <si>
    <t>"dělící zábradlí ve vjezdu do areálu</t>
  </si>
  <si>
    <t>4,0</t>
  </si>
  <si>
    <t>57</t>
  </si>
  <si>
    <t>767161824</t>
  </si>
  <si>
    <t>Demontáž zábradlí schodišťového nerozebíratelného hmotnosti 1m zábradlí přes 20 kg</t>
  </si>
  <si>
    <t>2082328471</t>
  </si>
  <si>
    <t>Demontáž zábradlí schodišťového nerozebíratelný spoj hmotnosti 1 m zábradlí přes 20 kg</t>
  </si>
  <si>
    <t>"kovové trubkové zábradlí kolem terénních schodů</t>
  </si>
  <si>
    <t>2,5</t>
  </si>
  <si>
    <t>58</t>
  </si>
  <si>
    <t>767661811</t>
  </si>
  <si>
    <t>Demontáž mříží pevných nebo otevíravých</t>
  </si>
  <si>
    <t>-287999546</t>
  </si>
  <si>
    <t>"okenní mříž 160 x 190 cm</t>
  </si>
  <si>
    <t>1,6*1,9</t>
  </si>
  <si>
    <t>771</t>
  </si>
  <si>
    <t>Podlahy z dlaždic</t>
  </si>
  <si>
    <t>59</t>
  </si>
  <si>
    <t>771573810</t>
  </si>
  <si>
    <t>Demontáž podlah z dlaždic keramických lepených</t>
  </si>
  <si>
    <t>1610450368</t>
  </si>
  <si>
    <t>3,52+5,47+3,85+12,10</t>
  </si>
  <si>
    <t>776</t>
  </si>
  <si>
    <t>Podlahy povlakové</t>
  </si>
  <si>
    <t>60</t>
  </si>
  <si>
    <t>776201811</t>
  </si>
  <si>
    <t>Demontáž lepených povlakových podlah bez podložky ručně</t>
  </si>
  <si>
    <t>488070549</t>
  </si>
  <si>
    <t>Demontáž povlakových podlahovin lepených ručně bez podložky</t>
  </si>
  <si>
    <t>24,44+8,66+8,47+8,47+16,75+11,55+14,57</t>
  </si>
  <si>
    <t>781</t>
  </si>
  <si>
    <t>Dokončovací práce - obklady</t>
  </si>
  <si>
    <t>61</t>
  </si>
  <si>
    <t>781473810</t>
  </si>
  <si>
    <t>Demontáž obkladů z obkladaček keramických lepených</t>
  </si>
  <si>
    <t>2025195509</t>
  </si>
  <si>
    <t>Demontáž obkladů z dlaždic keramických lepených</t>
  </si>
  <si>
    <t>(0,775+0,525+1+0,775+0,525+0,95+1,45+1,35+0,35+2,5)*2,02-(0,6*0,85+0,8*1,97+0,6*1,97)</t>
  </si>
  <si>
    <t>(1,6*2+0,95*2)*2,02-(0,6*1,97*2+0,8*1,97)</t>
  </si>
  <si>
    <t>5,5*2,02*2+1*2,02*2-0,85*2</t>
  </si>
  <si>
    <t>787</t>
  </si>
  <si>
    <t>Dokončovací práce - zasklívání</t>
  </si>
  <si>
    <t>62</t>
  </si>
  <si>
    <t>787600801</t>
  </si>
  <si>
    <t>Vysklívání oken a dveří plochy do 1 m2 skla plochého</t>
  </si>
  <si>
    <t>-1766451282</t>
  </si>
  <si>
    <t>Vysklívání oken a dveří skla plochého, plochy do 1 m2</t>
  </si>
  <si>
    <t>1,2*1,5*7</t>
  </si>
  <si>
    <t>1,8*1,5+1,2*1,5*6</t>
  </si>
  <si>
    <t>1,9*1,5   "kovové okno"</t>
  </si>
  <si>
    <t>002 - Novostavba objektu šaten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</si>
  <si>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</si>
  <si>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</si>
  <si>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</si>
  <si>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</si>
  <si>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</si>
  <si>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</si>
  <si>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</si>
  <si>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</si>
  <si>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</si>
  <si>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</si>
  <si>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763.1 - Konstrukce montované z dílů - střešní vazníky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</si>
  <si>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</si>
  <si>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</si>
  <si>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</si>
  <si>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122201101</t>
  </si>
  <si>
    <t>Odkopávky a prokopávky nezapažené v hornině tř. 3 objem do 100 m3</t>
  </si>
  <si>
    <t>1436151748</t>
  </si>
  <si>
    <t>Odkopávky a prokopávky nezapažené s přehozením výkopku na vzdálenost do 3 m nebo s naložením na dopravní prostředek v hornině tř. 3 do 100 m3</t>
  </si>
  <si>
    <t>"odkopávka v části plochy objektu (z úrovně terénu 0,0 m po pláň -0,53 m)</t>
  </si>
  <si>
    <t>10,3*12,0*0,53</t>
  </si>
  <si>
    <t>(1,0+6,6)*22,7*0,5*0,53</t>
  </si>
  <si>
    <t>-24,75*6,1*0,25   "odpočet vybourané podlahové konstrukce stávajícího objektu"</t>
  </si>
  <si>
    <t>122201109</t>
  </si>
  <si>
    <t>Příplatek za lepivost u odkopávek v hornině tř. 1 až 3</t>
  </si>
  <si>
    <t>1940503827</t>
  </si>
  <si>
    <t>Odkopávky a prokopávky nezapažené s přehozením výkopku na vzdálenost do 3 m nebo s naložením na dopravní prostředek v hornině tř. 3 Příplatek k cenám za lepivost horniny tř. 3</t>
  </si>
  <si>
    <t>"předpoklad lepivosti 50% dle pol. kód 12220 1101</t>
  </si>
  <si>
    <t>73,482*0,5</t>
  </si>
  <si>
    <t>132201101</t>
  </si>
  <si>
    <t>Hloubení rýh š do 600 mm v hornině tř. 3 objemu do 100 m3</t>
  </si>
  <si>
    <t>-1661577920</t>
  </si>
  <si>
    <t>Hloubení zapažených i nezapažených rýh šířky do 600 mm s urovnáním dna do předepsaného profilu a spádu v hornině tř. 3 do 100 m3</t>
  </si>
  <si>
    <t>"výkopy pro základové pásy - z úrovně pláně -0,53 m a z úrovně sníženého terénu (hor. 3 - 50%)</t>
  </si>
  <si>
    <t>"pro základové pásy obvodové š. 550 mm (po z.s.)</t>
  </si>
  <si>
    <t>"pohled jižní</t>
  </si>
  <si>
    <t>(2,75*0,77+6,3*1,12+1,7*1,37+2,75*1,12+2,65*0,87+0,1*1,52+2,75*1,27+2,75*1,02+1,4*0,77+4,5*1,32)*0,55*0,5</t>
  </si>
  <si>
    <t>"pohled severní</t>
  </si>
  <si>
    <t>33,0*0,77*0,55*0,5</t>
  </si>
  <si>
    <t>"pohled východní</t>
  </si>
  <si>
    <t>(0,8*1,32+0,3*1,57+1,7*1,02+0,3*1,52+1,0*1,27+0,7*0,62+0,8*1,12+4,7*0,77)*0,55*0,5</t>
  </si>
  <si>
    <t>"pohled západní</t>
  </si>
  <si>
    <t>12,0*0,77*0,55*0,5</t>
  </si>
  <si>
    <t>"v oblasti venkovního skladu na nářadí</t>
  </si>
  <si>
    <t>(5,35+1,3)*1,35*0,55*0,5   "šířka základového pásu 550 mm"</t>
  </si>
  <si>
    <t>1,3*1,35*0,5*0,5   "šířka základového pásu 500 mm"</t>
  </si>
  <si>
    <t>"pro základové pásy průjezdu (z úrovně pláně -0,49 m po z.s. -1,3 m)</t>
  </si>
  <si>
    <t>2,5*2*0,81*0,65*0,5   "šířka základového pásu 650 mm"</t>
  </si>
  <si>
    <t>12,2*0,81*0,5*0,5   "šířka základového pásu 500 mm"</t>
  </si>
  <si>
    <t>"pro základové pásy středové š. 450 mm (z úrovně pláně -0,53 m po z.s.)</t>
  </si>
  <si>
    <t>(0,5*1,12+1,0*0,87+(1,55+0,7+7,35)*0,37+0,5*0,77)*0,45*0,5</t>
  </si>
  <si>
    <t>(0,5*1,45+1,0*0,87+8,9*0,37+0,5*0,77)*0,45*0,5</t>
  </si>
  <si>
    <t>(6,65*0,37+0,5*0,77)*4*0,45*0,5</t>
  </si>
  <si>
    <t>(19,65*0,37+0,75*0,57+0,75*0,57+0,5*1,02)*0,45*0,5</t>
  </si>
  <si>
    <t>0,5*1,32+0,85*0,97+0,85*0,97+0,75*0,47+0,25*0,37*0,5</t>
  </si>
  <si>
    <t>132201109</t>
  </si>
  <si>
    <t>Příplatek za lepivost k hloubení rýh š do 600 mm v hornině tř. 3</t>
  </si>
  <si>
    <t>-1696508359</t>
  </si>
  <si>
    <t>Hloubení zapažených i nezapažených rýh šířky do 600 mm s urovnáním dna do předepsaného profilu a spádu v hornině tř. 3 Příplatek k cenám za lepivost horniny tř. 3</t>
  </si>
  <si>
    <t>"předpoklad lepivosti 100% dle pol. kód 13220 1101</t>
  </si>
  <si>
    <t>36,91</t>
  </si>
  <si>
    <t>132301101</t>
  </si>
  <si>
    <t>Hloubení rýh š do 600 mm v hornině tř. 4 objemu do 100 m3</t>
  </si>
  <si>
    <t>1391013284</t>
  </si>
  <si>
    <t>Hloubení zapažených i nezapažených rýh šířky do 600 mm s urovnáním dna do předepsaného profilu a spádu v hornině tř. 4 do 100 m3</t>
  </si>
  <si>
    <t>"výkopy pro základové pásy - z úrovně pláně -0,53 m a z úrovně sníženého terénu (hor. 4 - 50%)</t>
  </si>
  <si>
    <t>132301109</t>
  </si>
  <si>
    <t>Příplatek za lepivost k hloubení rýh š do 600 mm v hornině tř. 4</t>
  </si>
  <si>
    <t>-1298494301</t>
  </si>
  <si>
    <t>Hloubení zapažených i nezapažených rýh šířky do 600 mm s urovnáním dna do předepsaného profilu a spádu v hornině tř. 4 Příplatek k cenám za lepivost horniny tř. 4</t>
  </si>
  <si>
    <t>"předpoklad lepivosti 50% dle pol. kód 13230 1101</t>
  </si>
  <si>
    <t>36,91*0,5</t>
  </si>
  <si>
    <t>162301102</t>
  </si>
  <si>
    <t>Vodorovné přemístění do 1000 m výkopku/sypaniny z horniny tř. 1 až 4</t>
  </si>
  <si>
    <t>256102763</t>
  </si>
  <si>
    <t>Vodorovné přemístění výkopku nebo sypaniny po suchu na obvyklém dopravním prostředku, bez naložení výkopku, avšak se složením bez rozhrnutí z horniny tř. 1 až 4 na vzdálenost přes 500 do 1 000 m</t>
  </si>
  <si>
    <t>"odvoz výkopku pro zpětný zásyp na mezideponii</t>
  </si>
  <si>
    <t>32,657</t>
  </si>
  <si>
    <t>"odvoz výkopku z mezideponie k zásypům</t>
  </si>
  <si>
    <t>162701103</t>
  </si>
  <si>
    <t>Vodorovné přemístění do 8000 m výkopku/sypaniny z horniny tř. 1 až 4</t>
  </si>
  <si>
    <t>-1557108323</t>
  </si>
  <si>
    <t>Vodorovné přemístění výkopku nebo sypaniny po suchu na obvyklém dopravním prostředku, bez naložení výkopku, avšak se složením bez rozhrnutí z horniny tř. 1 až 4 na vzdálenost přes 7 000 do 8 000 m</t>
  </si>
  <si>
    <t>"odvoz přebytečného výkopku na skládku</t>
  </si>
  <si>
    <t>73,482   "výkopek z odkopávek"</t>
  </si>
  <si>
    <t>36,91*2   "výkopek z rýh š. 60 cm"</t>
  </si>
  <si>
    <t>-32,657   "odpočet výkopku pro zpětný zásyp"</t>
  </si>
  <si>
    <t>167101101</t>
  </si>
  <si>
    <t>Nakládání výkopku z hornin tř. 1 až 4 do 100 m3</t>
  </si>
  <si>
    <t>-270933448</t>
  </si>
  <si>
    <t>Nakládání, skládání a překládání neulehlého výkopku nebo sypaniny nakládání, množství do 100 m3, z hornin tř. 1 až 4</t>
  </si>
  <si>
    <t>"naložení výkopku z rýh k odvozu na mezideponii a skládku</t>
  </si>
  <si>
    <t>36,91*2</t>
  </si>
  <si>
    <t>"naložení výkopku na mezideponii k zásypům</t>
  </si>
  <si>
    <t>171201201</t>
  </si>
  <si>
    <t>Uložení sypaniny na skládky</t>
  </si>
  <si>
    <t>-1212249480</t>
  </si>
  <si>
    <t>"uložení výkopku na mezideponii</t>
  </si>
  <si>
    <t>"uložení výkopku na skládku</t>
  </si>
  <si>
    <t>114,645</t>
  </si>
  <si>
    <t>171201211.1</t>
  </si>
  <si>
    <t>Poplatek za uložení stavebního odpadu - zeminy a kameniva na skládce</t>
  </si>
  <si>
    <t>-745322512</t>
  </si>
  <si>
    <t>"objemová hmotnost zeminy 1,6 t/m3</t>
  </si>
  <si>
    <t>114,645*1,6</t>
  </si>
  <si>
    <t>174101101</t>
  </si>
  <si>
    <t>Zásyp jam, šachet rýh nebo kolem objektů sypaninou se zhutněním</t>
  </si>
  <si>
    <t>-1764784515</t>
  </si>
  <si>
    <t>Zásyp sypaninou z jakékoliv horniny s uložením výkopku ve vrstvách se zhutněním jam, šachet, rýh nebo kolem objektů v těchto vykopávkách</t>
  </si>
  <si>
    <t>"zásyp části půdorysu do úrovně pláně -0,53 m - hloubka zásypu 0 - 1,22 m (předpoklad využití výkopku)</t>
  </si>
  <si>
    <t>(22,7*5,4*0,5-(9,7*0,9*0,5))*1,22*0,5</t>
  </si>
  <si>
    <t>9,7*0,9*0,5*1,22</t>
  </si>
  <si>
    <t>-4,8*1,4*1,1   "odpočet objemu venkovního skladu"</t>
  </si>
  <si>
    <t>181951102</t>
  </si>
  <si>
    <t>Úprava pláně v hornině tř. 1 až 4 se zhutněním</t>
  </si>
  <si>
    <t>-1249218264</t>
  </si>
  <si>
    <t>Úprava pláně vyrovnáním výškových rozdílů v hornině tř. 1 až 4 se zhutněním</t>
  </si>
  <si>
    <t>"úprava pláně pod podsyp z drceného kameniva (figury mezi základovými pasy)</t>
  </si>
  <si>
    <t>4,125*11,0+0,7*2,675</t>
  </si>
  <si>
    <t>5,35*11,0-0,7*3,075</t>
  </si>
  <si>
    <t>5,6*7,225*2</t>
  </si>
  <si>
    <t>2,1*7,225</t>
  </si>
  <si>
    <t>2,85*7,225</t>
  </si>
  <si>
    <t>3,975*7,225</t>
  </si>
  <si>
    <t>14,1*3,375</t>
  </si>
  <si>
    <t>(2,475*3,375+4,75*2,175)</t>
  </si>
  <si>
    <t>"venkovní sklad na nářadí tl. 150 mm</t>
  </si>
  <si>
    <t>4,3*1,3</t>
  </si>
  <si>
    <t>Zakládání</t>
  </si>
  <si>
    <t>271532212</t>
  </si>
  <si>
    <t>Podsyp pod základové konstrukce se zhutněním z hrubého kameniva frakce 16 až 32 mm</t>
  </si>
  <si>
    <t>1929090063</t>
  </si>
  <si>
    <t>Podsyp pod základové konstrukce se zhutněním a urovnáním povrchu z kameniva hrubého, frakce 16 - 32 mm</t>
  </si>
  <si>
    <t>"podsyp z drceného kameniva pod podkladní beton tl. 150 mm</t>
  </si>
  <si>
    <t>(4,125*11,0+0,7*2,675)*0,15</t>
  </si>
  <si>
    <t>(5,35*11,0-0,7*3,075)*0,15</t>
  </si>
  <si>
    <t>5,6*7,225*2*0,15</t>
  </si>
  <si>
    <t>2,1*7,225*0,15</t>
  </si>
  <si>
    <t>2,85*7,225*0,15</t>
  </si>
  <si>
    <t>3,975*7,225*0,15</t>
  </si>
  <si>
    <t>14,1*3,375*0,15</t>
  </si>
  <si>
    <t>(2,475*3,375+4,75*2,175)*0,15</t>
  </si>
  <si>
    <t>4,3*1,3*0,15</t>
  </si>
  <si>
    <t>273313611</t>
  </si>
  <si>
    <t>Základové desky z betonu tř. C 16/20</t>
  </si>
  <si>
    <t>-1633647648</t>
  </si>
  <si>
    <t>Základy z betonu prostého desky z betonu kamenem neprokládaného tř. C 16/20</t>
  </si>
  <si>
    <t>"podkladní beton tl. 100 mm</t>
  </si>
  <si>
    <t>(4,125*11,0+0,7*2,675)*0,1</t>
  </si>
  <si>
    <t>(5,35*11,0-0,7*3,075)*0,1</t>
  </si>
  <si>
    <t>5,6*7,225*2*0,1</t>
  </si>
  <si>
    <t>2,1*7,225*0,1</t>
  </si>
  <si>
    <t>2,85*7,225*0,1</t>
  </si>
  <si>
    <t>3,975*7,225*0,1</t>
  </si>
  <si>
    <t>14,1*3,375*0,1</t>
  </si>
  <si>
    <t>(2,475*3,375+4,75*2,175)*0,1</t>
  </si>
  <si>
    <t>"venkovní sklad na nářadí tl. 100 mm</t>
  </si>
  <si>
    <t>4,3*1,3*0,1</t>
  </si>
  <si>
    <t>"ztratné 5% - zatečení do podkladního kameniva (hutněný štěrk)</t>
  </si>
  <si>
    <t>(31,562+0,559)*0,05</t>
  </si>
  <si>
    <t>273353101</t>
  </si>
  <si>
    <t>Bednění kotevních otvorů v základových deskách průřezu do 0,01 m2 hl 0,25 m</t>
  </si>
  <si>
    <t>-975207412</t>
  </si>
  <si>
    <t>Bednění kotevních otvorů a prostupů v základových konstrukcích v deskách včetně polohového zajištění a odbednění, popř. ztraceného bednění z pletiva apod. průřezu do 0,01 m2, hl. do 0,25 m</t>
  </si>
  <si>
    <t>"prostup pro přípojku vody - pro potrubí PE 32x3,0 mm</t>
  </si>
  <si>
    <t>273353111</t>
  </si>
  <si>
    <t>Bednění kotevních otvorů v základových deskách průřezu do 0,02 m2 hl 0,5 m</t>
  </si>
  <si>
    <t>-801086761</t>
  </si>
  <si>
    <t>Bednění kotevních otvorů a prostupů v základových konstrukcích v deskách včetně polohového zajištění a odbednění, popř. ztraceného bednění z pletiva apod. průřezu přes 0,01 do 0,02 m2, hl. do 0,50 m</t>
  </si>
  <si>
    <t>"prostupy pro ležatou kanalizaci - pro potrubí DN 125 mm</t>
  </si>
  <si>
    <t>273362021</t>
  </si>
  <si>
    <t>Výztuž základových desek svařovanými sítěmi Kari</t>
  </si>
  <si>
    <t>-1410432249</t>
  </si>
  <si>
    <t>Výztuž základů desek ze svařovaných sítí z drátů typu KARI</t>
  </si>
  <si>
    <t>"výztuž podkladního betonu</t>
  </si>
  <si>
    <t>"přesahy, prostřih 10%</t>
  </si>
  <si>
    <t>"ocelová síť KH 30 R6 mm, oka 100 x 100 mm - hmotnost 4,44 kg/m2</t>
  </si>
  <si>
    <t>(32,8*11,8-5,2*1,7)*4,44*0,001*1,1</t>
  </si>
  <si>
    <t>4,3*1,3*4,44*0,001*1,1</t>
  </si>
  <si>
    <t>274313511</t>
  </si>
  <si>
    <t>Základové pásy z betonu tř. C 12/15</t>
  </si>
  <si>
    <t>-1489588973</t>
  </si>
  <si>
    <t>Základy z betonu prostého pasy betonu kamenem neprokládaného tř. C 12/15</t>
  </si>
  <si>
    <t>"základové pásy obvodové š. 550 mm (od z.s. po s.h. šalovacích tvárnic)</t>
  </si>
  <si>
    <t>(2,75*0,52+6,3*0,87+1,7*1,12+2,75*0,87+2,65*0,62+0,1*1,27+2,75*1,02+2,75*0,77+1,4*0,52+4,5*1,07)*0,55</t>
  </si>
  <si>
    <t>33,0*0,52*0,55</t>
  </si>
  <si>
    <t>(0,8*1,07+0,3*1,32+1,7*0,77+0,3*1,27+1,0*1,02+0,7*0,37+0,8*0,87+4,7*0,52)*0,55</t>
  </si>
  <si>
    <t>12,0*0,52*0,55</t>
  </si>
  <si>
    <t>"v oblasti venkovního skladu na nářadí  (h.h. základu -1,85 m)</t>
  </si>
  <si>
    <t>(5,35+1,3)*1,25*0,55   "šířka základového pásu 550 mm"</t>
  </si>
  <si>
    <t>1,3*1,25*0,5   "šířka základového pásu 500 mm"</t>
  </si>
  <si>
    <t>"základové pásy průjezdu (od z.s. -1,3 m po h.h. -0,3 m; tj. výška pásu 1,0 m + 1 šár šalovacích tvárnic)</t>
  </si>
  <si>
    <t>2,5*2*1,0*0,65   "šířka základového pásu 650 mm"</t>
  </si>
  <si>
    <t>12,2*1,0*0,5   "šířka základového pásu 500 mm"</t>
  </si>
  <si>
    <t>"základové pásy středové š. 450 mm (od z.s. po s.h. šalovacích tvárnic)</t>
  </si>
  <si>
    <t>(0,5*0,87+1,0*0,62+(1,55+0,7+7,35)*0,12+0,5*0,52)*0,45</t>
  </si>
  <si>
    <t>(0,5*1,12+1,0*0,62+8,9*0,12+0,5*0,52)*0,45</t>
  </si>
  <si>
    <t>(6,65*0,12+0,5*0,52)*4*0,45</t>
  </si>
  <si>
    <t>(19,65*0,12+0,75*0,32+0,75*0,32+0,5*0,77)*0,45</t>
  </si>
  <si>
    <t>0,5*1,07+0,85*0,72+0,85*0,72+0,75*0,22+0,25*0,12</t>
  </si>
  <si>
    <t>274353112</t>
  </si>
  <si>
    <t>Bednění kotevních otvorů v základových pásech průřezu do 0,02 m2 hl 1 m</t>
  </si>
  <si>
    <t>1772345249</t>
  </si>
  <si>
    <t>Bednění kotevních otvorů a prostupů v základových konstrukcích v pasech včetně polohového zajištění a odbednění, popř. ztraceného bednění z pletiva apod. průřezu přes 0,01 do 0,02 m2, hl. přes 0,50 do 1,00 m</t>
  </si>
  <si>
    <t>"prostupy pro přípojku vody - pro potrubí PE 32x3,0 mm (hloubka od stávajícího terénu cca 1,2 m)</t>
  </si>
  <si>
    <t>1   "prostup v hl. -3,0 m"</t>
  </si>
  <si>
    <t>274353119</t>
  </si>
  <si>
    <t>Příplatek ZKD 0,5 m hl u bednění kotevních otvorů v základových pásech průřezu do 0,02 m2</t>
  </si>
  <si>
    <t>-2044413682</t>
  </si>
  <si>
    <t>Bednění kotevních otvorů a prostupů v základových konstrukcích v pasech včetně polohového zajištění a odbednění, popř. ztraceného bednění z pletiva apod. průřezu přes 0,01 do 0,02 m2, hl. Příplatek k ceně -3112 za každý další i započatý 0,5 m hl.</t>
  </si>
  <si>
    <t>"prostup pro přípojku vody - pro potrubí PE 32x3,0 mm (hloubka od stávajícího terénu cca 1,2 m)</t>
  </si>
  <si>
    <t>"příplatek za další 0,5 m hloubky</t>
  </si>
  <si>
    <t>274353122</t>
  </si>
  <si>
    <t>Bednění kotevních otvorů v základových pásech průřezu do 0,05 m2 hl 1 m</t>
  </si>
  <si>
    <t>394731454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</si>
  <si>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</si>
  <si>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"prostupy pro ležatou kanalizaci - pro potrubí DN 125 mm (hloubky od stávajícího terénu do 1,0 m)</t>
  </si>
  <si>
    <t>1   "prostup v hl. -0,6 m"</t>
  </si>
  <si>
    <t>1   "prostup v hl. -1,0 m"</t>
  </si>
  <si>
    <t>1   "prostup v hl. -1,25 m"</t>
  </si>
  <si>
    <t>1   "prostup v hl. -1,7 m"</t>
  </si>
  <si>
    <t>1   "prostup v hl. -2,5 m"</t>
  </si>
  <si>
    <t>279113134</t>
  </si>
  <si>
    <t>Základová zeď tl do 300 mm z tvárnic ztraceného bednění včetně výplně z betonu tř. C 16/20</t>
  </si>
  <si>
    <t>357175175</t>
  </si>
  <si>
    <t>Základové zdi z tvárnic ztraceného bednění včetně výplně z betonu bez zvláštních nároků na vliv prostředí třídy C 16/20, tloušťky zdiva přes 250 do 300 mm</t>
  </si>
  <si>
    <t>"v oblasti venkovního skladu na nářadí  (s.h. zdi -1,85 m, h.h. -0,305 m; tj. v 1,545)</t>
  </si>
  <si>
    <t>(4,75+1,4)*1,545</t>
  </si>
  <si>
    <t>279113135</t>
  </si>
  <si>
    <t>Základová zeď tl do 400 mm z tvárnic ztraceného bednění včetně výplně z betonu tř. C 16/20</t>
  </si>
  <si>
    <t>1656332601</t>
  </si>
  <si>
    <t>Základové zdi z tvárnic ztraceného bednění včetně výplně z betonu bez zvláštních nároků na vliv prostředí třídy C 16/20, tloušťky zdiva přes 300 do 400 mm</t>
  </si>
  <si>
    <t>"obvodové základové pásy - základové zdi tl. 400 mm (poslední 2 šáry)</t>
  </si>
  <si>
    <t>"pohled jižní - 2 šáry</t>
  </si>
  <si>
    <t>(27,69+1,7)*0,5</t>
  </si>
  <si>
    <t>"pohled severní - 2 šáry</t>
  </si>
  <si>
    <t>32,88*0,5</t>
  </si>
  <si>
    <t>"pohled východní - 2 šáry</t>
  </si>
  <si>
    <t>10,2*0,5</t>
  </si>
  <si>
    <t>"pohled západní - 2 šáry</t>
  </si>
  <si>
    <t>11,88*0,5</t>
  </si>
  <si>
    <t>"základové pásy středové - základové zdi tl. 400 mm</t>
  </si>
  <si>
    <t>(0,5+1,0+1,55+0,7+7,9)*0,5</t>
  </si>
  <si>
    <t>(0,5+1,0+8,9+0,55)*0,5</t>
  </si>
  <si>
    <t>(6,65+0,55)*4*0,5</t>
  </si>
  <si>
    <t>(17,75+1,9)*0,5+0,75*1,0*2+0,55*1,5</t>
  </si>
  <si>
    <t>0,55*1,75+0,85*1,5*2+0,85*1,0+0,25*0,5</t>
  </si>
  <si>
    <t>279113136</t>
  </si>
  <si>
    <t>Základová zeď tl do 500 mm z tvárnic ztraceného bednění včetně výplně z betonu tř. C 16/20</t>
  </si>
  <si>
    <t>-796239265</t>
  </si>
  <si>
    <t>Základové zdi z tvárnic ztraceného bednění včetně výplně z betonu bez zvláštních nároků na vliv prostředí třídy C 16/20, tloušťky zdiva přes 400 do 500 mm</t>
  </si>
  <si>
    <t>"základové zdi tl. 500 mm (od h.h. základových pasů po s.h. základových zdí tl. 400 mm)</t>
  </si>
  <si>
    <t>2,75*0,25+2,75*0,5+2,75*0,75+2,75*1,0+(1,4+4,6)*1,25</t>
  </si>
  <si>
    <t>1,7*1,25   "v oblasti venkovního skladu na nářadí"</t>
  </si>
  <si>
    <t>0,8*1,25+2,0*1,0+2,0*0,5</t>
  </si>
  <si>
    <t>279361821</t>
  </si>
  <si>
    <t>Výztuž základových zdí nosných betonářskou ocelí 10 505</t>
  </si>
  <si>
    <t>-1554728417</t>
  </si>
  <si>
    <t>Výztuž základových zdí nosných svislých nebo odkloněných od svislice, rovinných nebo oblých, deskových nebo žebrových, včetně výztuže jejich žeber z betonářské oceli 10 505 (R) nebo BSt 500</t>
  </si>
  <si>
    <t>"výztuž základových zdí z tvárnic ztraceného bednění - 40 kg/m3</t>
  </si>
  <si>
    <t>"základová zeď tl. 300 mm - 9,225 m3</t>
  </si>
  <si>
    <t>9,502*0,3*40*0,001</t>
  </si>
  <si>
    <t>"základová zeď tl. 400 mm - 84,463 m3</t>
  </si>
  <si>
    <t>84,513*0,4*40*0,001</t>
  </si>
  <si>
    <t>"základová zeď tl. 500 mm - 20,5 m3</t>
  </si>
  <si>
    <t>20,5*0,5*40*0,001</t>
  </si>
  <si>
    <t>Svislé a kompletní konstrukce</t>
  </si>
  <si>
    <t>311235141</t>
  </si>
  <si>
    <t>Zdivo jednovrstvé z cihel broušených přes P10 do P15 na tenkovrstvou maltu tloušťky 240 mm</t>
  </si>
  <si>
    <t>-1993588643</t>
  </si>
  <si>
    <t>Zdivo jednovrstvé z cihel děrovaných broušených na celoplošnou tenkovrstvou maltu, pevnost cihel přes P10 do P15, tl. zdiva 240 mm</t>
  </si>
  <si>
    <t>"střední nosné zdivo - od HI -0,28 m po s.h. ztuž. věnce +2,97 m; tj. v 3,25 m (13 šárů)</t>
  </si>
  <si>
    <t>(21,85+7,35*4+11,1+3,5+8,05+0,95+2,8)*3,25</t>
  </si>
  <si>
    <t>"odpočet otvorů</t>
  </si>
  <si>
    <t>-(0,9*2,38+1,0*2,38*10+1,55*2,38)</t>
  </si>
  <si>
    <t>311238652</t>
  </si>
  <si>
    <t>Zdivo jednovrstvé tepelně izolační z cihel broušených s vniřní izolací z minerální vlny na tenkovrstvou maltu U přes 0,14 do 0,18 W/m2K tl 380 mm</t>
  </si>
  <si>
    <t>1350994932</t>
  </si>
  <si>
    <t>Zdivo jednovrstvé tepelně izolační z cihel děrovaných broušených s integrovanou izolací z hydrofobizované minerální vlny na tenkovrstvou maltu, součinitel prostupu tepla U přes 0,14 do 0,18, tl. zdiva 380 mm</t>
  </si>
  <si>
    <t>"obvodové zdivo - od HI -0,28 m po +0,22 m; tj. v 0,5 m (první dva šáry)</t>
  </si>
  <si>
    <t>(32,88+11,1)*2*0,5</t>
  </si>
  <si>
    <t>-(1,0*0,5*5+1,35*0,5*2)   "odpočet spodní části vchodových dveří"</t>
  </si>
  <si>
    <t>311238654</t>
  </si>
  <si>
    <t>Zdivo jednovrstvé tepelně izolační z cihel broušených s vniřní izolací z minerální vlny na tenkovrstvou maltu U přes 0,14 do 0,18 W/m2K tl 440 mm</t>
  </si>
  <si>
    <t>1413603794</t>
  </si>
  <si>
    <t>Zdivo jednovrstvé tepelně izolační z cihel děrovaných broušených s integrovanou izolací z hydrofobizované minerální vlny na tenkovrstvou maltu, součinitel prostupu tepla U přes 0,14 do 0,18, tl. zdiva 440 mm</t>
  </si>
  <si>
    <t>"obvodové zdivo - od h.h. 2. šáru zdiva tl. 380 mm +0,22 m po s.h. ztuž. věnce +2,97 m; tj. v 2,75 m (11 šárů)</t>
  </si>
  <si>
    <t>(33,0+11,1)*2*2,75</t>
  </si>
  <si>
    <t>-(1,0*0,75*7+2,15*1,5+2,5*0,75*5+1,0*1,5+0,65*0,75+1,5*0,75)   "odpočet oken"</t>
  </si>
  <si>
    <t>-(1,0*2,2*5+1,35*2,2*2)   "odpočet vchodových dveří"</t>
  </si>
  <si>
    <t>317168011</t>
  </si>
  <si>
    <t>Překlad keramický plochý š 115 mm dl 1000 mm</t>
  </si>
  <si>
    <t>-2101630611</t>
  </si>
  <si>
    <t>Překlady keramické ploché osazené do maltového lože, výšky překladu 71 mm šířky 115 mm, délky 1000 mm</t>
  </si>
  <si>
    <t>"keramické překlady ploché dl. 1000 mm - nad otvory  v příčkách</t>
  </si>
  <si>
    <t>317168012</t>
  </si>
  <si>
    <t>Překlad keramický plochý š 115 mm dl 1250 mm</t>
  </si>
  <si>
    <t>1807182718</t>
  </si>
  <si>
    <t>Překlady keramické ploché osazené do maltového lože, výšky překladu 71 mm šířky 115 mm, délky 1250 mm</t>
  </si>
  <si>
    <t>"keramické překlady ploché dl. 1250 mm - nad otvory  v příčkách</t>
  </si>
  <si>
    <t>317168022</t>
  </si>
  <si>
    <t>Překlad keramický plochý š 145 mm dl 1250 mm</t>
  </si>
  <si>
    <t>1060498813</t>
  </si>
  <si>
    <t>Překlady keramické ploché osazené do maltového lože, výšky překladu 71 mm šířky 145 mm, délky 1250 mm</t>
  </si>
  <si>
    <t>317168052</t>
  </si>
  <si>
    <t>Překlad keramický vysoký v 238 mm dl 1250 mm</t>
  </si>
  <si>
    <t>-51561124</t>
  </si>
  <si>
    <t>Překlady keramické vysoké osazené do maltového lože, šířky překladu 70 mm výšky 238 mm, délky 1250 mm</t>
  </si>
  <si>
    <t>"keramické překlady nosné dl. 1250 mm</t>
  </si>
  <si>
    <t>"nad otvory  v obvodovém zdivu - sestava 5 ks překladů - 9 kpl</t>
  </si>
  <si>
    <t>5*9</t>
  </si>
  <si>
    <t>"nad otvory  ve středním nosném - sestava 3 ks překladů - 11 kpl</t>
  </si>
  <si>
    <t>3*11</t>
  </si>
  <si>
    <t>317168054</t>
  </si>
  <si>
    <t>Překlad keramický vysoký v 238 mm dl 1750 mm</t>
  </si>
  <si>
    <t>-1606169831</t>
  </si>
  <si>
    <t>Překlady keramické vysoké osazené do maltového lože, šířky překladu 70 mm výšky 238 mm, délky 1750 mm</t>
  </si>
  <si>
    <t>"keramické překlady nosné dl. 1750 mm</t>
  </si>
  <si>
    <t>"nad otvory  v obvodovém zdivu - sestava 5 ks překladů - 1 kpl</t>
  </si>
  <si>
    <t>5*1</t>
  </si>
  <si>
    <t>317168055</t>
  </si>
  <si>
    <t>Překlad keramický vysoký v 238 mm dl 2000 mm</t>
  </si>
  <si>
    <t>1233991678</t>
  </si>
  <si>
    <t>Překlady keramické vysoké osazené do maltového lože, šířky překladu 70 mm výšky 238 mm, délky 2000 mm</t>
  </si>
  <si>
    <t>"keramické překlady nosné dl. 2000 mm</t>
  </si>
  <si>
    <t>"nad otvory  ve středním nosném - sestava 3 ks překladů - 1 kpl</t>
  </si>
  <si>
    <t>3*1</t>
  </si>
  <si>
    <t>317168056</t>
  </si>
  <si>
    <t>Překlad keramický vysoký v 238 mm dl 2250 mm</t>
  </si>
  <si>
    <t>-29715376</t>
  </si>
  <si>
    <t>Překlady keramické vysoké osazené do maltového lože, šířky překladu 70 mm výšky 238 mm, délky 2250 mm</t>
  </si>
  <si>
    <t>"keramické překlady nosné dl. 2250 mm</t>
  </si>
  <si>
    <t>"nad otvory  v obvodovém zdivu - sestava 5 ks překladů - 3 kpl</t>
  </si>
  <si>
    <t>5*3</t>
  </si>
  <si>
    <t>317168058</t>
  </si>
  <si>
    <t>Překlad keramický vysoký v 238 mm dl 2750 mm</t>
  </si>
  <si>
    <t>-1029064525</t>
  </si>
  <si>
    <t>Překlady keramické vysoké osazené do maltového lože, šířky překladu 70 mm výšky 238 mm, délky 2750 mm</t>
  </si>
  <si>
    <t>"keramické překlady nosné dl. 2750 mm</t>
  </si>
  <si>
    <t>"nad otvory  v obvodovém zdivu - sestava 5 ks překladů - 5 kpl</t>
  </si>
  <si>
    <t>5*5</t>
  </si>
  <si>
    <t>317234410</t>
  </si>
  <si>
    <t>Vyzdívka mezi nosníky z cihel pálených na MC</t>
  </si>
  <si>
    <t>2029691975</t>
  </si>
  <si>
    <t>Vyzdívka mezi nosníky cihlami pálenými na maltu cementovou</t>
  </si>
  <si>
    <t>Poznámka k položce:_x000D_
- případně probetonování</t>
  </si>
  <si>
    <t>"překlad nad vchodovými dveřmi a oknem (světlost otvoru 3500 mm)</t>
  </si>
  <si>
    <t>"3x Ič.240 mm dl. 3900 mm - 1 kpl</t>
  </si>
  <si>
    <t>0,158*0,24*2*3,9</t>
  </si>
  <si>
    <t>"průchod (průjezd)</t>
  </si>
  <si>
    <t>"průvlak nad žbet sloupy v úrovni žbet věnce objektu (uložení na h.h. pilířů +2,97 m)</t>
  </si>
  <si>
    <t>"3x Ič.200 mm, celková délka 18000 mm - 1 kpl</t>
  </si>
  <si>
    <t>0,0975*0,2*2*18</t>
  </si>
  <si>
    <t>317941123</t>
  </si>
  <si>
    <t>Osazování ocelových válcovaných nosníků na zdivu I, IE, U, UE nebo L do č 22</t>
  </si>
  <si>
    <t>-1250230473</t>
  </si>
  <si>
    <t>Osazování ocelových válcovaných nosníků na zdivu I nebo IE nebo U nebo UE nebo L č. 14 až 22 nebo výšky do 220 mm</t>
  </si>
  <si>
    <t>"3x Ič.200 mm, celková délka 18000 mm - 1 kpl, hmotnost 26,2 kg/m</t>
  </si>
  <si>
    <t>3*(3,0*2+6,0*2)*26,2*0,001</t>
  </si>
  <si>
    <t>"překlad nad vstupem do venkovního skladu nářadí (uložení na základové zdivo ze šalovacích tvárnic v -0,305 m)</t>
  </si>
  <si>
    <t>"3x Ič.200 mm, celková délka 4800 mm - 1 kpl, hmotnost 26,2 kg/m</t>
  </si>
  <si>
    <t>3*4,8*26,2*0,001</t>
  </si>
  <si>
    <t>M</t>
  </si>
  <si>
    <t>13010722</t>
  </si>
  <si>
    <t>ocel profilová IPN 200 jakost 11 375</t>
  </si>
  <si>
    <t>710219970</t>
  </si>
  <si>
    <t>1,792*1,07 'Přepočtené koeficientem množství</t>
  </si>
  <si>
    <t>317941125</t>
  </si>
  <si>
    <t>Osazování ocelových válcovaných nosníků na zdivu I, IE, U, UE nebo L č 24 a vyšší</t>
  </si>
  <si>
    <t>948845408</t>
  </si>
  <si>
    <t>Osazování ocelových válcovaných nosníků na zdivu I nebo IE nebo U nebo UE nebo L č. 24 a výše nebo výšky přes 220 mm</t>
  </si>
  <si>
    <t>"3x Ič.240 mm dl. 3900 mm - 1 kpl, hmotnost 36,2 kg/m</t>
  </si>
  <si>
    <t>3*3,9*36,2*0,001</t>
  </si>
  <si>
    <t>13010726</t>
  </si>
  <si>
    <t>ocel profilová IPN 240 jakost 11 375</t>
  </si>
  <si>
    <t>848221846</t>
  </si>
  <si>
    <t>0,424*1,07 'Přepočtené koeficientem množství</t>
  </si>
  <si>
    <t>317998113</t>
  </si>
  <si>
    <t>Tepelná izolace mezi překlady v 24 cm z polystyrénu tl 80 mm</t>
  </si>
  <si>
    <t>-454410375</t>
  </si>
  <si>
    <t>Izolace tepelná mezi překlady z pěnového polystyrénu výšky 24 cm, tloušťky 80 mm</t>
  </si>
  <si>
    <t>"vložení EPS tl. 80 mm mezi keramické překlady v obvodovém zdivu</t>
  </si>
  <si>
    <t>"keramické překlady nosné dl. 1250 mm:  sestava 5 ks překladů - 9 kpl</t>
  </si>
  <si>
    <t>1,25*9</t>
  </si>
  <si>
    <t>"keramické překlady nosné dl. 1750 mm:  sestava 5 ks překladů - 1 kpl</t>
  </si>
  <si>
    <t>1,75*1</t>
  </si>
  <si>
    <t>"keramické překlady nosné dl. 2250 mm: sestava 5 ks překladů - 3 kpl</t>
  </si>
  <si>
    <t>2,25*3</t>
  </si>
  <si>
    <t>"keramické překlady nosné dl. 2750 mm: sestava 5 ks překladů - 5 kpl</t>
  </si>
  <si>
    <t>2,75*5</t>
  </si>
  <si>
    <t>330321410</t>
  </si>
  <si>
    <t>Sloupy nebo pilíře ze ŽB tř. C 25/30 bez výztuže</t>
  </si>
  <si>
    <t>-282605847</t>
  </si>
  <si>
    <t>Sloupy, pilíře, táhla, rámové stojky, vzpěry z betonu železového (bez výztuže) bez zvláštních nároků na vliv prostředí tř. C 25/30</t>
  </si>
  <si>
    <t>"žbet sloupy 300 x 300 mm - 5 ks; od h.h. základového pasu -0,05 m po s.h. průvlaku +2,97 m; tj. v 3,02 m</t>
  </si>
  <si>
    <t>0,3*0,3*3,02*5</t>
  </si>
  <si>
    <t>331351121</t>
  </si>
  <si>
    <t>Zřízení bednění čtyřúhelníkových sloupů v do 4 m průřezu do 0,16 m2</t>
  </si>
  <si>
    <t>-2053307317</t>
  </si>
  <si>
    <t>Bednění hranatých sloupů a pilířů včetně vzepření průřezu pravoúhlého čtyřúhelníka výšky do 4 m, průřezu přes 0,08 do 0,16 m2 zřízení</t>
  </si>
  <si>
    <t>"zřízení bednění - žbet sloupy 300 x 300 mm - 5 ks; od h.h. základového pasu -0,05 m po s.h. průvlaku +2,97 m; tj. v 3,02 m</t>
  </si>
  <si>
    <t>(0,5+0,3)*2*3,1*5</t>
  </si>
  <si>
    <t>331351122</t>
  </si>
  <si>
    <t>Odstranění bednění čtyřúhelníkových sloupů v do 4 m průřezu do 0,16 m2</t>
  </si>
  <si>
    <t>-1166922159</t>
  </si>
  <si>
    <t>Bednění hranatých sloupů a pilířů včetně vzepření průřezu pravoúhlého čtyřúhelníka výšky do 4 m, průřezu přes 0,08 do 0,16 m2 odstranění</t>
  </si>
  <si>
    <t>331361821</t>
  </si>
  <si>
    <t>Výztuž sloupů hranatých betonářskou ocelí 10 505</t>
  </si>
  <si>
    <t>-1989898595</t>
  </si>
  <si>
    <t>Výztuž sloupů, pilířů, rámových stojek, táhel nebo vzpěr hranatých svislých nebo šikmých (odkloněných) z betonářské oceli 10 505 (R) nebo BSt 500</t>
  </si>
  <si>
    <t>"výztuž odhadem - 180 kg/m3</t>
  </si>
  <si>
    <t>0,272*5*0,18</t>
  </si>
  <si>
    <t>342241161</t>
  </si>
  <si>
    <t>Příčky z cihel plných dl 290 mm pevnosti P 15 na MC tl 65 mm</t>
  </si>
  <si>
    <t>498621383</t>
  </si>
  <si>
    <t>Příčky nebo přizdívky jednoduché z cihel nebo příčkovek pálených na maltu MVC nebo MC plných P7,5 až P15 dl. 290 mm (290x140x65 mm), tl. o tl. 65 mm</t>
  </si>
  <si>
    <t>"venkovní sklad na nářadí</t>
  </si>
  <si>
    <t>"izolační přizdívka</t>
  </si>
  <si>
    <t>(4,9+1,25)*1,545</t>
  </si>
  <si>
    <t>342244201</t>
  </si>
  <si>
    <t>Příčka z cihel broušených na tenkovrstvou maltu tloušťky 80 mm</t>
  </si>
  <si>
    <t>-1218595619</t>
  </si>
  <si>
    <t>Příčky jednoduché z cihel děrovaných broušených, na tenkovrstvou maltu, pevnost cihel do P15, tl. příčky 80 mm</t>
  </si>
  <si>
    <t>"příčky - od HI -0,28 m po h.h. ztuž. věnce +3,17 m; tj. v 3,45 m (13,8 šárů)</t>
  </si>
  <si>
    <t>(2,15*2+2,0+4,25*3+4,95+3,0+1,6*4+0,7)*3,45</t>
  </si>
  <si>
    <t>0,45*0,75</t>
  </si>
  <si>
    <t>(0,85+3,25+0,75*3+0,8*2+0,7)*2*3,45</t>
  </si>
  <si>
    <t>(3,0+4,1+0,75)*3,45</t>
  </si>
  <si>
    <t>-(0,7*2,25*7+0,8*2,25*8)</t>
  </si>
  <si>
    <t>342244221</t>
  </si>
  <si>
    <t>Příčka z cihel broušených na tenkovrstvou maltu tloušťky 140 mm</t>
  </si>
  <si>
    <t>921037638</t>
  </si>
  <si>
    <t>Příčky jednoduché z cihel děrovaných broušených, na tenkovrstvou maltu, pevnost cihel do P15, tl. příčky 140 mm</t>
  </si>
  <si>
    <t>(0,9+4,9*2+3,5)*3,45</t>
  </si>
  <si>
    <t>-0,8*2,38*2</t>
  </si>
  <si>
    <t>342272245</t>
  </si>
  <si>
    <t>Příčka z pórobetonových hladkých tvárnic na tenkovrstvou maltu tl 150 mm</t>
  </si>
  <si>
    <t>-134715655</t>
  </si>
  <si>
    <t>Příčky z pórobetonových tvárnic hladkých na tenké maltové lože objemová hmotnost do 500 kg/m3, tloušťka příčky 150 mm</t>
  </si>
  <si>
    <t>"instalační předstěny kombifixů</t>
  </si>
  <si>
    <t>"místnost 1.02 - WC rozhodčí</t>
  </si>
  <si>
    <t>1,0*1,5</t>
  </si>
  <si>
    <t>"místnost 1.04 - WC invalida</t>
  </si>
  <si>
    <t>"místnost 1.10 - WC ženy</t>
  </si>
  <si>
    <t>0,85*1,5</t>
  </si>
  <si>
    <t>"místnost 1.11 - WC muži</t>
  </si>
  <si>
    <t>"místnost 1.17-1.18 - WC</t>
  </si>
  <si>
    <t>0,85*1,5*2</t>
  </si>
  <si>
    <t>"místnost 1.23-1.24 - WC</t>
  </si>
  <si>
    <t>3422790.R</t>
  </si>
  <si>
    <t>Příplatek za pracnost instalačních přizdívek</t>
  </si>
  <si>
    <t>-1293504674</t>
  </si>
  <si>
    <t>"obezdívka závěsného modulu WC</t>
  </si>
  <si>
    <t>342291111</t>
  </si>
  <si>
    <t>Ukotvení příček montážní polyuretanovou pěnou tl příčky do 100 mm</t>
  </si>
  <si>
    <t>-1590247785</t>
  </si>
  <si>
    <t>Ukotvení příček polyuretanovou pěnou, tl. příčky do 100 mm</t>
  </si>
  <si>
    <t>2,15*2+2,0+4,25*3+4,95+3,0+1,6*4+0,7</t>
  </si>
  <si>
    <t>(0,85+3,25+0,75*3+0,8*2+0,7)*2</t>
  </si>
  <si>
    <t>3,0+4,1+0,75</t>
  </si>
  <si>
    <t>342291112</t>
  </si>
  <si>
    <t>Ukotvení příček montážní polyuretanovou pěnou tl příčky přes 100 mm</t>
  </si>
  <si>
    <t>-1941566789</t>
  </si>
  <si>
    <t>Ukotvení příček polyuretanovou pěnou, tl. příčky přes 100 mm</t>
  </si>
  <si>
    <t>0,9+4,9*2+3,5</t>
  </si>
  <si>
    <t>342291121</t>
  </si>
  <si>
    <t>Ukotvení příček k cihelným konstrukcím plochými kotvami</t>
  </si>
  <si>
    <t>-1870454715</t>
  </si>
  <si>
    <t>Ukotvení příček plochými kotvami, do konstrukce cihelné</t>
  </si>
  <si>
    <t>"ukotvení příček se svislým nosným konstrukcím</t>
  </si>
  <si>
    <t>"příčky tl. 100 mm</t>
  </si>
  <si>
    <t>3,45*18</t>
  </si>
  <si>
    <t>3,45*20</t>
  </si>
  <si>
    <t>346244381</t>
  </si>
  <si>
    <t>Plentování jednostranné v do 200 mm válcovaných nosníků cihlami</t>
  </si>
  <si>
    <t>-2041016806</t>
  </si>
  <si>
    <t>Plentování ocelových válcovaných nosníků jednostranné cihlami na maltu, výška stojiny do 200 mm</t>
  </si>
  <si>
    <t>(3,1*2+12,0)*0,2   "venkovní strana"</t>
  </si>
  <si>
    <t>(2,6*2+11,4)*0,2   "vnitřní strana"</t>
  </si>
  <si>
    <t>346244382</t>
  </si>
  <si>
    <t>Plentování jednostranné v do 300 mm válcovaných nosníků cihlami</t>
  </si>
  <si>
    <t>1353086102</t>
  </si>
  <si>
    <t>Plentování ocelových válcovaných nosníků jednostranné cihlami na maltu, výška stojiny přes 200 do 300 mm</t>
  </si>
  <si>
    <t>3,9*0,24   "vnitřní strana překladu"</t>
  </si>
  <si>
    <t>Vodorovné konstrukce</t>
  </si>
  <si>
    <t>411121232</t>
  </si>
  <si>
    <t>Montáž prefabrikovaných ŽB stropů ze stropních desek dl do 1800 mm</t>
  </si>
  <si>
    <t>1583902256</t>
  </si>
  <si>
    <t>Montáž prefabrikovaných železobetonových stropů se zalitím spár, včetně podpěrné konstrukce, na cementovou maltu ze stropních desek, šířky do 600 mm a délky přes 900 do 1800 mm</t>
  </si>
  <si>
    <t>"zastropení venkovního skladu na nářadí</t>
  </si>
  <si>
    <t>"prefabrikované desky 120/30/9 cm - 15 ks</t>
  </si>
  <si>
    <t>59341216</t>
  </si>
  <si>
    <t>deska stropní plná PZD 1190x290x70mm</t>
  </si>
  <si>
    <t>1523572342</t>
  </si>
  <si>
    <t>15*1,01 'Přepočtené koeficientem množství</t>
  </si>
  <si>
    <t>417238212</t>
  </si>
  <si>
    <t>Obezdívka věnce jednostranná věncovkou keramickou v přes 150 do 210 mm včetně polystyrenu tl 100 mm</t>
  </si>
  <si>
    <t>158120750</t>
  </si>
  <si>
    <t>Obezdívka ztužujícího věnce keramickými věncovkami včetně tepelné izolace z pěnového polystyrenu tl. 100 mm jednostranná, výška věnce přes 150 do 210 mm</t>
  </si>
  <si>
    <t>"obezdívka žbet ztužujícího věnce z venkovní strany obvodového zdiva věncovkami v 190 mm</t>
  </si>
  <si>
    <t>(33,0+12,0)*2-0,3*2</t>
  </si>
  <si>
    <t>417321414</t>
  </si>
  <si>
    <t>Ztužující pásy a věnce ze ŽB tř. C 20/25</t>
  </si>
  <si>
    <t>1156195737</t>
  </si>
  <si>
    <t>Ztužující pásy a věnce z betonu železového (bez výztuže) tř. C 20/25</t>
  </si>
  <si>
    <t>"žbet věnec 280 x 200 mm (šxv) nad obvodovým zdivem - dl. 88,2 m</t>
  </si>
  <si>
    <t>0,28*0,2*88,2</t>
  </si>
  <si>
    <t>"žbet věnec 240 x 200 mm (šxv) nad středním nosným zdivem tl. 240 mm - dl. 77,65 m</t>
  </si>
  <si>
    <t>0,24*0,2*77,65</t>
  </si>
  <si>
    <t>417351115</t>
  </si>
  <si>
    <t>Zřízení bednění ztužujících věnců</t>
  </si>
  <si>
    <t>297171781</t>
  </si>
  <si>
    <t>Bednění bočnic ztužujících pásů a věnců včetně vzpěr zřízení</t>
  </si>
  <si>
    <t>"zřízení bednění z vnitřní strany obvodového zdiva</t>
  </si>
  <si>
    <t>(32,1+11,1)*2*0,3</t>
  </si>
  <si>
    <t>-0,25*10*0,3</t>
  </si>
  <si>
    <t>"zřízení bednění oboustranné</t>
  </si>
  <si>
    <t>(8,3+0,7+2,8+3,05+0,7+8,05)*0,3</t>
  </si>
  <si>
    <t>(11,1+7,35*9+5,75*2+2,25+3,0+4,1+14,25+7,35+3,5*3)*0,3</t>
  </si>
  <si>
    <t>63</t>
  </si>
  <si>
    <t>417351116</t>
  </si>
  <si>
    <t>Odstranění bednění ztužujících věnců</t>
  </si>
  <si>
    <t>275499705</t>
  </si>
  <si>
    <t>Bednění bočnic ztužujících pásů a věnců včetně vzpěr odstranění</t>
  </si>
  <si>
    <t>"odstranění bednění z vnitřní strany obvodového zdiva</t>
  </si>
  <si>
    <t>"odstranění bednění oboustranné</t>
  </si>
  <si>
    <t>64</t>
  </si>
  <si>
    <t>417361821</t>
  </si>
  <si>
    <t>Výztuž ztužujících pásů a věnců betonářskou ocelí 10 505</t>
  </si>
  <si>
    <t>-561086833</t>
  </si>
  <si>
    <t>Výztuž ztužujících pásů a věnců z betonářské oceli 10 505 (R) nebo BSt 500</t>
  </si>
  <si>
    <t>"výztuž žbet věnců</t>
  </si>
  <si>
    <t>"hlavní výztuž 4x R12 mm - celková délka 352,8 m, hmotnost 0,89 kg/m</t>
  </si>
  <si>
    <t>"přesahy, převázání rohů, prostřih - 15%</t>
  </si>
  <si>
    <t>4*88,2*0,89*0,001*1,15</t>
  </si>
  <si>
    <t>"třmínky z R6 mm, dl. 0,88 m po 200 mm - tj. 441 ks, hmotnost 0,222 kg/m</t>
  </si>
  <si>
    <t>"prostřih. ztratné - 5%</t>
  </si>
  <si>
    <t>0,88*441*0,222*0,001*1,05</t>
  </si>
  <si>
    <t>"hlavní výztuž 4x R12 mm - celková délka 310,6 m, hmotnost 0,89 kg/m</t>
  </si>
  <si>
    <t>4*(21,85+7,35*4+11,1+3,5+8,05+0,95+2,8)*0,89*0,001*1,15</t>
  </si>
  <si>
    <t>"třmínky z R6 mm, dl. 0,8 m po 200 mm - tj. 390 ks, hmotnost 0,222 kg/m</t>
  </si>
  <si>
    <t>0,8*390*0,222*0,001*1,05</t>
  </si>
  <si>
    <t>Úpravy povrchů, podlahy a osazování výplní</t>
  </si>
  <si>
    <t>65</t>
  </si>
  <si>
    <t>611311131</t>
  </si>
  <si>
    <t>Potažení vnitřních rovných stropů vápenným štukem tloušťky do 3 mm</t>
  </si>
  <si>
    <t>-1811251725</t>
  </si>
  <si>
    <t>Potažení vnitřních ploch štukem tloušťky do 3 mm vodorovných konstrukcí stropů rovných</t>
  </si>
  <si>
    <t>"SDK podhled deska 1x DF 12,5</t>
  </si>
  <si>
    <t>6,15+9,75+7,65+5,6+59,85+22,7+24,85+17,3+22,7+25,0+7,65+10,4+14,2+19,5</t>
  </si>
  <si>
    <t>"SDK podhled deska 1x H2DF 12,5 - sociální zařízení</t>
  </si>
  <si>
    <t>2,15*2+4,0+1,8+1,6+1,35*2+1,6+1,35+1,35*2+15,35+1,35*2+15,35+26,05</t>
  </si>
  <si>
    <t>66</t>
  </si>
  <si>
    <t>612131302</t>
  </si>
  <si>
    <t>Cementový postřik vnitřních stěn nanášený síťovitě strojně</t>
  </si>
  <si>
    <t>-843357489</t>
  </si>
  <si>
    <t>Podkladní a spojovací vrstva vnitřních omítaných ploch cementový postřik nanášený strojně síťovitě (pokrytí plochy 50 až 75 %) stěn</t>
  </si>
  <si>
    <t>"postřik pod vnitřní omítky stěn od -0,28 m po h.h. věnce +3,17 m; tj. v 3,45 m</t>
  </si>
  <si>
    <t>"m.č. 1.01 - umývárna rozhodčí</t>
  </si>
  <si>
    <t>(2,15+1,0)*2*3,45</t>
  </si>
  <si>
    <t>-(1,0*0,75+0,8*2,25)</t>
  </si>
  <si>
    <t>"m.č. 1.02 - WC rozhodčí</t>
  </si>
  <si>
    <t>"m.č. 1.03 - šatna rozhodčí</t>
  </si>
  <si>
    <t>(2,0+3,0)*2*3,45</t>
  </si>
  <si>
    <t>-(1,0*2,7+0,8*2,25*2)</t>
  </si>
  <si>
    <t>"m.č. 1.04 - WC invalida</t>
  </si>
  <si>
    <t>(2,15+1,8)*2*3,45</t>
  </si>
  <si>
    <t>-1,0*2,7</t>
  </si>
  <si>
    <t>"m.č. 1.05 - úklid</t>
  </si>
  <si>
    <t>(1,95+0,9)*2*3,45</t>
  </si>
  <si>
    <t>-0,7*2,25</t>
  </si>
  <si>
    <t>"m.č. 1.06 - kuchyňka</t>
  </si>
  <si>
    <t>(4,25+2,2)*2*3,45</t>
  </si>
  <si>
    <t>-(1,5*0,75+1,55*2,38+0,8*2,25)</t>
  </si>
  <si>
    <t>"m.č. 1.07 - sklad</t>
  </si>
  <si>
    <t>(4,25+1,8)*2*3,45</t>
  </si>
  <si>
    <t>-(0,65*0,75+0,8*2,25*2)</t>
  </si>
  <si>
    <t>"m.č. 1.08 - chodba</t>
  </si>
  <si>
    <t>(4,95+1,1)*2*3,45</t>
  </si>
  <si>
    <t>-(1,0*2,7+0,8*2,25*3)</t>
  </si>
  <si>
    <t>"m.č. 1.09 - předsíň WC ženy</t>
  </si>
  <si>
    <t>(1,0+1,6)*2*3,45</t>
  </si>
  <si>
    <t>-(1,0*0,75+0,8*2,25+0,7*2,25)</t>
  </si>
  <si>
    <t>"m.č. 1.10 - WC ženy</t>
  </si>
  <si>
    <t>(0,85+1,6)*2*3,45</t>
  </si>
  <si>
    <t>"m.č. 1.11 - WC muži</t>
  </si>
  <si>
    <t>"m.č. 1.12 - předsíň WC muži</t>
  </si>
  <si>
    <t>-(1,0*0,75+0,7*2,25*2+0,8*2,25)</t>
  </si>
  <si>
    <t>"m.č. 1.13 - pisoár</t>
  </si>
  <si>
    <t>"m.č. 1.14 - klubovna</t>
  </si>
  <si>
    <t>(5,5+11,1)*2*3,45</t>
  </si>
  <si>
    <t>-(1,35*2,7+2,15*1,5+2,5*0,75+1,55*2,38+0,7*2,25+0,8*2,25)</t>
  </si>
  <si>
    <t>"m.č. 1.15 - šatna domácí</t>
  </si>
  <si>
    <t>(5,75+3,95)*2*3,45</t>
  </si>
  <si>
    <t>-(2,5*0,75+0,8*2,25*2)</t>
  </si>
  <si>
    <t>"m.č. 1.16 - šatna domácí</t>
  </si>
  <si>
    <t>(7,05+3,5)*2*3,45</t>
  </si>
  <si>
    <t>"m.č. 1.17 - WC</t>
  </si>
  <si>
    <t>(0,85+1,55)*2*3,45</t>
  </si>
  <si>
    <t>"m.č. 1.18 - WC</t>
  </si>
  <si>
    <t>"m.č. 1.19 - umývárna</t>
  </si>
  <si>
    <t>(4,8+3,25)*2*3,45</t>
  </si>
  <si>
    <t>(0,7*2+0,75*6+0,8*4)*3,45</t>
  </si>
  <si>
    <t>-(0,7*2,25*2+0,8*2,25*2)</t>
  </si>
  <si>
    <t>"m.č. 1.20 - chodba</t>
  </si>
  <si>
    <t>(2,25+7,35)*2*3,45</t>
  </si>
  <si>
    <t>-(1,35*2,7+0,8*2,25*4)</t>
  </si>
  <si>
    <t>"m.č. 1.21 - šatna hosté</t>
  </si>
  <si>
    <t>"m.č. 1.22 - šatna hosté</t>
  </si>
  <si>
    <t>-(2,5*0,75+0,8*2,25*3)</t>
  </si>
  <si>
    <t>"m.č. 1.23 - WC</t>
  </si>
  <si>
    <t>"m.č. 1.24 - WC</t>
  </si>
  <si>
    <t>"m.č. 1.25 - umývárna</t>
  </si>
  <si>
    <t>"m.č. 1.26 - rozhlas</t>
  </si>
  <si>
    <t>(3,0+2,5)*2*3,45</t>
  </si>
  <si>
    <t>-(1,0*2,7+1,0*1,5+0,8*2,25)</t>
  </si>
  <si>
    <t>"m.č. 1.27 - sklad</t>
  </si>
  <si>
    <t>(4,1+2,5)*2*3,45</t>
  </si>
  <si>
    <t>-(1,0*2,7+1,0*0,75+0,8*2,25)</t>
  </si>
  <si>
    <t>"m.č. 1.28 - sklad</t>
  </si>
  <si>
    <t>(3,0+4,75)*2*3,45</t>
  </si>
  <si>
    <t>0,75*2*3,45</t>
  </si>
  <si>
    <t>-0,8*2,25*2</t>
  </si>
  <si>
    <t>"m.č. 1.29 - sklad</t>
  </si>
  <si>
    <t>(4,1+4,75)*2*3,45</t>
  </si>
  <si>
    <t>"m.č. 1.30 - prádelna</t>
  </si>
  <si>
    <t>(7,35+3,5)*2*3,45</t>
  </si>
  <si>
    <t>-(1,0*0,75*2+0,8*2,25*3)</t>
  </si>
  <si>
    <t>67</t>
  </si>
  <si>
    <t>612321311</t>
  </si>
  <si>
    <t>Vápenocementová omítka hrubá jednovrstvá zatřená vnitřních stěn nanášená strojně</t>
  </si>
  <si>
    <t>-1643900085</t>
  </si>
  <si>
    <t>Omítka vápenocementová vnitřních ploch nanášená strojně jednovrstvá, tloušťky do 10 mm hrubá zatřená svislých konstrukcí stěn</t>
  </si>
  <si>
    <t>"podhoz pod keramický obklad stěn od -0,28 m po h.h. věnce +3,17 m; tj. v 3,45 m</t>
  </si>
  <si>
    <t>"m.č. 1.01 - umývárna rozhodčí (ker. obklad v 3,0 m)</t>
  </si>
  <si>
    <t>"m.č. 1.02 - WC rozhodčí (ker. obklad v 3,0 m)</t>
  </si>
  <si>
    <t>"m.č. 1.04 - WC invalida (ker. obklad v 3,0 m)</t>
  </si>
  <si>
    <t>"m.č. 1.05 - úklid (ker. obklad v 3,0 m)</t>
  </si>
  <si>
    <t>"m.č. 1.06 - kuchyňka (pás ker. obkladu od 0,8 - 1,45 m; tj. v 0,65 m)</t>
  </si>
  <si>
    <t>(0,6*2+4,25)*0,6</t>
  </si>
  <si>
    <t>"m.č. 1.09 - předsíň WC ženy (ker. obklad v 3,0 m)</t>
  </si>
  <si>
    <t>"m.č. 1.10 - WC ženy (ker. obklad v 3,0 m)</t>
  </si>
  <si>
    <t>"m.č. 1.11 - WC muži (ker. obklad v 3,0 m)</t>
  </si>
  <si>
    <t>"m.č. 1.12 - předsíň WC muži (ker. obklad v 3,0 m)</t>
  </si>
  <si>
    <t>"m.č. 1.13 - pisoár (ker. obklad v 3,0 m)</t>
  </si>
  <si>
    <t>"m.č. 1.17 - WC (ker. obklad v 3,0 m)</t>
  </si>
  <si>
    <t>"m.č. 1.18 - WC (ker. obklad v 3,0 m)</t>
  </si>
  <si>
    <t>"m.č. 1.19 - umývárna (ker. obklad v 3,0 m)</t>
  </si>
  <si>
    <t>"m.č. 1.23 - WC (ker. obklad v 3,0 m)</t>
  </si>
  <si>
    <t>"m.č. 1.24 - WC (ker. obklad v 3,0 m)</t>
  </si>
  <si>
    <t>"m.č. 1.25 - umývárna (ker. obklad v 3,0 m)</t>
  </si>
  <si>
    <t>68</t>
  </si>
  <si>
    <t>-1821172613</t>
  </si>
  <si>
    <t>"jádrová vrstva omítky v tloušťce podlahy v 0,28 m (v místnostech bez keramického obkladu)</t>
  </si>
  <si>
    <t>(2,0+3,0)*2*0,28</t>
  </si>
  <si>
    <t>-(1,0*0,28+0,8*0,28*2)</t>
  </si>
  <si>
    <t>(4,25+2,2)*2*0,28</t>
  </si>
  <si>
    <t>-(1,55*0,28+0,8*0,28)</t>
  </si>
  <si>
    <t>(4,25+1,8)*2*0,28</t>
  </si>
  <si>
    <t>-0,8*0,28*2</t>
  </si>
  <si>
    <t>(4,95+1,1)*2*0,28</t>
  </si>
  <si>
    <t>-(1,0*0,28+0,8*0,28*3)</t>
  </si>
  <si>
    <t>(5,5+11,1)*2*0,28</t>
  </si>
  <si>
    <t>-(1,35*0,28+1,55*0,28+0,7*0,28+0,8*0,28)</t>
  </si>
  <si>
    <t>(5,75+3,95)*2*0,28</t>
  </si>
  <si>
    <t>(7,05+3,5)*2*0,28</t>
  </si>
  <si>
    <t>(2,25+7,35)*2*0,28</t>
  </si>
  <si>
    <t>-(1,35*0,28+0,8*0,28*4)</t>
  </si>
  <si>
    <t>-0,8*0,28*3</t>
  </si>
  <si>
    <t>(3,0+2,5)*2*0,28</t>
  </si>
  <si>
    <t>-(1,0*0,28+0,8*0,28)</t>
  </si>
  <si>
    <t>(4,1+2,5)*2*0,28</t>
  </si>
  <si>
    <t>(3,0+4,75)*2*0,28</t>
  </si>
  <si>
    <t>0,75*2*0,28</t>
  </si>
  <si>
    <t>(4,1+4,75)*2*0,28</t>
  </si>
  <si>
    <t>(7,35+3,5)*2*0,28</t>
  </si>
  <si>
    <t>69</t>
  </si>
  <si>
    <t>612321341</t>
  </si>
  <si>
    <t>Vápenocementová omítka štuková dvouvrstvá vnitřních stěn nanášená strojně</t>
  </si>
  <si>
    <t>598667778</t>
  </si>
  <si>
    <t>Omítka vápenocementová vnitřních ploch nanášená strojně dvouvrstvá, tloušťky jádrové omítky do 10 mm a tloušťky štuku do 3 mm štuková svislých konstrukcí stěn</t>
  </si>
  <si>
    <t>"vnitřní štukové omítky stěn od čisté podlahy 0,0 m po h.h. věnce +3,17 m; tj. v 3,17 m</t>
  </si>
  <si>
    <t>"v místnostech bez keramického obkladu</t>
  </si>
  <si>
    <t>(2,0+3,0)*2*3,17</t>
  </si>
  <si>
    <t>-(1,0*2,42+0,8*1,97*2)</t>
  </si>
  <si>
    <t>(4,25+2,2)*2*3,17</t>
  </si>
  <si>
    <t>-(0,6*2+4,25)*0,6   "odpočet keramického obkladu"</t>
  </si>
  <si>
    <t>-(1,5*0,75+1,55*2,1+0,8*1,97)</t>
  </si>
  <si>
    <t>(4,25+1,8)*2*3,17</t>
  </si>
  <si>
    <t>-(0,65*0,75+0,8*1,97*2)</t>
  </si>
  <si>
    <t>(4,95+1,1)*2*3,17</t>
  </si>
  <si>
    <t>-(1,0*2,42+0,8*1,97*3)</t>
  </si>
  <si>
    <t>(5,5+11,1)*2*3,17</t>
  </si>
  <si>
    <t>-(1,35*2,42+2,15*1,5+2,5*0,75+1,55*2,1+0,7*1,97+0,8*1,97)</t>
  </si>
  <si>
    <t>(5,75+3,95)*2*3,17</t>
  </si>
  <si>
    <t>-(2,5*0,75+0,8*1,97*2)</t>
  </si>
  <si>
    <t>(7,05+3,5)*2*3,17</t>
  </si>
  <si>
    <t>(2,25+7,35)*2*3,17</t>
  </si>
  <si>
    <t>-(1,35*2,42+0,8*1,97*4)</t>
  </si>
  <si>
    <t>-(2,5*0,75+0,8*1,97*3)</t>
  </si>
  <si>
    <t>(3,0+2,5)*2*3,17</t>
  </si>
  <si>
    <t>-(1,0*2,42+1,0*1,5+0,8*1,97)</t>
  </si>
  <si>
    <t>(4,1+2,5)*2*3,17</t>
  </si>
  <si>
    <t>-(1,0*2,42+1,0*0,75+0,8*1,97)</t>
  </si>
  <si>
    <t>(3,0+4,75)*2*3,17</t>
  </si>
  <si>
    <t>0,75*2*3,17</t>
  </si>
  <si>
    <t>-0,8*1,97*2</t>
  </si>
  <si>
    <t>(4,1+4,75)*2*3,17</t>
  </si>
  <si>
    <t>(7,35+3,5)*2*3,17</t>
  </si>
  <si>
    <t>-(1,0*0,75*2+0,8*1,97*3)</t>
  </si>
  <si>
    <t>70</t>
  </si>
  <si>
    <t>612321391</t>
  </si>
  <si>
    <t>Příplatek k vápenocementové omítce vnitřních stěn za každých dalších 5 mm tloušťky strojně</t>
  </si>
  <si>
    <t>-123213483</t>
  </si>
  <si>
    <t>Omítka vápenocementová vnitřních ploch nanášená strojně Příplatek k cenám za každých dalších i započatých 5 mm tloušťky omítky přes 10 mm stěn</t>
  </si>
  <si>
    <t>"tloušťka jádrové vrstvy omítky 150 mm</t>
  </si>
  <si>
    <t>"příplatek za dalších 5 mm tloušťky</t>
  </si>
  <si>
    <t>376,65   "hrubá omítka - podhoz pod keramický obklad"</t>
  </si>
  <si>
    <t>63,224   "hrubá omítka - pod podlahou v místnostech bez ker. obkladu"</t>
  </si>
  <si>
    <t>733,495   "štuková omítka"</t>
  </si>
  <si>
    <t>71</t>
  </si>
  <si>
    <t>612325301</t>
  </si>
  <si>
    <t>Vápenocementová hladká omítka ostění nebo nadpraží</t>
  </si>
  <si>
    <t>272714786</t>
  </si>
  <si>
    <t>Vápenocementová omítka ostění nebo nadpraží hladká</t>
  </si>
  <si>
    <t>"vnitřní okenní a dveřní ostění š. 230 mm (podhoz pod keramický obklad)</t>
  </si>
  <si>
    <t>(1,0+0,75*2)*0,23*4   "okno 100/75 cm - 4 ks"</t>
  </si>
  <si>
    <t>(1,0+2,42*2)*0,23   "vchodové dveře 100/242 cm - 1 ks"</t>
  </si>
  <si>
    <t>72</t>
  </si>
  <si>
    <t>612325302</t>
  </si>
  <si>
    <t>Vápenocementová štuková omítka ostění nebo nadpraží</t>
  </si>
  <si>
    <t>-24859847</t>
  </si>
  <si>
    <t>Vápenocementová omítka ostění nebo nadpraží štuková</t>
  </si>
  <si>
    <t>"vnitřní okenní a dveřní ostění š. 230 mm (v obvodovém zdivu tl. 440 mm)</t>
  </si>
  <si>
    <t>(2,5+0,75*2)*0,23*5   "okno 250/75 cm - 5 ks"</t>
  </si>
  <si>
    <t>(1,0+0,75*2)*0,23*2   "okno 100/75 cm - 2 ks"</t>
  </si>
  <si>
    <t>(1,5+0,75*2)*0,23   "okno 150/75 cm - 1 ks"</t>
  </si>
  <si>
    <t>(0,65+0,75*2)*0,23   "okno 65/75 cm - 1 ks"</t>
  </si>
  <si>
    <t>(1,35+2,15+2,42*2)*0,23   "sestava okna 215/150 cm a vchodových dveří 135/242 cm - 1 ks"</t>
  </si>
  <si>
    <t>(2,0+2,42*2)*0,23   "sestava okna 100/150 cm a vchodových dveří 100/242 cm - 1 ks"</t>
  </si>
  <si>
    <t>(2,0+2,42*2)*0,23   "sestava okna 100/75 cm a vchodových dveří 100/242 cm - 1 ks"</t>
  </si>
  <si>
    <t>(1,0+2,42*2)*0,23*2   "vchodové dveře 100/242 cm - 2 ks"</t>
  </si>
  <si>
    <t>(1,35+2,42*2)*0,23   "vchodové dveře 135/242 cm - 1 ks"</t>
  </si>
  <si>
    <t>"vnitřní ostění dveřních otvorů š. 100 mm (ve středním nosném zdivu tl. 200 mm)</t>
  </si>
  <si>
    <t>(0,9+2,1*2)*0,1   "otvor pro dveře 70/197 cm - 1 ks"</t>
  </si>
  <si>
    <t>(1,0+2,1*2)*0,1*10   "otvor pro dveře 80/197 cm - 10 ks"</t>
  </si>
  <si>
    <t>73</t>
  </si>
  <si>
    <t>621131121</t>
  </si>
  <si>
    <t>Penetrační disperzní nátěr vnějších podhledů nanášený ručně</t>
  </si>
  <si>
    <t>-1976254232</t>
  </si>
  <si>
    <t>Podkladní a spojovací vrstva vnějších omítaných ploch penetrace akrylát-silikonová nanášená ručně podhledů</t>
  </si>
  <si>
    <t>"penetrace cementotřískových desek - čela, boky a podhledy přesahů příhradových vazníků včetně venkovních čel atiky</t>
  </si>
  <si>
    <t>"čela a boky - svislá část</t>
  </si>
  <si>
    <t>36,182*1,232   "severní pohled"</t>
  </si>
  <si>
    <t>36,182*0,857+0,22*0,375*2   "jižní pohled"</t>
  </si>
  <si>
    <t>13,4*1,232*2   "boky"</t>
  </si>
  <si>
    <t>"římsy, podhledy - spodní část</t>
  </si>
  <si>
    <t>36,182*(1,2+0,2)   "severní a jižní pohled"</t>
  </si>
  <si>
    <t>(13,4-(1,2+0,2))*3,041-(2,6*2+12,0)*0,3   "západní pohled - podhled nad průjezdem"</t>
  </si>
  <si>
    <t>(13,4-(1,2+0,2))*0,141   "východní pohled"</t>
  </si>
  <si>
    <t>74</t>
  </si>
  <si>
    <t>621142001</t>
  </si>
  <si>
    <t>Potažení vnějších podhledů sklovláknitým pletivem vtlačeným do tenkovrstvé hmoty</t>
  </si>
  <si>
    <t>-1901100022</t>
  </si>
  <si>
    <t>Potažení vnějších ploch pletivem v ploše nebo pruzích, na plném podkladu sklovláknitým vtlačením do tmelu podhledů</t>
  </si>
  <si>
    <t>"čela, boky a podhledy přesahů příhradových vazníků včetně venkovních čel atiky</t>
  </si>
  <si>
    <t>621211021</t>
  </si>
  <si>
    <t>Montáž kontaktního zateplení vnějších podhledů z polystyrénových desek tl do 120 mm</t>
  </si>
  <si>
    <t>-57007592</t>
  </si>
  <si>
    <t>Montáž kontaktního zateplení z polystyrenových desek nebo z kombinovaných desek na vnější podhledy, tloušťky desek přes 80 do 120 mm</t>
  </si>
  <si>
    <t>"VKZS podhledu z EPS F tl. 100 mm</t>
  </si>
  <si>
    <t>4,5*1,4</t>
  </si>
  <si>
    <t>76</t>
  </si>
  <si>
    <t>28375873</t>
  </si>
  <si>
    <t>deska EPS 70 se zvýšenou pevností v tlaku tl 100mm</t>
  </si>
  <si>
    <t>-1145342926</t>
  </si>
  <si>
    <t>6,3*1,05 'Přepočtené koeficientem množství</t>
  </si>
  <si>
    <t>77</t>
  </si>
  <si>
    <t>621311131</t>
  </si>
  <si>
    <t>Potažení vnějších pohledů vápenným štukem tloušťky do 3 mm</t>
  </si>
  <si>
    <t>-1694117544</t>
  </si>
  <si>
    <t>Potažení vnějších ploch štukem vápenným, tloušťky do 3 mm podhledů</t>
  </si>
  <si>
    <t>"štuková vrstva na VKZS podhledu z EPS F tl. 100 mm</t>
  </si>
  <si>
    <t>78</t>
  </si>
  <si>
    <t>621531011</t>
  </si>
  <si>
    <t>Tenkovrstvá silikonová zrnitá omítka tl. 1,5 mm včetně penetrace vnějších podhledů</t>
  </si>
  <si>
    <t>-740573349</t>
  </si>
  <si>
    <t>Omítka tenkovrstvá silikonová vnějších ploch probarvená, včetně penetrace podkladu zrnitá, tloušťky 1,5 mm podhledů</t>
  </si>
  <si>
    <t>"finální omítková vrstva</t>
  </si>
  <si>
    <t>79</t>
  </si>
  <si>
    <t>622131121</t>
  </si>
  <si>
    <t>Penetrační disperzní nátěr vnějších stěn nanášený ručně</t>
  </si>
  <si>
    <t>698369086</t>
  </si>
  <si>
    <t>Podkladní a spojovací vrstva vnějších omítaných ploch penetrace akrylát-silikonová nanášená ručně stěn</t>
  </si>
  <si>
    <t>"venkovní omítky (od soklu +0,22 m po střešní římsy po h.h. žbet věnce +3,17 m; tj. v 2,95 m)</t>
  </si>
  <si>
    <t>"penetrace na jádrovou vrstvu omítky pod vrstvu stěrky se sítí</t>
  </si>
  <si>
    <t>227,477</t>
  </si>
  <si>
    <t>"venkovní omítky - ostění a nadpraží otvorů š. 170 mm</t>
  </si>
  <si>
    <t>14,077</t>
  </si>
  <si>
    <t>80</t>
  </si>
  <si>
    <t>622131302</t>
  </si>
  <si>
    <t>Cementový postřik vnějších stěn nanášený síťovitě strojně</t>
  </si>
  <si>
    <t>467746840</t>
  </si>
  <si>
    <t>Podkladní a spojovací vrstva vnějších omítaných ploch cementový postřik nanášený strojně síťovitě (pokrytí plochy 50 až 75 %) stěn</t>
  </si>
  <si>
    <t>"venkovní omítky - postřik (od soklu +0,22 m po střešní římsy po h.h. žbet věnce +3,17 m; tj. v 2,95 m)</t>
  </si>
  <si>
    <t>33,0*2,95</t>
  </si>
  <si>
    <t>-(1,0*0,75*2+2,5*0,75*3)</t>
  </si>
  <si>
    <t>-(1,0*0,75*2+2,5*0,75*2+1,0*2,2*3+1,35*2,2*2+2,15*1,5+1,0*1,5)</t>
  </si>
  <si>
    <t>12,0*2,95</t>
  </si>
  <si>
    <t>-1,0*0,75</t>
  </si>
  <si>
    <t>-(1,0*0,75*2+1,0*2,2*2+0,65*0,75+1,5*0,75)</t>
  </si>
  <si>
    <t>-0,3*0,2*2   "průnik ocelobetonového průvlaku"</t>
  </si>
  <si>
    <t>81</t>
  </si>
  <si>
    <t>-263797841</t>
  </si>
  <si>
    <t>(1,0+0,75*2)*0,17*2</t>
  </si>
  <si>
    <t>(2,5+0,75*2)*0,17*3</t>
  </si>
  <si>
    <t>(1,0+0,75*2)*0,17</t>
  </si>
  <si>
    <t>(1,0+2,2*2)*0,17</t>
  </si>
  <si>
    <t>(1,35+2,15+2,2*2)*0,17</t>
  </si>
  <si>
    <t>(2,5+0,75*2)*0,17*2</t>
  </si>
  <si>
    <t>(1,35+2,2*2)*0,17</t>
  </si>
  <si>
    <t>(1,0+1,0+2,2*2)*0,17*2</t>
  </si>
  <si>
    <t>(1,0+2,2*2)*0,17*2</t>
  </si>
  <si>
    <t>(0,65+0,75*2)*0,17</t>
  </si>
  <si>
    <t>(1,5+0,75*2)*0,17</t>
  </si>
  <si>
    <t>82</t>
  </si>
  <si>
    <t>-715416141</t>
  </si>
  <si>
    <t>"venkovní sklad nářadí - v. 1,445 m</t>
  </si>
  <si>
    <t>(4,5+1,4*2)*1,445</t>
  </si>
  <si>
    <t>83</t>
  </si>
  <si>
    <t>622142001</t>
  </si>
  <si>
    <t>Potažení vnějších stěn sklovláknitým pletivem vtlačeným do tenkovrstvé hmoty</t>
  </si>
  <si>
    <t>920378295</t>
  </si>
  <si>
    <t>Potažení vnějších ploch pletivem v ploše nebo pruzích, na plném podkladu sklovláknitým vtlačením do tmelu stěn</t>
  </si>
  <si>
    <t>"zpevnění a vyrovnání povrchu jádra - úprava pod tenkovrstvou omítku</t>
  </si>
  <si>
    <t>84</t>
  </si>
  <si>
    <t>-377072170</t>
  </si>
  <si>
    <t>"venkovní omítky soklu (od terénu po h.h. soklu +0,22 m)</t>
  </si>
  <si>
    <t>1,7*0,22</t>
  </si>
  <si>
    <t>4,0*0,32*0,5</t>
  </si>
  <si>
    <t>(0,32+1,97)*17,6*0,5</t>
  </si>
  <si>
    <t>9,7*1,97</t>
  </si>
  <si>
    <t>(4,5+1,345*2)*0,13   "ostění vstupu do venkovního skladu"</t>
  </si>
  <si>
    <t>-4,5*1,345   "vstupní dveře do venkovního skladu"</t>
  </si>
  <si>
    <t>33,0*0,22</t>
  </si>
  <si>
    <t>0,22*2*5*0,17   "dveřní ostění v oblasti soklu"</t>
  </si>
  <si>
    <t>-(1,0*0,22*3+1,35*0,22*2)</t>
  </si>
  <si>
    <t>0,9*1,97</t>
  </si>
  <si>
    <t>(1,97+0,22)*6,5*0,5</t>
  </si>
  <si>
    <t>4,6*0,22</t>
  </si>
  <si>
    <t>12,0*0,22</t>
  </si>
  <si>
    <t>0,22*2*2*0,17   "dveřní ostění v oblasti soklu"</t>
  </si>
  <si>
    <t>-1,0*0,22*2</t>
  </si>
  <si>
    <t>85</t>
  </si>
  <si>
    <t>622143003</t>
  </si>
  <si>
    <t>Montáž omítkových plastových nebo pozinkovaných rohových profilů s tkaninou</t>
  </si>
  <si>
    <t>29567191</t>
  </si>
  <si>
    <t>Montáž omítkových profilů plastových nebo pozinkovaných, upevněných vtlačením do podkladní vrstvy nebo přibitím rohových s tkaninou</t>
  </si>
  <si>
    <t>"vnitřní omítky</t>
  </si>
  <si>
    <t>"okenní ostění a nadpraží</t>
  </si>
  <si>
    <t>(2,5+0,75*2)*5   "okno 250/75 cm - 5 ks"</t>
  </si>
  <si>
    <t>(1,0+0,75*2)*6   "okno 100/75 cm - 6 ks"</t>
  </si>
  <si>
    <t>1,5+0,75*2   "okno 150/75 cm - 1 ks"</t>
  </si>
  <si>
    <t>0,65+0,75*2   "okno 65/75 cm - 1 ks"</t>
  </si>
  <si>
    <t>1,35+2,15+2,42*2   "sestava okna 215/150 cm a vchodových dveří 135/242 cm - 1 ks"</t>
  </si>
  <si>
    <t>2,0+2,42*2   "sestava okna 100/150 cm a vchodových dveří 100/242 cm - 1 ks"</t>
  </si>
  <si>
    <t>2,0+2,42*2   "sestava okna 100/75 cm a vchodových dveří 100/242 cm - 1 ks"</t>
  </si>
  <si>
    <t>(1,0+2,42*2)*3   "vchodové dveře 100/242 cm - 3 ks"</t>
  </si>
  <si>
    <t>1,35+2,42*2   "vchodové dveře 135/242 cm - 1 ks"</t>
  </si>
  <si>
    <t>"hrany a rohy v místnostech</t>
  </si>
  <si>
    <t>3,45*28</t>
  </si>
  <si>
    <t>2,38*24</t>
  </si>
  <si>
    <t>86</t>
  </si>
  <si>
    <t>55343020</t>
  </si>
  <si>
    <t>profil omítkový rohový pro omítky vnitřní 12 mm s ostrou hlavou</t>
  </si>
  <si>
    <t>-545807804</t>
  </si>
  <si>
    <t>239,6*1,05 'Přepočtené koeficientem množství</t>
  </si>
  <si>
    <t>87</t>
  </si>
  <si>
    <t>-1235601583</t>
  </si>
  <si>
    <t>"u venkovních omítek včetně soklu</t>
  </si>
  <si>
    <t>"hrany a rohy objektu</t>
  </si>
  <si>
    <t>2,97*2</t>
  </si>
  <si>
    <t>3,17+4,92</t>
  </si>
  <si>
    <t>2,97*4*5   "sloupy"</t>
  </si>
  <si>
    <t>2,6*2*2+2,625*2*4   "průvlaky v průchodu"</t>
  </si>
  <si>
    <t>88</t>
  </si>
  <si>
    <t>55343026</t>
  </si>
  <si>
    <t>profil omítkový rohový pro omítky venkovní  7 mm s kulatou hlavou 8mm</t>
  </si>
  <si>
    <t>-147868001</t>
  </si>
  <si>
    <t>190,71*1,05 'Přepočtené koeficientem množství</t>
  </si>
  <si>
    <t>89</t>
  </si>
  <si>
    <t>622143004</t>
  </si>
  <si>
    <t>Montáž omítkových samolepících začišťovacích profilů pro spojení s okenním rámem</t>
  </si>
  <si>
    <t>525367609</t>
  </si>
  <si>
    <t>Montáž omítkových profilů plastových nebo pozinkovaných, upevněných vtlačením do podkladní vrstvy nebo přibitím začišťovacích samolepících pro vytvoření dilatujícího spoje s okenním rámem</t>
  </si>
  <si>
    <t>"vnitřní APU lišty</t>
  </si>
  <si>
    <t>"venkovní APU lišty</t>
  </si>
  <si>
    <t>90</t>
  </si>
  <si>
    <t>59051476</t>
  </si>
  <si>
    <t>profil okenní začišťovací se sklovláknitou armovací tkaninou 9 mm/2,4 m</t>
  </si>
  <si>
    <t>562721162</t>
  </si>
  <si>
    <t>171,76*1,05 'Přepočtené koeficientem množství</t>
  </si>
  <si>
    <t>91</t>
  </si>
  <si>
    <t>622211011</t>
  </si>
  <si>
    <t>Montáž kontaktního zateplení vnějších stěn z polystyrénových desek tl do 80 mm</t>
  </si>
  <si>
    <t>1729979027</t>
  </si>
  <si>
    <t>Montáž kontaktního zateplení z polystyrenových desek nebo z kombinovaných desek na vnější stěny, tloušťky desek přes 40 do 80 mm</t>
  </si>
  <si>
    <t>"VKZS horní části základu a soklu z XPS tl. 60 mm od -0,78 m po +0,22 m; tj. v 1,0 m</t>
  </si>
  <si>
    <t>(33,0+12,0)*2*1,0</t>
  </si>
  <si>
    <t>-4,5*0,5   "vstupní otvor do venkovního skladu nářadí"</t>
  </si>
  <si>
    <t>92</t>
  </si>
  <si>
    <t>28376441</t>
  </si>
  <si>
    <t>deska z polystyrénu XPS, hrana rovná a strukturovaný povrch tl 60mm</t>
  </si>
  <si>
    <t>563472902</t>
  </si>
  <si>
    <t>83,9*1,05 'Přepočtené koeficientem množství</t>
  </si>
  <si>
    <t>93</t>
  </si>
  <si>
    <t>622321311</t>
  </si>
  <si>
    <t>Vápenocementová omítka hrubá jednovrstvá zatřená vnějších stěn nanášená strojně</t>
  </si>
  <si>
    <t>-1375410967</t>
  </si>
  <si>
    <t>Omítka vápenocementová vnějších ploch nanášená strojně jednovrstvá, tloušťky do 15 mm hrubá zatřená stěn</t>
  </si>
  <si>
    <t>"venkovní omítky - jádrová vrstva (od soklu +0,22 m po střešní římsy po h.h. žbet věnce +3,17 m; tj. v 2,95 m)</t>
  </si>
  <si>
    <t>94</t>
  </si>
  <si>
    <t>622321341</t>
  </si>
  <si>
    <t>Vápenocementová omítka štuková dvouvrstvá vnějších stěn nanášená strojně</t>
  </si>
  <si>
    <t>675562455</t>
  </si>
  <si>
    <t>Omítka vápenocementová vnějších ploch nanášená strojně dvouvrstvá, tloušťky jádrové omítky do 15 mm a tloušťky štuku do 3 mm štuková stěn</t>
  </si>
  <si>
    <t>95</t>
  </si>
  <si>
    <t>622531011</t>
  </si>
  <si>
    <t>Tenkovrstvá silikonová zrnitá omítka tl. 1,5 mm včetně penetrace vnějších stěn</t>
  </si>
  <si>
    <t>-2128216165</t>
  </si>
  <si>
    <t>Omítka tenkovrstvá silikonová vnějších ploch probarvená, včetně penetrace podkladu zrnitá, tloušťky 1,5 mm stěn</t>
  </si>
  <si>
    <t>"venkovní omítky - finální omítka (od soklu +0,22 m po střešní římsy po h.h. žbet věnce +3,17 m; tj. v 2,95 m)</t>
  </si>
  <si>
    <t>96</t>
  </si>
  <si>
    <t>622531021</t>
  </si>
  <si>
    <t>Tenkovrstvá silikonová zrnitá omítka tl. 2,0 mm včetně penetrace vnějších stěn</t>
  </si>
  <si>
    <t>-204687890</t>
  </si>
  <si>
    <t>Omítka tenkovrstvá silikonová vnějších ploch probarvená, včetně penetrace podkladu zrnitá, tloušťky 2,0 mm stěn</t>
  </si>
  <si>
    <t>"venkovní omítky soklu - finální vrstva omítky (od terénu po h.h. soklu +0,22 m)</t>
  </si>
  <si>
    <t>97</t>
  </si>
  <si>
    <t>623131121</t>
  </si>
  <si>
    <t>Penetrační disperzní nátěr vnějších pilířů nebo sloupů nanášený ručně</t>
  </si>
  <si>
    <t>-1617293561</t>
  </si>
  <si>
    <t>Podkladní a spojovací vrstva vnějších omítaných ploch penetrace akrylát-silikonová nanášená ručně pilířů nebo sloupů</t>
  </si>
  <si>
    <t>"sloupy a průvlaky v průjezdu (vstupní část)</t>
  </si>
  <si>
    <t>"penetrace na jádrovou vrstvu omítky pod vrstvu stěrky se sítí (od 0,0 m po h.h. průvlaků +3,17 m; tj. v 3,17 m)</t>
  </si>
  <si>
    <t>0,3*4*2,97*5   "sloupy po s.h. průvlaku"</t>
  </si>
  <si>
    <t>(2,9*2+12,0)*0,2   "čela průvlaku z venkovní strany"</t>
  </si>
  <si>
    <t>(2,6*2+2,625*4)*0,3   "spodní plocha průvlaku"</t>
  </si>
  <si>
    <t>(2,6*2+11,4)*0,2   "čela průvlaku z vnitřní strany"</t>
  </si>
  <si>
    <t>98</t>
  </si>
  <si>
    <t>623131302</t>
  </si>
  <si>
    <t>Cementový postřik vnějších pilířů nebo sloupů nanášený síťovitě strojně</t>
  </si>
  <si>
    <t>1657532419</t>
  </si>
  <si>
    <t>Podkladní a spojovací vrstva vnějších omítaných ploch cementový postřik nanášený strojně síťovitě (pokrytí plochy 50 až 75 %) pilířů nebo sloupů</t>
  </si>
  <si>
    <t>"venkovní omítky - postřik (od 0,0 m po h.h. průvlaků +3,17 m; tj. v 3,17 m)</t>
  </si>
  <si>
    <t>99</t>
  </si>
  <si>
    <t>623142001</t>
  </si>
  <si>
    <t>Potažení vnějších pilířů nebo sloupů sklovláknitým pletivem vtlačeným do tenkovrstvé hmoty</t>
  </si>
  <si>
    <t>-2112792199</t>
  </si>
  <si>
    <t>Potažení vnějších ploch pletivem v ploše nebo pruzích, na plném podkladu sklovláknitým vtlačením do tmelu pilířů nebo sloupů</t>
  </si>
  <si>
    <t>"venkovní omítky - podklad pod finální omítka (od 0,0 m po h.h. průvlaků +3,17 m; tj. v 3,17 m)</t>
  </si>
  <si>
    <t>100</t>
  </si>
  <si>
    <t>623321311</t>
  </si>
  <si>
    <t>Vápenocementová omítka hrubá jednovrstvá zatřená vnějších pilířů nebo sloupů nanášená strojně</t>
  </si>
  <si>
    <t>-1746123212</t>
  </si>
  <si>
    <t>Omítka vápenocementová vnějších ploch nanášená strojně jednovrstvá, tloušťky do 15 mm hrubá zatřená pilířů nebo sloupů</t>
  </si>
  <si>
    <t>"venkovní omítky - jádrová vrstva (od 0,0 m po h.h. průvlaků +3,17 m; tj. v 3,17 m)</t>
  </si>
  <si>
    <t>101</t>
  </si>
  <si>
    <t>623531011</t>
  </si>
  <si>
    <t>Tenkovrstvá silikonová zrnitá omítka tl. 1,5 mm včetně penetrace vnějších pilířů nebo sloupů</t>
  </si>
  <si>
    <t>1446866193</t>
  </si>
  <si>
    <t>Omítka tenkovrstvá silikonová vnějších ploch probarvená, včetně penetrace podkladu zrnitá, tloušťky 1,5 mm pilířů a sloupů</t>
  </si>
  <si>
    <t>"venkovní omítky - finální omítka (od 0,0 m po h.h. průvlaků +3,17 m; tj. v 3,17 m)</t>
  </si>
  <si>
    <t>102</t>
  </si>
  <si>
    <t>629991012</t>
  </si>
  <si>
    <t>Zakrytí výplní otvorů fólií přilepenou na začišťovací lišty</t>
  </si>
  <si>
    <t>-302882730</t>
  </si>
  <si>
    <t>Zakrytí vnějších ploch před znečištěním včetně pozdějšího odkrytí výplní otvorů a svislých ploch fólií přilepenou na začišťovací lištu</t>
  </si>
  <si>
    <t>"vnitřní zakrytí</t>
  </si>
  <si>
    <t>2,5*0,75*5   "okno 250/75 cm - 5 ks"</t>
  </si>
  <si>
    <t>1,0*0,75*6   "okno 100/75 cm - 6 ks"</t>
  </si>
  <si>
    <t>1,5*0,75   "okno 150/75 cm - 1 ks"</t>
  </si>
  <si>
    <t>0,65*0,75   "okno 65/75 cm - 1 ks"</t>
  </si>
  <si>
    <t>2,15*1,5+1,35*2,42   "sestava okna 215/150 cm a vchodových dveří 135/242 cm - 1 ks"</t>
  </si>
  <si>
    <t>1,0*1,5+1,0*2,42   "sestava okna 100/150 cm a vchodových dveří 100/242 cm - 1 ks"</t>
  </si>
  <si>
    <t>1,0*0,75+1,0*2,42   "sestava okna 100/75 cm a vchodových dveří 100/242 cm - 1 ks"</t>
  </si>
  <si>
    <t>1,0*2,42*3   "vchodové dveře 100/242 cm - 3 ks"</t>
  </si>
  <si>
    <t>1,35*2,42   "vchodové dveře 135/242 cm - 1 ks"</t>
  </si>
  <si>
    <t>"zakrytí otvorů při fasádě</t>
  </si>
  <si>
    <t>103</t>
  </si>
  <si>
    <t>631311115</t>
  </si>
  <si>
    <t>Mazanina tl do 80 mm z betonu prostého bez zvýšených nároků na prostředí tř. C 20/25</t>
  </si>
  <si>
    <t>-1101812770</t>
  </si>
  <si>
    <t>Mazanina z betonu prostého bez zvýšených nároků na prostředí tl. přes 50 do 80 mm tř. C 20/25</t>
  </si>
  <si>
    <t>"podlahy č.1 - tl. betonu 75 mm (pod PUR stěrku)</t>
  </si>
  <si>
    <t>"m.č. 1.01 - 1.14</t>
  </si>
  <si>
    <t>(2,15*2+6,15+4,0+1,8+9,75+7,65+5,6+1,6+1,35*2+1,6+1,35+59,85)*0,075</t>
  </si>
  <si>
    <t>"m.č. 1.17 - 1.19</t>
  </si>
  <si>
    <t>(1,35*2+15,35)*0,075</t>
  </si>
  <si>
    <t>"m.č. 1.23 - 1.26</t>
  </si>
  <si>
    <t>(1,35*2+15,35+7,65)*0,075</t>
  </si>
  <si>
    <t>"podlahy č.2 a č.3 - tl. betonu 80 mm (leštěný povrch)</t>
  </si>
  <si>
    <t>"m.č. 1.15 - 1.16</t>
  </si>
  <si>
    <t>(22,7+24,85)*0,08</t>
  </si>
  <si>
    <t>"m.č. 1.20 - 1.22</t>
  </si>
  <si>
    <t>(17,3+22,7+25,0)*0,08</t>
  </si>
  <si>
    <t>"m.č. 1.27 - 1.30</t>
  </si>
  <si>
    <t>(10,4+14,2+19,5+26,05)*0,08</t>
  </si>
  <si>
    <t>104</t>
  </si>
  <si>
    <t>631311125</t>
  </si>
  <si>
    <t>Mazanina tl do 120 mm z betonu prostého bez zvýšených nároků na prostředí tř. C 20/25</t>
  </si>
  <si>
    <t>1892781674</t>
  </si>
  <si>
    <t>Mazanina z betonu prostého bez zvýšených nároků na prostředí tl. přes 80 do 120 mm tř. C 20/25</t>
  </si>
  <si>
    <t>"venkovní sklad na nářadí - kletovaný beton tl. 100 mm</t>
  </si>
  <si>
    <t>4,5*1,4*0,1</t>
  </si>
  <si>
    <t>105</t>
  </si>
  <si>
    <t>631319011</t>
  </si>
  <si>
    <t>Příplatek k mazanině tl do 80 mm za přehlazení povrchu</t>
  </si>
  <si>
    <t>-2061422338</t>
  </si>
  <si>
    <t>Příplatek k cenám mazanin za úpravu povrchu mazaniny přehlazením, mazanina tl. přes 50 do 80 mm</t>
  </si>
  <si>
    <t>106</t>
  </si>
  <si>
    <t>631319011.1</t>
  </si>
  <si>
    <t>Příplatek k mazanině tl do 80 mm za leštěný povrch</t>
  </si>
  <si>
    <t>1796191534</t>
  </si>
  <si>
    <t>Příplatek k cenám mazanin za úpravu povrchu mazaniny - leštěný povrch, mazanina tl. přes 50 do 80 mm</t>
  </si>
  <si>
    <t>107</t>
  </si>
  <si>
    <t>631319022</t>
  </si>
  <si>
    <t>Příplatek k mazanině tl do 120 mm za přehlazení s poprášením cementem</t>
  </si>
  <si>
    <t>-1114104387</t>
  </si>
  <si>
    <t>Příplatek k cenám mazanin za úpravu povrchu mazaniny přehlazením s poprášením cementem pro konečnou úpravu, mazanina tl. přes 80 do 120 mm (20 kg/m3)</t>
  </si>
  <si>
    <t>108</t>
  </si>
  <si>
    <t>631319221</t>
  </si>
  <si>
    <t>Příplatek k mazaninám za přidání polymerových makrovláken pro objemové vyztužení 2,5 kg/m3</t>
  </si>
  <si>
    <t>-1507657290</t>
  </si>
  <si>
    <t>Příplatek k cenám betonových mazanin za vyztužení polymerovými makrovlákny objemové vyztužení 2,5 kg/m3</t>
  </si>
  <si>
    <t>109</t>
  </si>
  <si>
    <t>24552540</t>
  </si>
  <si>
    <t>plastifikátor do betonu pro podlahové topení</t>
  </si>
  <si>
    <t>litr</t>
  </si>
  <si>
    <t>1050330764</t>
  </si>
  <si>
    <t>"plastifikátor do betonu na přebetonování podlahového vytápění</t>
  </si>
  <si>
    <t>"spotřeba cca 0,5 - 0,75 kg / 50 kg cementu (t.j. cca 3,5 - 5,25 kg / m3 betonu)</t>
  </si>
  <si>
    <t>"beton na systémové desce podlahového topení</t>
  </si>
  <si>
    <t>"m.č. 1.01 - 1.14; 1.17-1.19; 1.23-1.26</t>
  </si>
  <si>
    <t>11,258*(3,5+5,25)/2</t>
  </si>
  <si>
    <t>"m.č. 1.15 - 1.16; 1.20-1.22; 1.27-1.30</t>
  </si>
  <si>
    <t>14,616*(3,5+5,25)/2</t>
  </si>
  <si>
    <t>110</t>
  </si>
  <si>
    <t>632450122</t>
  </si>
  <si>
    <t>Vyrovnávací cementový potěr tl do 30 mm ze suchých směsí provedený v pásu</t>
  </si>
  <si>
    <t>-1036674570</t>
  </si>
  <si>
    <t>Potěr cementový vyrovnávací ze suchých směsí v pásu o průměrné (střední) tl. přes 20 do 30 mm</t>
  </si>
  <si>
    <t>"potěr na vnitřních okenních parapetech š. 230 mm (u obvodového zdiva tl. 440 mm)</t>
  </si>
  <si>
    <t>2,5*0,23*5   "okno 250/75 cm - 5 ks"</t>
  </si>
  <si>
    <t>1,0*0,23*7   "okno 100/75 cm - 7 ks"</t>
  </si>
  <si>
    <t>1,5*0,23   "okno 150/75 cm - 1 ks"</t>
  </si>
  <si>
    <t>0,65*0,23   "okno 65/75 cm - 1 ks"</t>
  </si>
  <si>
    <t>2,15*0,23   "okno 215/150 cm - 1 ks"</t>
  </si>
  <si>
    <t>1,0*0,23   "okna 100/150 cm - 1 ks"</t>
  </si>
  <si>
    <t>111</t>
  </si>
  <si>
    <t>-136125618</t>
  </si>
  <si>
    <t>"potěr na venkovních okenních parapetech š. 150 mm (pod klempířské parapety u obvodového zdiva tl. 440 mm)</t>
  </si>
  <si>
    <t>2,5*0,15*5   "okno 250/75 cm - 5 ks"</t>
  </si>
  <si>
    <t>1,0*0,15*7   "okno 100/75 cm - 7 ks"</t>
  </si>
  <si>
    <t>1,5*0,15   "okno 150/75 cm - 1 ks"</t>
  </si>
  <si>
    <t>0,65*0,15   "okno 65/75 cm - 1 ks"</t>
  </si>
  <si>
    <t>2,15*0,15   "okno 215/150 cm - 1 ks"</t>
  </si>
  <si>
    <t>1,0*0,15   "okna 100/150 cm - 1 ks"</t>
  </si>
  <si>
    <t>112</t>
  </si>
  <si>
    <t>634911113</t>
  </si>
  <si>
    <t>Řezání dilatačních spár š 5 mm hl do 50 mm v čerstvé betonové mazanině</t>
  </si>
  <si>
    <t>214166203</t>
  </si>
  <si>
    <t>Řezání dilatačních nebo smršťovacích spár v čerstvé betonové mazanině nebo potěru šířky do 5 mm, hloubky přes 20 do 50 mm</t>
  </si>
  <si>
    <t>"místnost č. 14 - klubovna</t>
  </si>
  <si>
    <t>5,5</t>
  </si>
  <si>
    <t>113</t>
  </si>
  <si>
    <t>642942111</t>
  </si>
  <si>
    <t>Osazování zárubní nebo rámů dveřních kovových do 2,5 m2 na MC</t>
  </si>
  <si>
    <t>-801708852</t>
  </si>
  <si>
    <t>Osazování zárubní nebo rámů kovových dveřních lisovaných nebo z úhelníků bez dveřních křídel, na cementovou maltu, plochy otvoru do 2,5 m2</t>
  </si>
  <si>
    <t>"osazení ocelových zárubní do příček (současně při zdění)</t>
  </si>
  <si>
    <t>7   "š. 95 mm, 700/1970 mm - 7 ks"</t>
  </si>
  <si>
    <t>8   "š. 95 mm, 800/1970 mm - 8 ks"</t>
  </si>
  <si>
    <t>2   "š. 145 mm, 800/1970 mm - 2 ks"</t>
  </si>
  <si>
    <t>114</t>
  </si>
  <si>
    <t>55331102</t>
  </si>
  <si>
    <t>zárubeň ocelová pro běžné zdění hranatý profil 95 700 L/P</t>
  </si>
  <si>
    <t>-42074641</t>
  </si>
  <si>
    <t>"ocelové zárubně do příček (současně při zdění)</t>
  </si>
  <si>
    <t>7   "š. 95 mm, 700/1970 mm"</t>
  </si>
  <si>
    <t>115</t>
  </si>
  <si>
    <t>55331104</t>
  </si>
  <si>
    <t>zárubeň ocelová pro běžné zdění hranatý profil 95 800 L/P</t>
  </si>
  <si>
    <t>556776366</t>
  </si>
  <si>
    <t>8   "š. 95 mm, 800/1970 mm"</t>
  </si>
  <si>
    <t>116</t>
  </si>
  <si>
    <t>55331143</t>
  </si>
  <si>
    <t>zárubeň ocelová pro běžné zdění hranatý profil 145 800 L/P</t>
  </si>
  <si>
    <t>-1041400686</t>
  </si>
  <si>
    <t>2   "š. 145 mm, 800/1970 mm"</t>
  </si>
  <si>
    <t>117</t>
  </si>
  <si>
    <t>642944121</t>
  </si>
  <si>
    <t>Osazování ocelových zárubní dodatečné pl do 2,5 m2</t>
  </si>
  <si>
    <t>-388536456</t>
  </si>
  <si>
    <t>Osazení ocelových dveřních zárubní lisovaných nebo z úhelníků dodatečně s vybetonováním prahu, plochy do 2,5 m2</t>
  </si>
  <si>
    <t>"osazení ocelových zárubní do nosných zdí (dodatečně)</t>
  </si>
  <si>
    <t>1   "š. 95 mm, 700/1970 mm - 1 ks"</t>
  </si>
  <si>
    <t>10   "š. 95 mm, 800/1970 mm - 10 ks"</t>
  </si>
  <si>
    <t>118</t>
  </si>
  <si>
    <t>-1356881850</t>
  </si>
  <si>
    <t>"ocelové zárubně do nosných zdí (dodatečně)</t>
  </si>
  <si>
    <t>1   "š. 95 mm, 700/1970 mm"</t>
  </si>
  <si>
    <t>119</t>
  </si>
  <si>
    <t>970918542</t>
  </si>
  <si>
    <t>10   "š. 95 mm, 800/1970 mm"</t>
  </si>
  <si>
    <t>Ostatní konstrukce a práce-bourání</t>
  </si>
  <si>
    <t>120</t>
  </si>
  <si>
    <t>941111121</t>
  </si>
  <si>
    <t>Montáž lešení řadového trubkového lehkého s podlahami zatížení do 200 kg/m2 š do 1,2 m v do 10 m</t>
  </si>
  <si>
    <t>1984696131</t>
  </si>
  <si>
    <t>Montáž lešení řadového trubkového lehkého pracovního s podlahami s provozním zatížením tř. 3 do 200 kg/m2 šířky tř. W09 přes 0,9 do 1,2 m, výšky do 10 m</t>
  </si>
  <si>
    <t>"montáž lešení pro venkovní omítky</t>
  </si>
  <si>
    <t>(35,9+1,2*2)*3,0</t>
  </si>
  <si>
    <t>17,6*1,75*0,5</t>
  </si>
  <si>
    <t>(9,7+1,2)*1,75</t>
  </si>
  <si>
    <t>(35,9+1,2*2)*2,5   "lešení pod přesahem střechy z vazníků"</t>
  </si>
  <si>
    <t>(35,9+1,2*2)*3,0   "lešení pro fasádu a pobíjení čel vazníků odsazené 1,25 m od obvodového zdiva"</t>
  </si>
  <si>
    <t>(13,25+1,2*2)*3,0</t>
  </si>
  <si>
    <t>(0,9+1,2)*1,75</t>
  </si>
  <si>
    <t>6,5*1,75*0,5</t>
  </si>
  <si>
    <t>121</t>
  </si>
  <si>
    <t>941111221</t>
  </si>
  <si>
    <t>Příplatek k lešení řadovému trubkovému lehkému s podlahami š 1,2 m v 10 m za první a ZKD den použití</t>
  </si>
  <si>
    <t>533079702</t>
  </si>
  <si>
    <t>Montáž lešení řadového trubkového lehkého pracovního s podlahami s provozním zatížením tř. 3 do 200 kg/m2 Příplatek za první a každý další den použití lešení k ceně -1121</t>
  </si>
  <si>
    <t>"předpoklad použití lešení 2 měsíce</t>
  </si>
  <si>
    <t>463,288*60</t>
  </si>
  <si>
    <t>122</t>
  </si>
  <si>
    <t>941111821</t>
  </si>
  <si>
    <t>Demontáž lešení řadového trubkového lehkého s podlahami zatížení do 200 kg/m2 š do 1,2 m v do 10 m</t>
  </si>
  <si>
    <t>-1795355772</t>
  </si>
  <si>
    <t>Demontáž lešení řadového trubkového lehkého pracovního s podlahami s provozním zatížením tř. 3 do 200 kg/m2 šířky tř. W09 přes 0,9 do 1,2 m, výšky do 10 m</t>
  </si>
  <si>
    <t>"demontáž lešení pro venkovní omítky</t>
  </si>
  <si>
    <t>123</t>
  </si>
  <si>
    <t>1219246709</t>
  </si>
  <si>
    <t>"plochy pro pomocné lešení dle tab. místností</t>
  </si>
  <si>
    <t>2,15*2+6,15+4,0+1,8+9,75+7,65+5,6+1,6+1,35*2+1,6+1,35+59,85+22,7+24,85+1,35*2+15,35+17,3+22,7+25,0+1,35*2+15,35+7,65+10,4+14,2+19,5+26,05</t>
  </si>
  <si>
    <t>13,2*2,6   "v ploše průjezdu (vstupu)"</t>
  </si>
  <si>
    <t>124</t>
  </si>
  <si>
    <t>952901111</t>
  </si>
  <si>
    <t>Vyčištění budov bytové a občanské výstavby při výšce podlaží do 4 m</t>
  </si>
  <si>
    <t>-1363753376</t>
  </si>
  <si>
    <t>Vyčištění budov nebo objektů před předáním do užívání budov bytové nebo občanské výstavby, světlé výšky podlaží do 4 m</t>
  </si>
  <si>
    <t>125</t>
  </si>
  <si>
    <t>9539505.R</t>
  </si>
  <si>
    <t>M+D Záchytný a zádržný systém na střeše objektu s poddajným kotvicím vedením z nerezového lana</t>
  </si>
  <si>
    <t>-2043387970</t>
  </si>
  <si>
    <t>M+D Záchytný a zádržný systém na střeše objektu s poddajným kotvicím vedením z nerezového lana, včetně revize a uvedení do provozu</t>
  </si>
  <si>
    <t>Poznámka k položce:_x000D_
Součástí dodávky je:_x000D_
- prováděcí dokumentace_x000D_
- přípojné lano</t>
  </si>
  <si>
    <t>"zádržný systém dle PD (obsahuje 10 ks kotvících bodů, 60 m nerezového lana, napínací mechanismus, karabina a štítek)</t>
  </si>
  <si>
    <t>998</t>
  </si>
  <si>
    <t>Přesun hmot</t>
  </si>
  <si>
    <t>126</t>
  </si>
  <si>
    <t>998011001</t>
  </si>
  <si>
    <t>Přesun hmot pro budovy zděné v do 6 m</t>
  </si>
  <si>
    <t>-1440154369</t>
  </si>
  <si>
    <t>Přesun hmot pro budovy občanské výstavby, bydlení, výrobu a služby s nosnou svislou konstrukcí zděnou z cihel, tvárnic nebo kamene vodorovná dopravní vzdálenost do 100 m pro budovy výšky do 6 m</t>
  </si>
  <si>
    <t>711</t>
  </si>
  <si>
    <t>Izolace proti vodě, vlhkosti a plynům</t>
  </si>
  <si>
    <t>127</t>
  </si>
  <si>
    <t>711111001</t>
  </si>
  <si>
    <t>Provedení izolace proti zemní vlhkosti vodorovné za studena nátěrem penetračním</t>
  </si>
  <si>
    <t>-1104506118</t>
  </si>
  <si>
    <t>Provedení izolace proti zemní vlhkosti natěradly a tmely za studena na ploše vodorovné V nátěrem penetračním</t>
  </si>
  <si>
    <t>"izolace proti zemní vlhkosti - vodorovná</t>
  </si>
  <si>
    <t>"v ploše objektu šaten</t>
  </si>
  <si>
    <t>32,8*11,8-5,1*1,65</t>
  </si>
  <si>
    <t>5,35*1,8</t>
  </si>
  <si>
    <t>128</t>
  </si>
  <si>
    <t>11163150</t>
  </si>
  <si>
    <t>lak asfaltový penetrační</t>
  </si>
  <si>
    <t>84501621</t>
  </si>
  <si>
    <t>388,255*0,0003 'Přepočtené koeficientem množství</t>
  </si>
  <si>
    <t>129</t>
  </si>
  <si>
    <t>711112001</t>
  </si>
  <si>
    <t>Provedení izolace proti zemní vlhkosti svislé za studena nátěrem penetračním</t>
  </si>
  <si>
    <t>1407566683</t>
  </si>
  <si>
    <t>Provedení izolace proti zemní vlhkosti natěradly a tmely za studena na ploše svislé S nátěrem penetračním</t>
  </si>
  <si>
    <t>"izolace proti zemní vlhkosti - svislá</t>
  </si>
  <si>
    <t>(5,25+1,7)*1,545</t>
  </si>
  <si>
    <t>130</t>
  </si>
  <si>
    <t>-1409209746</t>
  </si>
  <si>
    <t>10,738*0,00035 'Přepočtené koeficientem množství</t>
  </si>
  <si>
    <t>131</t>
  </si>
  <si>
    <t>711141559</t>
  </si>
  <si>
    <t>Provedení izolace proti zemní vlhkosti pásy přitavením vodorovné NAIP</t>
  </si>
  <si>
    <t>-1260118520</t>
  </si>
  <si>
    <t>Provedení izolace proti zemní vlhkosti pásy přitavením NAIP na ploše vodorovné V</t>
  </si>
  <si>
    <t>"izolace proti zemní vlhkosti - vodorovná (1x)</t>
  </si>
  <si>
    <t>132</t>
  </si>
  <si>
    <t>62836110</t>
  </si>
  <si>
    <t>pás těžký asfaltovaný s Al folií nosnou vložkou</t>
  </si>
  <si>
    <t>1917526358</t>
  </si>
  <si>
    <t>388,255*1,15 'Přepočtené koeficientem množství</t>
  </si>
  <si>
    <t>133</t>
  </si>
  <si>
    <t>711142559</t>
  </si>
  <si>
    <t>Provedení izolace proti zemní vlhkosti pásy přitavením svislé NAIP</t>
  </si>
  <si>
    <t>1911273918</t>
  </si>
  <si>
    <t>Provedení izolace proti zemní vlhkosti pásy přitavením NAIP na ploše svislé S</t>
  </si>
  <si>
    <t>"izolace proti zemní vlhkosti - svislá (1x)</t>
  </si>
  <si>
    <t>134</t>
  </si>
  <si>
    <t>227553731</t>
  </si>
  <si>
    <t>10,738*1,2 'Přepočtené koeficientem množství</t>
  </si>
  <si>
    <t>135</t>
  </si>
  <si>
    <t>711745567</t>
  </si>
  <si>
    <t>Izolace proti vodě provedení spojů přitavením pásu NAIP 500 mm</t>
  </si>
  <si>
    <t>-1069105882</t>
  </si>
  <si>
    <t>Provedení detailů pásy přitavením spojů obrácených nebo zpětných se zesílením rš 500 mm NAIP</t>
  </si>
  <si>
    <t>"zpětný spoj</t>
  </si>
  <si>
    <t>(32,8+11,8)*2</t>
  </si>
  <si>
    <t>136</t>
  </si>
  <si>
    <t>2134655256</t>
  </si>
  <si>
    <t>89,2*0,6 'Přepočtené koeficientem množství</t>
  </si>
  <si>
    <t>137</t>
  </si>
  <si>
    <t>711747067</t>
  </si>
  <si>
    <t>Izolace proti vodě opracování trubních prostupu pod objímkou do 300 mm přitavením NAIP</t>
  </si>
  <si>
    <t>-365579802</t>
  </si>
  <si>
    <t>Provedení detailů pásy přitavením opracování trubních prostupů pod těsnící objímkou, průměru do 300 mm, NAIP</t>
  </si>
  <si>
    <t>"opracování osazených chrániček pro prostupy potrubí skrz základovou desku</t>
  </si>
  <si>
    <t>138</t>
  </si>
  <si>
    <t>-587862835</t>
  </si>
  <si>
    <t>6*0,7 'Přepočtené koeficientem množství</t>
  </si>
  <si>
    <t>139</t>
  </si>
  <si>
    <t>998711201</t>
  </si>
  <si>
    <t>Přesun hmot procentní pro izolace proti vodě, vlhkosti a plynům v objektech v do 6 m</t>
  </si>
  <si>
    <t>%</t>
  </si>
  <si>
    <t>1873478819</t>
  </si>
  <si>
    <t>Přesun hmot pro izolace proti vodě, vlhkosti a plynům stanovený procentní sazbou (%) z ceny vodorovná dopravní vzdálenost do 50 m v objektech výšky do 6 m</t>
  </si>
  <si>
    <t>712</t>
  </si>
  <si>
    <t>Povlakové krytiny</t>
  </si>
  <si>
    <t>140</t>
  </si>
  <si>
    <t>712363001</t>
  </si>
  <si>
    <t>Provedení povlakové krytiny střech do 10° termoplastickou fólií PVC rozvinutím a natažením v ploše</t>
  </si>
  <si>
    <t>-1160956697</t>
  </si>
  <si>
    <t>Provedení povlakové krytiny střech plochých do 10° fólií termoplastickou mPVC (měkčené PVC) rozvinutí a natažení fólie v ploše</t>
  </si>
  <si>
    <t>"fóliová povlaková krytina (dle skladby střechy)</t>
  </si>
  <si>
    <t>(36,1-0,18*2)*(13,4-0,18)</t>
  </si>
  <si>
    <t>141</t>
  </si>
  <si>
    <t>28322041</t>
  </si>
  <si>
    <t>fólie střešní mPVC ke kotvení 1,5 mm</t>
  </si>
  <si>
    <t>-1456774204</t>
  </si>
  <si>
    <t>472,483*1,15 'Přepočtené koeficientem množství</t>
  </si>
  <si>
    <t>142</t>
  </si>
  <si>
    <t>712363003</t>
  </si>
  <si>
    <t>Provedení povlakové krytina střech do 10° spoj 2 pásů fólií PVC horkovzdušným navařením</t>
  </si>
  <si>
    <t>-156645330</t>
  </si>
  <si>
    <t>Provedení povlakové krytiny střech plochých do 10° fólií termoplastickou mPVC (měkčené PVC) vytvoření spoje dvou pásů fólií horkovzdušným navařením</t>
  </si>
  <si>
    <t>143</t>
  </si>
  <si>
    <t>712363005</t>
  </si>
  <si>
    <t>Provedení povlakové krytiny střech do 10° navařením fólie PVC na oplechování v plné ploše</t>
  </si>
  <si>
    <t>-1925047685</t>
  </si>
  <si>
    <t>Provedení povlakové krytiny střech plochých do 10° fólií termoplastickou mPVC (měkčené PVC) aplikace fólie na oplechování (na tzv. fóliový plech) horkovzdušným navařením v plné ploše</t>
  </si>
  <si>
    <t>"koutová lišta vnitřní rš 100 mm</t>
  </si>
  <si>
    <t>31,09*2,0*0,1</t>
  </si>
  <si>
    <t>"koutová lišta vnější rš 100 mm</t>
  </si>
  <si>
    <t>"okapnice rš 200 mm</t>
  </si>
  <si>
    <t>17,87*2,0*0,15</t>
  </si>
  <si>
    <t>"závětrná lišta rš 250 mm</t>
  </si>
  <si>
    <t>31,53*2,0*0,2</t>
  </si>
  <si>
    <t>144</t>
  </si>
  <si>
    <t>712363104</t>
  </si>
  <si>
    <t>Provedení povlakové krytiny střech do 10° ukotvení fólie talířovou hmoždinkou do dřevěné konstrukce</t>
  </si>
  <si>
    <t>-2074995128</t>
  </si>
  <si>
    <t>Provedení povlakové krytiny střech plochých do 10° fólií ostatní činnosti při pokládání hydroizolačních fólií (materiál ve specifikaci) mechanické ukotvení talířovou hmoždinkou do dřevěné konstrukce</t>
  </si>
  <si>
    <t>Poznámka k položce:_x000D_
- počet kotevních prvků bude upřesněn dle kotevního plánu střechy</t>
  </si>
  <si>
    <t>"8 ks kotev/m2</t>
  </si>
  <si>
    <t>472,483*8</t>
  </si>
  <si>
    <t>145</t>
  </si>
  <si>
    <t>3091101.M</t>
  </si>
  <si>
    <t>šroub do dřeva EDS-H 5x45 s plochou hlavou</t>
  </si>
  <si>
    <t>100 kus</t>
  </si>
  <si>
    <t>M-položka vlastní</t>
  </si>
  <si>
    <t>828622005</t>
  </si>
  <si>
    <t xml:space="preserve">šroub do dřeva EDS-H 5x45 mm - ocelový šroub vhodný do dřeva s plochou hlavou v provedení Ph2, korozní odolnost - 15K
</t>
  </si>
  <si>
    <t>"ztratné 2%</t>
  </si>
  <si>
    <t>3779,864/100*1,02</t>
  </si>
  <si>
    <t>146</t>
  </si>
  <si>
    <t>5539101.M</t>
  </si>
  <si>
    <t>izolační podložka PI 7/35</t>
  </si>
  <si>
    <t>1202107735</t>
  </si>
  <si>
    <t>Poznámka k položce:_x000D_
- ocelový plech tl. 0,5 mm, galvanicky zinkovaný, žár.zinkovaný_x000D_
- počet kotevních prvků bude upřesněn dle kotevního plánu střechy</t>
  </si>
  <si>
    <t>147</t>
  </si>
  <si>
    <t>712363115</t>
  </si>
  <si>
    <t>Provedení povlakové krytiny střech do 10° zaizolování prostupů kruhového průřezu D do 300 mm</t>
  </si>
  <si>
    <t>-1895257257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</si>
  <si>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</si>
  <si>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"odvětrání kanalizace DN 125</t>
  </si>
  <si>
    <t>148</t>
  </si>
  <si>
    <t>28322058</t>
  </si>
  <si>
    <t>fólie střešní mPVC na detaily 1,5 mm</t>
  </si>
  <si>
    <t>1648135212</t>
  </si>
  <si>
    <t>4*0,9 'Přepočtené koeficientem množství</t>
  </si>
  <si>
    <t>149</t>
  </si>
  <si>
    <t>712363312</t>
  </si>
  <si>
    <t>Povlakové krytiny střech do 10° z tvarovaných poplastovaných lišt délky 2 m koutová lišta vnitřní rš 100 mm</t>
  </si>
  <si>
    <t>1814211601</t>
  </si>
  <si>
    <t>Povlakové krytiny střech plochých do 10° z tvarovaných poplastovaných lišt pro mPVC, délka 2 m vnitřní koutová lišta rš 100 mm</t>
  </si>
  <si>
    <t>(35,74+13,22*2)/2,0</t>
  </si>
  <si>
    <t>150</t>
  </si>
  <si>
    <t>712363313</t>
  </si>
  <si>
    <t>Povlakové krytiny střech do 10° z tvarovaných poplastovaných lišt délky 2 m koutová lišta vnější rš 100 mm</t>
  </si>
  <si>
    <t>1954047495</t>
  </si>
  <si>
    <t>Povlakové krytiny střech plochých do 10° z tvarovaných poplastovaných lišt pro mPVC, délka 2 m vnější koutová lišta rš 100 mm</t>
  </si>
  <si>
    <t>151</t>
  </si>
  <si>
    <t>712363316</t>
  </si>
  <si>
    <t>Povlakové krytiny střech do 10° z tvarovaných poplastovaných lišt délky 2 m okapnice široká rš 200 mm</t>
  </si>
  <si>
    <t>-481938464</t>
  </si>
  <si>
    <t>Povlakové krytiny střech plochých do 10° z tvarovaných poplastovaných lišt pro mPVC, délka 2 m okapnice rš 200 mm</t>
  </si>
  <si>
    <t>35,74/2,0</t>
  </si>
  <si>
    <t>152</t>
  </si>
  <si>
    <t>712363318</t>
  </si>
  <si>
    <t>Povlakové krytiny střech do 10° z tvarovaných poplastovaných lišt délky 2 m závětrná lišta rš 250 mm</t>
  </si>
  <si>
    <t>-1179833468</t>
  </si>
  <si>
    <t>Povlakové krytiny střech plochých do 10° z tvarovaných poplastovaných lišt pro mPVC, délka 2 m závětrná lišta rš 250 mm</t>
  </si>
  <si>
    <t>(36,18+13,44*2)/2,0</t>
  </si>
  <si>
    <t>153</t>
  </si>
  <si>
    <t>712391171</t>
  </si>
  <si>
    <t>Provedení povlakové krytiny střech do 10° podkladní textilní vrstvy</t>
  </si>
  <si>
    <t>355579392</t>
  </si>
  <si>
    <t>Provedení povlakové krytiny střech plochých do 10° -ostatní práce provedení vrstvy textilní podkladní</t>
  </si>
  <si>
    <t>"vodorovná plocha</t>
  </si>
  <si>
    <t>35,74*13,22</t>
  </si>
  <si>
    <t>"vytažení na atiku</t>
  </si>
  <si>
    <t>"atika - vnitřní strana</t>
  </si>
  <si>
    <t>35,74*0,075   "čelo"</t>
  </si>
  <si>
    <t>13,22*(0,075+0,375)*0,5*2   "boky"</t>
  </si>
  <si>
    <t>"atika - horní plocha</t>
  </si>
  <si>
    <t>(36,18+13,44*2)*0,22</t>
  </si>
  <si>
    <t>154</t>
  </si>
  <si>
    <t>69311068</t>
  </si>
  <si>
    <t>geotextilie netkaná PP 300g/m2</t>
  </si>
  <si>
    <t>-1983479471</t>
  </si>
  <si>
    <t>494,986*1,15 'Přepočtené koeficientem množství</t>
  </si>
  <si>
    <t>155</t>
  </si>
  <si>
    <t>712861705</t>
  </si>
  <si>
    <t>Provedení povlakové krytiny vytažením na konstrukce fólií lepenou se svařovanými spoji</t>
  </si>
  <si>
    <t>1517143165</t>
  </si>
  <si>
    <t>Provedení povlakové krytiny střech samostatným vytažením izolačního povlaku fólií na konstrukce převyšující úroveň střechy, přilepenou se svařovanými spoji</t>
  </si>
  <si>
    <t>156</t>
  </si>
  <si>
    <t>-2098941050</t>
  </si>
  <si>
    <t>22,503*1,2 'Přepočtené koeficientem množství</t>
  </si>
  <si>
    <t>157</t>
  </si>
  <si>
    <t>998712201</t>
  </si>
  <si>
    <t>Přesun hmot procentní pro krytiny povlakové v objektech v do 6 m</t>
  </si>
  <si>
    <t>-2090871971</t>
  </si>
  <si>
    <t>Přesun hmot pro povlakové krytiny stanovený procentní sazbou (%) z ceny vodorovná dopravní vzdálenost do 50 m v objektech výšky do 6 m</t>
  </si>
  <si>
    <t>713</t>
  </si>
  <si>
    <t>Izolace tepelné</t>
  </si>
  <si>
    <t>158</t>
  </si>
  <si>
    <t>713111121</t>
  </si>
  <si>
    <t>Montáž izolace tepelné spodem stropů s uchycením drátem rohoží, pásů, dílců, desek</t>
  </si>
  <si>
    <t>1537825344</t>
  </si>
  <si>
    <t>Montáž tepelné izolace stropů rohožemi, pásy, dílci, deskami, bloky (izolační materiál ve specifikaci) rovných spodem s uchycením (drátem, páskou apod.)</t>
  </si>
  <si>
    <t>"dle skladby podhledu - MIV tl. 200 mm (mezi spodní pásnici střešních vazníků)</t>
  </si>
  <si>
    <t>33,0*12,0</t>
  </si>
  <si>
    <t>159</t>
  </si>
  <si>
    <t>63148141</t>
  </si>
  <si>
    <t>deska izolační minerální pro suchou výstavbu univerzální λ=0,035 tl 200mm</t>
  </si>
  <si>
    <t>-1304909371</t>
  </si>
  <si>
    <t>396*1,02 'Přepočtené koeficientem množství</t>
  </si>
  <si>
    <t>160</t>
  </si>
  <si>
    <t>713121121</t>
  </si>
  <si>
    <t>Montáž izolace tepelné podlah volně kladenými rohožemi, pásy, dílci, deskami 2 vrstvy</t>
  </si>
  <si>
    <t>1269146646</t>
  </si>
  <si>
    <t>Montáž tepelné izolace podlah rohožemi, pásy, deskami, dílci, bloky (izolační materiál ve specifikaci) kladenými volně dvouvrstvá</t>
  </si>
  <si>
    <t>"plochy podlah dle tab. místností</t>
  </si>
  <si>
    <t>"dvouvrstvá tepelná izolace podlah z EPS celkové tl. 140 mm (dle tabulky podlah)</t>
  </si>
  <si>
    <t>161</t>
  </si>
  <si>
    <t>28372306</t>
  </si>
  <si>
    <t>deska EPS 100 pro trvalé zatížení v tlaku (max. 2000 kg/m2) tl 60mm</t>
  </si>
  <si>
    <t>-699727548</t>
  </si>
  <si>
    <t>"prořez, ztratné 3%</t>
  </si>
  <si>
    <t>332,8*1,03</t>
  </si>
  <si>
    <t>162</t>
  </si>
  <si>
    <t>28372308</t>
  </si>
  <si>
    <t>deska EPS 100 pro trvalé zatížení v tlaku (max. 2000 kg/m2) tl 80mm</t>
  </si>
  <si>
    <t>-574638285</t>
  </si>
  <si>
    <t>163</t>
  </si>
  <si>
    <t>7131301.R</t>
  </si>
  <si>
    <t>M+D tepelněizolační podkladový profil z tvrzené polyuretanové pěny</t>
  </si>
  <si>
    <t>589138487</t>
  </si>
  <si>
    <t>"uložení pod nízkými prahy vstupních dveří</t>
  </si>
  <si>
    <t>1,0*5</t>
  </si>
  <si>
    <t>1,35*2</t>
  </si>
  <si>
    <t>164</t>
  </si>
  <si>
    <t>713131141</t>
  </si>
  <si>
    <t>Montáž izolace tepelné stěn a základů lepením celoplošně rohoží, pásů, dílců, desek</t>
  </si>
  <si>
    <t>2106073364</t>
  </si>
  <si>
    <t>Montáž tepelné izolace stěn rohožemi, pásy, deskami, dílci, bloky (izolační materiál ve specifikaci) lepením celoplošně</t>
  </si>
  <si>
    <t>"vlepení XPS tl. 50 mm do stojiny válcovaného profilu z venkovní strany</t>
  </si>
  <si>
    <t>3,9*0,24</t>
  </si>
  <si>
    <t>165</t>
  </si>
  <si>
    <t>28376440</t>
  </si>
  <si>
    <t>deska z polystyrénu XPS, hrana rovná a strukturovaný povrch tl 50mm</t>
  </si>
  <si>
    <t>783439622</t>
  </si>
  <si>
    <t>0,936*1,15 'Přepočtené koeficientem množství</t>
  </si>
  <si>
    <t>166</t>
  </si>
  <si>
    <t>998713201</t>
  </si>
  <si>
    <t>Přesun hmot procentní pro izolace tepelné v objektech v do 6 m</t>
  </si>
  <si>
    <t>870810282</t>
  </si>
  <si>
    <t>Přesun hmot pro izolace tepelné stanovený procentní sazbou (%) z ceny vodorovná dopravní vzdálenost do 50 m v objektech výšky do 6 m</t>
  </si>
  <si>
    <t>751</t>
  </si>
  <si>
    <t>Vzduchotechnika</t>
  </si>
  <si>
    <t>167</t>
  </si>
  <si>
    <t>751111131</t>
  </si>
  <si>
    <t>Mtž vent ax ntl potrubního základního D do 200 mm</t>
  </si>
  <si>
    <t>1321502010</t>
  </si>
  <si>
    <t>Montáž ventilátoru axiálního nízkotlakého potrubního základního, průměru do 200 mm</t>
  </si>
  <si>
    <t>"ventilátory do potrubí D 100 mm se vzduchovým  výkonem min. 100 m3 - připojení 100 mm</t>
  </si>
  <si>
    <t>"v m.č. 1.02, 1.04, 1.05, 1.10, 1.11, 1.13, 1.17, 1.18, 1.23 a 1.24</t>
  </si>
  <si>
    <t>"ventilátory do potrubí D 125 mm se vzduchovým  výkonem min. 200 m3 - připojení 125 mm</t>
  </si>
  <si>
    <t>"v m.č. 1.19 a 1.20</t>
  </si>
  <si>
    <t>168</t>
  </si>
  <si>
    <t>42914101</t>
  </si>
  <si>
    <t>ventilátor axiální potrubní skříň z plastu průtok 100m3/h D 100mm 13W IP44</t>
  </si>
  <si>
    <t>1009909038</t>
  </si>
  <si>
    <t>169</t>
  </si>
  <si>
    <t>42914103</t>
  </si>
  <si>
    <t>ventilátor axiální potrubní skříň z plastu průtok 200m3/h D 120-125mm 25W IP44</t>
  </si>
  <si>
    <t>1973139806</t>
  </si>
  <si>
    <t>170</t>
  </si>
  <si>
    <t>751111132</t>
  </si>
  <si>
    <t>Mtž vent ax ntl potrubního základního D do 300 mm</t>
  </si>
  <si>
    <t>1791441492</t>
  </si>
  <si>
    <t>Montáž ventilátoru axiálního nízkotlakého potrubního základního, průměru přes 200 do 300 mm</t>
  </si>
  <si>
    <t>"ventilátory do potrubí D 250 mm se vzduchovým  výkonem min. 1000 m3 - připojení 250 mm</t>
  </si>
  <si>
    <t>"v m.č. 1.30</t>
  </si>
  <si>
    <t>171</t>
  </si>
  <si>
    <t>4291501.M</t>
  </si>
  <si>
    <t>diagonální ventilátor 250 / 1410 M, připojení 250 mm; vzduch. výkon 1410/1064 m3/h</t>
  </si>
  <si>
    <t>-915128713</t>
  </si>
  <si>
    <t>Poznámka k položce:_x000D_
- diagonální ventilátor určený do potrubí_x000D_
- skříň ventilátoru je vyrobena z polypropylenu, rotor z kvalitního ABS plastu_x000D_
- spony připojovacích hrdel umožňují jednoduché odepnutí středové části s motorem bez nutnosti demontáže ventilátoru z potrubí_x000D_
- je určen pro horizontální i vertikální instalaci</t>
  </si>
  <si>
    <t>172</t>
  </si>
  <si>
    <t>751398022</t>
  </si>
  <si>
    <t>Mtž větrací mřížky stěnové do 0,100 m2</t>
  </si>
  <si>
    <t>-1367532917</t>
  </si>
  <si>
    <t>Montáž ostatních zařízení větrací mřížky stěnové, průřezu přes 0,04 do 0,100 m2</t>
  </si>
  <si>
    <t>"mřížka 150 x 150 mm - 13 ks</t>
  </si>
  <si>
    <t>"mřížka 250 x 250 mm - 2 ks</t>
  </si>
  <si>
    <t>173</t>
  </si>
  <si>
    <t>55341427</t>
  </si>
  <si>
    <t>mřížka větrací nerezová 150 x 150 se síťovinou</t>
  </si>
  <si>
    <t>-1936768266</t>
  </si>
  <si>
    <t>174</t>
  </si>
  <si>
    <t>55341425</t>
  </si>
  <si>
    <t>mřížka větrací nerezová 250 x 250 se síťovinou</t>
  </si>
  <si>
    <t>-345386622</t>
  </si>
  <si>
    <t>175</t>
  </si>
  <si>
    <t>751510041</t>
  </si>
  <si>
    <t>Vzduchotechnické potrubí pozink kruhové spirálně vinuté D do 100 mm</t>
  </si>
  <si>
    <t>1731675274</t>
  </si>
  <si>
    <t>Vzduchotechnické potrubí z pozinkovaného plechu kruhové, trouba spirálně vinutá bez příruby, průměru do 100 mm</t>
  </si>
  <si>
    <t>Poznámka k položce:_x000D_
- potrubí včetně spojek, tvarovek a koncových kusů se sítí 100 mm s gumovým těsněním</t>
  </si>
  <si>
    <t>"potrubí pro ventilátory se vzduchovým  výkonem min. 100 m3</t>
  </si>
  <si>
    <t>1,35   "m.č. 1.02"</t>
  </si>
  <si>
    <t>0,95   "m.č. 1.04"</t>
  </si>
  <si>
    <t>3,3   "m.č. 1.05"</t>
  </si>
  <si>
    <t>0,75   "m.č. 1.10"</t>
  </si>
  <si>
    <t>0,75   "m.č. 1.11"</t>
  </si>
  <si>
    <t>0,75   "m.č. 1.13"</t>
  </si>
  <si>
    <t>12,35   "m.č. 1.17"</t>
  </si>
  <si>
    <t>10,7   "m.č. 1.18"</t>
  </si>
  <si>
    <t>12,35   "m.č. 1.23"</t>
  </si>
  <si>
    <t>10,7   "m.č. 1.24"</t>
  </si>
  <si>
    <t>176</t>
  </si>
  <si>
    <t>751510042</t>
  </si>
  <si>
    <t>Vzduchotechnické potrubí pozink kruhové spirálně vinuté D do 200 mm</t>
  </si>
  <si>
    <t>2057525210</t>
  </si>
  <si>
    <t>Vzduchotechnické potrubí z pozinkovaného plechu kruhové, trouba spirálně vinutá bez příruby, průměru přes 100 do 200 mm</t>
  </si>
  <si>
    <t>"potrubí D 125 pro ventilátory se vzduchovým  výkonem min. 200 m3</t>
  </si>
  <si>
    <t>2,7   "m.č. 1.05 - potrubí od digestoře"</t>
  </si>
  <si>
    <t>6,45   "m.č. 1.19"</t>
  </si>
  <si>
    <t>6,45   "m.č. 1.25"</t>
  </si>
  <si>
    <t>177</t>
  </si>
  <si>
    <t>751510043</t>
  </si>
  <si>
    <t>Vzduchotechnické potrubí pozink kruhové spirálně vinuté D do 300 mm</t>
  </si>
  <si>
    <t>-1782078966</t>
  </si>
  <si>
    <t>Vzduchotechnické potrubí z pozinkovaného plechu kruhové, trouba spirálně vinutá bez příruby, průměru přes 200 do 300 mm</t>
  </si>
  <si>
    <t>"potrubí D 250 pro ventilátory se vzduchovým  výkonem min. 1000 m3</t>
  </si>
  <si>
    <t>0,8*2   "m.č. 1.30"</t>
  </si>
  <si>
    <t>178</t>
  </si>
  <si>
    <t>4291303.M</t>
  </si>
  <si>
    <t>montážní, spojovací, kotevní a těsnicí materiál</t>
  </si>
  <si>
    <t>-197592947</t>
  </si>
  <si>
    <t>179</t>
  </si>
  <si>
    <t>7515210.R</t>
  </si>
  <si>
    <t>Zprovoznění a komplexní vyzkoušení zařízení</t>
  </si>
  <si>
    <t>-1508117845</t>
  </si>
  <si>
    <t>180</t>
  </si>
  <si>
    <t>7515211.R</t>
  </si>
  <si>
    <t>Proměření a zaregulování výkonnostních parametrů VZT zařízení vč. vypracování protokolu</t>
  </si>
  <si>
    <t>1490745004</t>
  </si>
  <si>
    <t>181</t>
  </si>
  <si>
    <t>7515212.R</t>
  </si>
  <si>
    <t>Měření hlučnosti zařízení vč. vypracování protokolu</t>
  </si>
  <si>
    <t>-1378611246</t>
  </si>
  <si>
    <t>182</t>
  </si>
  <si>
    <t>7515213.R</t>
  </si>
  <si>
    <t>Dokumentace skutečného provedení</t>
  </si>
  <si>
    <t>334494451</t>
  </si>
  <si>
    <t>183</t>
  </si>
  <si>
    <t>7515214.R</t>
  </si>
  <si>
    <t>Výrobní dokumentace - úpravy realizační PD s ohledem na skutečnosti zjištěné při realizaci</t>
  </si>
  <si>
    <t>1540588280</t>
  </si>
  <si>
    <t>184</t>
  </si>
  <si>
    <t>7515215.R</t>
  </si>
  <si>
    <t>Dodavatelská dokumentace - protokoly, revizní zprávy nutné pro zdárný průběh kolaudace</t>
  </si>
  <si>
    <t>-1321349431</t>
  </si>
  <si>
    <t>185</t>
  </si>
  <si>
    <t>7515217.R</t>
  </si>
  <si>
    <t>Pomocné lešení pro montáž VZT</t>
  </si>
  <si>
    <t>1591534450</t>
  </si>
  <si>
    <t>186</t>
  </si>
  <si>
    <t>7515218.R</t>
  </si>
  <si>
    <t>Doprava</t>
  </si>
  <si>
    <t>-993059616</t>
  </si>
  <si>
    <t>187</t>
  </si>
  <si>
    <t>998751201</t>
  </si>
  <si>
    <t>Přesun hmot procentní pro vzduchotechniku v objektech v do 12 m</t>
  </si>
  <si>
    <t>-416788586</t>
  </si>
  <si>
    <t>Přesun hmot pro vzduchotechniku stanovený procentní sazbou (%) z ceny vodorovná dopravní vzdálenost do 50 m v objektech výšky do 12 m</t>
  </si>
  <si>
    <t>188</t>
  </si>
  <si>
    <t>762083122</t>
  </si>
  <si>
    <t>Impregnace řeziva proti dřevokaznému hmyzu, houbám a plísním máčením třída ohrožení 3 a 4</t>
  </si>
  <si>
    <t>264783314</t>
  </si>
  <si>
    <t>Práce společné pro tesařské konstrukce impregnace řeziva máčením proti dřevokaznému hmyzu, houbám a plísním, třída ohrožení 3 a 4 (dřevo v exteriéru)</t>
  </si>
  <si>
    <t>"impregnace řeziva na bednění a nadstřešní konstrukce (řezivo včetně prořezu)</t>
  </si>
  <si>
    <t>"prkna na bednění tl. 24 mm</t>
  </si>
  <si>
    <t>483,74*0,025*1,1</t>
  </si>
  <si>
    <t>"prkna na bednění přesahů střechy a atiky tl. 24 mm</t>
  </si>
  <si>
    <t>202,295*0,025*1,1</t>
  </si>
  <si>
    <t>189</t>
  </si>
  <si>
    <t>762341023</t>
  </si>
  <si>
    <t>Bednění střech rovných z desek OSB tl 15 mm na pero a drážku šroubovaných na krokve</t>
  </si>
  <si>
    <t>7743389</t>
  </si>
  <si>
    <t>Bednění a laťování bednění střech rovných sklonu do 60° s vyřezáním otvorů z dřevoštěpkových desek OSB šroubovaných na krokve na pero a drážku, tloušťky desky 15 mm</t>
  </si>
  <si>
    <t>Poznámka k položce:_x000D_
- včetně spojovacích prostředků</t>
  </si>
  <si>
    <t>"vrchní bedněn pod fóliovou povlakovou krytinu (dle skladby střechy)</t>
  </si>
  <si>
    <t>"bednění dotažené k 1. bednění atiky z prken</t>
  </si>
  <si>
    <t>(36,1-0,165*2)*(13,4-0,165)</t>
  </si>
  <si>
    <t>190</t>
  </si>
  <si>
    <t>762341210</t>
  </si>
  <si>
    <t>Montáž bednění střech rovných a šikmých sklonu do 60° z hrubých prken na sraz</t>
  </si>
  <si>
    <t>-1179890091</t>
  </si>
  <si>
    <t>Bednění a laťování montáž bednění střech rovných a šikmých sklonu do 60° s vyřezáním otvorů z prken hrubých na sraz tl. do 32 mm</t>
  </si>
  <si>
    <t>"podkladní bednění s kotvením na horní pásnici příhradových vazníků (dle skladby střechy)</t>
  </si>
  <si>
    <t>36,1*13,4</t>
  </si>
  <si>
    <t>191</t>
  </si>
  <si>
    <t>60511150</t>
  </si>
  <si>
    <t>řezivo stavební prkna omítaná netříděná tl 25 mm dl 4 m</t>
  </si>
  <si>
    <t>-1556323010</t>
  </si>
  <si>
    <t>"prořez, ztratné 10%</t>
  </si>
  <si>
    <t>192</t>
  </si>
  <si>
    <t>762341610</t>
  </si>
  <si>
    <t>Montáž bednění štítových okapových říms z hrubých prken</t>
  </si>
  <si>
    <t>-1323018385</t>
  </si>
  <si>
    <t>Bednění a laťování montáž bednění štítových okapových říms, krajnic, závětrných prken a žaluzií ve spádu nebo rovnoběžně s okapem z prken hrubých tl. do 32 mm</t>
  </si>
  <si>
    <t>"bednění atik, čel a podhledů přesahů příhradových vazníků</t>
  </si>
  <si>
    <t>(36,1-0,14*2)*0,075   "čelo"</t>
  </si>
  <si>
    <t>(13,4-0,14)*(0,075+0,375)*0,5*2   "boky"</t>
  </si>
  <si>
    <t>(36,1+(13,4-14)*2)*0,14</t>
  </si>
  <si>
    <t>36,15*1,2   "severní pohled"</t>
  </si>
  <si>
    <t>36,15*0,825+0,188*0,375*2   "jižní pohled"</t>
  </si>
  <si>
    <t>13,4*1,2*2   "boky"</t>
  </si>
  <si>
    <t>36,15*(1,2+0,2)   "severní a jižní pohled"</t>
  </si>
  <si>
    <t>(13,4-(1,2+0,2))*3,025-(2,6*2+12,0)*0,3   "západní pohled - podhled nad průjezdem"</t>
  </si>
  <si>
    <t>(13,4-(1,2+0,2))*0,125   "východní pohled"</t>
  </si>
  <si>
    <t>193</t>
  </si>
  <si>
    <t>-170753464</t>
  </si>
  <si>
    <t>194</t>
  </si>
  <si>
    <t>762341670</t>
  </si>
  <si>
    <t>Montáž bednění štítových okapových říms z dřevotřískových na sraz</t>
  </si>
  <si>
    <t>879728228</t>
  </si>
  <si>
    <t>Bednění a laťování montáž bednění štítových okapových říms, krajnic, závětrných prken a žaluzií ve spádu nebo rovnoběžně s okapem z desek dřevotřískových nebo dřevoštěpkových na sraz</t>
  </si>
  <si>
    <t>"bednění atik - vrchní</t>
  </si>
  <si>
    <t>(36,1-0,165*2)*0,075   "čelo"</t>
  </si>
  <si>
    <t>(13,4-0,165)*(0,075+0,375)*0,5*2   "boky"</t>
  </si>
  <si>
    <t>(36,1+(13,4-0,165)*2)*0,188</t>
  </si>
  <si>
    <t>195</t>
  </si>
  <si>
    <t>60726242</t>
  </si>
  <si>
    <t>deska dřevoštěpková OSB ostrá hrana nebroušená tl 15mm</t>
  </si>
  <si>
    <t>811741533</t>
  </si>
  <si>
    <t>20,402*1,2 'Přepočtené koeficientem množství</t>
  </si>
  <si>
    <t>196</t>
  </si>
  <si>
    <t>762341680</t>
  </si>
  <si>
    <t>Montáž bednění štítových okapových říms z cementotřískových na sraz</t>
  </si>
  <si>
    <t>1593735860</t>
  </si>
  <si>
    <t>Bednění a laťování montáž bednění štítových okapových říms, krajnic, závětrných prken a žaluzií ve spádu nebo rovnoběžně s okapem z desek cementotřískových nebo cementových na sraz</t>
  </si>
  <si>
    <t>197</t>
  </si>
  <si>
    <t>59590739</t>
  </si>
  <si>
    <t>deska cementotřísková bez povrchové úpravy tl 16mm</t>
  </si>
  <si>
    <t>1675573032</t>
  </si>
  <si>
    <t>192,446*1,15 'Přepočtené koeficientem množství</t>
  </si>
  <si>
    <t>198</t>
  </si>
  <si>
    <t>762395000</t>
  </si>
  <si>
    <t>Spojovací prostředky pro montáž krovu, bednění, laťování, světlíky, klíny</t>
  </si>
  <si>
    <t>849266889</t>
  </si>
  <si>
    <t>Spojovací prostředky krovů, bednění a laťování, nadstřešních konstrukcí svory, prkna, hřebíky, pásová ocel, vruty</t>
  </si>
  <si>
    <t>483,74*0,025</t>
  </si>
  <si>
    <t>202,295*0,025</t>
  </si>
  <si>
    <t>"OSB desky tl. 15 mm</t>
  </si>
  <si>
    <t>20,402*0,015</t>
  </si>
  <si>
    <t>"cementotřísková deska tl. 16 mm</t>
  </si>
  <si>
    <t>192,446*0,016</t>
  </si>
  <si>
    <t>199</t>
  </si>
  <si>
    <t>998762201</t>
  </si>
  <si>
    <t>Přesun hmot procentní pro kce tesařské v objektech v do 6 m</t>
  </si>
  <si>
    <t>531264561</t>
  </si>
  <si>
    <t>Přesun hmot pro konstrukce tesařské stanovený procentní sazbou (%) z ceny vodorovná dopravní vzdálenost do 50 m v objektech výšky do 6 m</t>
  </si>
  <si>
    <t>763131431</t>
  </si>
  <si>
    <t>SDK podhled deska 1xDF 12,5 bez TI dvouvrstvá spodní kce profil CD+UD</t>
  </si>
  <si>
    <t>-1086679896</t>
  </si>
  <si>
    <t>Podhled ze sádrokartonových desek dvouvrstvá zavěšená spodní konstrukce z ocelových profilů CD, UD jednoduše opláštěná deskou protipožární DF, tl. 12,5 mm, bez TI</t>
  </si>
  <si>
    <t>"plochy podhledu dle tab. místností</t>
  </si>
  <si>
    <t>763131471</t>
  </si>
  <si>
    <t>SDK podhled deska 1xH2DF 12,5 bez TI dvouvrstvá spodní kce profil CD+UD</t>
  </si>
  <si>
    <t>2127311677</t>
  </si>
  <si>
    <t>Podhled ze sádrokartonových desek dvouvrstvá zavěšená spodní konstrukce z ocelových profilů CD, UD jednoduše opláštěná deskou impregnovanou protipožární H2DF, tl. 12,5 mm, bez TI</t>
  </si>
  <si>
    <t>"plochy podhledu dle tab. místností - sociální zařízení</t>
  </si>
  <si>
    <t>763131713.2</t>
  </si>
  <si>
    <t>SDK podhled napojení na obvodové konstrukce</t>
  </si>
  <si>
    <t>199308023</t>
  </si>
  <si>
    <t>Podhled ze sádrokartonových desek ostatní práce a konstrukce na podhledech ze sádrokartonových desek napojení na obvodové konstrukce</t>
  </si>
  <si>
    <t>"místnost 1.01 - umývárna rozhodčí</t>
  </si>
  <si>
    <t>(2,15+1,0)*2</t>
  </si>
  <si>
    <t>"místnost 1.03 - šatna rozhodčí</t>
  </si>
  <si>
    <t>(2,0+3,0)*2</t>
  </si>
  <si>
    <t>(2,15+1,8)*2</t>
  </si>
  <si>
    <t>"místnost 1.05 - úklid</t>
  </si>
  <si>
    <t>(1,95+0,9)*2</t>
  </si>
  <si>
    <t>"místnost 1.06 - kuchyňka</t>
  </si>
  <si>
    <t>(4,25+2,2)*2</t>
  </si>
  <si>
    <t>"místnost 1.07 - sklad</t>
  </si>
  <si>
    <t>(4,25+1,8)*2</t>
  </si>
  <si>
    <t>"místnost 1.08 - chodba</t>
  </si>
  <si>
    <t>(4,95+1,1)*2</t>
  </si>
  <si>
    <t>"místnost 1.09 - předsíň WC ženy</t>
  </si>
  <si>
    <t>(1,0+1,6)*2</t>
  </si>
  <si>
    <t>(0,85+1,6)*2</t>
  </si>
  <si>
    <t>"místnost 1.12 - předsíň WC muži</t>
  </si>
  <si>
    <t>"místnost 1.13 - pisoár</t>
  </si>
  <si>
    <t>"místnost 1.14 - klubovna</t>
  </si>
  <si>
    <t>(5,5+11,1)*2</t>
  </si>
  <si>
    <t>"místnost 1.15 - šatna domácí</t>
  </si>
  <si>
    <t>(5,75+3,95)*2</t>
  </si>
  <si>
    <t>"místnost 1.16 - šatna domácí</t>
  </si>
  <si>
    <t>(7,05+3,5)*2</t>
  </si>
  <si>
    <t>"místnost 1.17 - WC</t>
  </si>
  <si>
    <t>(0,85+1,55)*2</t>
  </si>
  <si>
    <t>"místnost 1.18 - WC</t>
  </si>
  <si>
    <t>"místnost 1.19 - umývárna</t>
  </si>
  <si>
    <t>(4,8+3,25)*2+0,75*6+0,7*2+0,8*4</t>
  </si>
  <si>
    <t>"místnost 1.20 - chodba</t>
  </si>
  <si>
    <t>(2,25+7,35)*2</t>
  </si>
  <si>
    <t>"místnost 1.21 - šatna hosté</t>
  </si>
  <si>
    <t>"místnost 1.22 - šatna hosté</t>
  </si>
  <si>
    <t>"místnost 1.23 - WC</t>
  </si>
  <si>
    <t>"místnost 1.24 - WC</t>
  </si>
  <si>
    <t>"místnost 1.25 - umývárna</t>
  </si>
  <si>
    <t>"místnost 1.26 - rozhlas</t>
  </si>
  <si>
    <t>(3,0+2,5)*2</t>
  </si>
  <si>
    <t>"místnost 1.27 - sklad</t>
  </si>
  <si>
    <t>(4,1+2,5)*2</t>
  </si>
  <si>
    <t>"místnost 1.28 - sklad</t>
  </si>
  <si>
    <t>(3,0+4,75)*2</t>
  </si>
  <si>
    <t>"místnost 1.29 - sklad</t>
  </si>
  <si>
    <t>(4,1+4,75)*2</t>
  </si>
  <si>
    <t>"místnost 1.30 - prádelna</t>
  </si>
  <si>
    <t>(7,35+3,5)*2</t>
  </si>
  <si>
    <t>763131714</t>
  </si>
  <si>
    <t>SDK podhled základní penetrační nátěr</t>
  </si>
  <si>
    <t>303868113</t>
  </si>
  <si>
    <t>Podhled ze sádrokartonových desek ostatní práce a konstrukce na podhledech ze sádrokartonových desek základní penetrační nátěr</t>
  </si>
  <si>
    <t>253,3   "podhled 1xDF 12,5"</t>
  </si>
  <si>
    <t>79,5   "podhled 1xH2DF 12,5"</t>
  </si>
  <si>
    <t>204</t>
  </si>
  <si>
    <t>763131751</t>
  </si>
  <si>
    <t>Montáž parotěsné zábrany do SDK podhledu</t>
  </si>
  <si>
    <t>1873019557</t>
  </si>
  <si>
    <t>Podhled ze sádrokartonových desek ostatní práce a konstrukce na podhledech ze sádrokartonových desek montáž parotěsné zábrany</t>
  </si>
  <si>
    <t>205</t>
  </si>
  <si>
    <t>28329276</t>
  </si>
  <si>
    <t>folie nehořlavá parotěsná pro interiér (reakce na oheň - třída E) 140 g/m2</t>
  </si>
  <si>
    <t>1262166951</t>
  </si>
  <si>
    <t>332,8*1,1 'Přepočtené koeficientem množství</t>
  </si>
  <si>
    <t>206</t>
  </si>
  <si>
    <t>763131752</t>
  </si>
  <si>
    <t>Montáž jedné vrstvy tepelné izolace do SDK podhledu</t>
  </si>
  <si>
    <t>-329993134</t>
  </si>
  <si>
    <t>Podhled ze sádrokartonových desek ostatní práce a konstrukce na podhledech ze sádrokartonových desek montáž jedné vrstvy tepelné izolace</t>
  </si>
  <si>
    <t>"deska minerální izolační tl. 100 mm</t>
  </si>
  <si>
    <t>207</t>
  </si>
  <si>
    <t>63148104</t>
  </si>
  <si>
    <t>deska izolační minerální univerzální λ=0,038 tl 100mm</t>
  </si>
  <si>
    <t>-851327051</t>
  </si>
  <si>
    <t>332,8*1,02 'Přepočtené koeficientem množství</t>
  </si>
  <si>
    <t>208</t>
  </si>
  <si>
    <t>998763401</t>
  </si>
  <si>
    <t>Přesun hmot procentní pro sádrokartonové konstrukce v objektech v do 6 m</t>
  </si>
  <si>
    <t>-963466813</t>
  </si>
  <si>
    <t>Přesun hmot pro konstrukce montované z desek stanovený procentní sazbou (%) z ceny vodorovná dopravní vzdálenost do 50 m v objektech výšky do 6 m</t>
  </si>
  <si>
    <t>763.1</t>
  </si>
  <si>
    <t>Konstrukce montované z dílů - střešní vazníky</t>
  </si>
  <si>
    <t>209</t>
  </si>
  <si>
    <t>763732115</t>
  </si>
  <si>
    <t>Montáž dřevostaveb střešní konstrukce v do 10 m z příhradových vazníků konstrukční délky do 15 m</t>
  </si>
  <si>
    <t>1119789913</t>
  </si>
  <si>
    <t>Montáž střešní konstrukce do 10 m výšky římsy opláštění střechy, štítů, říms, dýmníků a světlíkových obrub z vazníků příhradových, konstrukční délky přes 12,5 do 15,0 m</t>
  </si>
  <si>
    <t>"montáž střešních vazníků dle výkresu č. 4</t>
  </si>
  <si>
    <t>13,4*37   "dl. 13,4 m - 37 ks"</t>
  </si>
  <si>
    <t>210</t>
  </si>
  <si>
    <t>763734111</t>
  </si>
  <si>
    <t>Montáž dřevostaveb střešní konstrukce krokví, vaznic, ztužidel, zavětrování plochy do 50 cm2</t>
  </si>
  <si>
    <t>-847162141</t>
  </si>
  <si>
    <t>Montáž střešní konstrukce do 10 m výšky římsy opláštění střechy, štítů, říms, dýmníků a světlíkových obrub z ostatních prvků, krokví, vaznic, ztužidel, zavětrování, průřezové plochy do 50 cm2</t>
  </si>
  <si>
    <t>"svislé ztužení z prken 25/80 mm</t>
  </si>
  <si>
    <t>150   "odhad"</t>
  </si>
  <si>
    <t>211</t>
  </si>
  <si>
    <t>763793111</t>
  </si>
  <si>
    <t>Montáž dřevostaveb kotevních želez, příložek, patek, táhel</t>
  </si>
  <si>
    <t>kg</t>
  </si>
  <si>
    <t>-754861038</t>
  </si>
  <si>
    <t>Montáž ostatních dílců ocelových spojovacích prostředků kotevních želez, příložek, patek, táhel</t>
  </si>
  <si>
    <t>"kotevní pásovina vazníků</t>
  </si>
  <si>
    <t>"pásovina 30/4 mm dl. 0,6 m - 74 ks, hmotnost 0,96 kg/m</t>
  </si>
  <si>
    <t>0,6*74*0,96</t>
  </si>
  <si>
    <t>212</t>
  </si>
  <si>
    <t>6081030.M</t>
  </si>
  <si>
    <t>příhradový vazník pultový</t>
  </si>
  <si>
    <t>2055614262</t>
  </si>
  <si>
    <t xml:space="preserve">Poznámka k položce:_x000D_
- tvar a provedení dle výkresu č.4_x000D_
- řezivo C24 dle EN 338 </t>
  </si>
  <si>
    <t>"střešní vazníky dle výkresu č. 4</t>
  </si>
  <si>
    <t>"dl. pultového vazníku 13,4 m - 37 ks</t>
  </si>
  <si>
    <t>"kubatura řeziva 0,3342 m3 / 1 ks vazníku dl. 13,4 m</t>
  </si>
  <si>
    <t>213</t>
  </si>
  <si>
    <t>6081004.M</t>
  </si>
  <si>
    <t>doplňkový větrovací materiál - svislé ztužení (prkna tl.24 mm, š.80 mm)</t>
  </si>
  <si>
    <t>-1481333239</t>
  </si>
  <si>
    <t>214</t>
  </si>
  <si>
    <t>2459201.M</t>
  </si>
  <si>
    <t>prostředek impregnační fungicidní a insekticidní vodou ředitelný - barva zelená</t>
  </si>
  <si>
    <t>1605323055</t>
  </si>
  <si>
    <t>215</t>
  </si>
  <si>
    <t>3111002.M</t>
  </si>
  <si>
    <t>kotevní, spojovací a montážní materiál</t>
  </si>
  <si>
    <t>157561644</t>
  </si>
  <si>
    <t>216</t>
  </si>
  <si>
    <t>6081003.M</t>
  </si>
  <si>
    <t>výrobní dokumentace vazníků</t>
  </si>
  <si>
    <t>1348816525</t>
  </si>
  <si>
    <t>217</t>
  </si>
  <si>
    <t>7639001.R</t>
  </si>
  <si>
    <t>Dopravní náklady</t>
  </si>
  <si>
    <t>718694680</t>
  </si>
  <si>
    <t>218</t>
  </si>
  <si>
    <t>998763200</t>
  </si>
  <si>
    <t>Přesun hmot procentní pro dřevostavby v objektech v do 6 m</t>
  </si>
  <si>
    <t>1981218014</t>
  </si>
  <si>
    <t>Přesun hmot pro dřevostavby stanovený procentní sazbou (%) z ceny vodorovná dopravní vzdálenost do 50 m v objektech výšky do 6 m</t>
  </si>
  <si>
    <t>219</t>
  </si>
  <si>
    <t>764216603</t>
  </si>
  <si>
    <t>Oplechování rovných parapetů mechanicky kotvené z Pz s povrchovou úpravou rš 250 mm</t>
  </si>
  <si>
    <t>-901674418</t>
  </si>
  <si>
    <t>Oplechování parapetů z pozinkovaného plechu s povrchovou úpravou rovných mechanicky kotvené, bez rohů rš 250 mm</t>
  </si>
  <si>
    <t>"venkovní okenní parapety</t>
  </si>
  <si>
    <t>2,55*5   "okno 250/75 cm - 5 ks"</t>
  </si>
  <si>
    <t>1,05*7   "okno 100/75 cm - 7 ks"</t>
  </si>
  <si>
    <t>1,55   "okno 150/75 cm - 1 ks"</t>
  </si>
  <si>
    <t>0,7   "okno 65/75 cm - 1 ks"</t>
  </si>
  <si>
    <t>2,2   "okno 215/150 cm - 1 ks"</t>
  </si>
  <si>
    <t>1,05   "okna 100/150 cm - 1 ks"</t>
  </si>
  <si>
    <t>220</t>
  </si>
  <si>
    <t>764511603</t>
  </si>
  <si>
    <t>Žlab podokapní půlkruhový z Pz s povrchovou úpravou rš 400 mm</t>
  </si>
  <si>
    <t>439064716</t>
  </si>
  <si>
    <t>Žlab podokapní z pozinkovaného plechu s povrchovou úpravou včetně háků a čel půlkruhový rš 400 mm</t>
  </si>
  <si>
    <t>221</t>
  </si>
  <si>
    <t>764511644.1</t>
  </si>
  <si>
    <t>Kotlík oválný (trychtýřový) pro podokapní žlaby z Pz s povrchovou úpravou 400/120 mm</t>
  </si>
  <si>
    <t>612733586</t>
  </si>
  <si>
    <t>Žlab podokapní z pozinkovaného plechu s povrchovou úpravou včetně háků a čel kotlík oválný (trychtýřový), rš žlabu/průměr svodu 400/120 mm</t>
  </si>
  <si>
    <t>222</t>
  </si>
  <si>
    <t>764518623</t>
  </si>
  <si>
    <t>Svody kruhové včetně objímek, kolen, odskoků z Pz s povrchovou úpravou průměru 120 mm</t>
  </si>
  <si>
    <t>-808714109</t>
  </si>
  <si>
    <t>Svod z pozinkovaného plechu s upraveným povrchem včetně objímek, kolen a odskoků kruhový, průměru 120 mm</t>
  </si>
  <si>
    <t>4,5+5,5+6,0</t>
  </si>
  <si>
    <t>223</t>
  </si>
  <si>
    <t>998764201</t>
  </si>
  <si>
    <t>Přesun hmot procentní pro konstrukce klempířské v objektech v do 6 m</t>
  </si>
  <si>
    <t>2030914714</t>
  </si>
  <si>
    <t>Přesun hmot pro konstrukce klempířské stanovený procentní sazbou (%) z ceny vodorovná dopravní vzdálenost do 50 m v objektech výšky do 6 m</t>
  </si>
  <si>
    <t>224</t>
  </si>
  <si>
    <t>7666201.R</t>
  </si>
  <si>
    <t>M+D okenní pákový uzávěr s tyčovým vedením do 2,0 m</t>
  </si>
  <si>
    <t>1657206768</t>
  </si>
  <si>
    <t>"okenní uzávěry pro ovládání vysoko položených oken</t>
  </si>
  <si>
    <t>"poz. 3 - 1000 x 750 mm - 7 ks</t>
  </si>
  <si>
    <t>"poz. 5 - 650 x 750 mm - 1 ks</t>
  </si>
  <si>
    <t>"poz. 6 - 1500 x 750 mm - 1 ks</t>
  </si>
  <si>
    <t>225</t>
  </si>
  <si>
    <t>766622131</t>
  </si>
  <si>
    <t>Montáž plastových oken plochy přes 1 m2 otevíravých výšky do 1,5 m s rámem do zdiva</t>
  </si>
  <si>
    <t>-590437107</t>
  </si>
  <si>
    <t>Montáž oken plastových včetně montáže rámu na polyuretanovou pěnu plochy přes 1 m2 otevíravých nebo sklápěcích do zdiva, výšky do 1,5 m</t>
  </si>
  <si>
    <t>"poz. 1 - 2500 x 750 mm - 5 ks</t>
  </si>
  <si>
    <t>2,5*0,75*5</t>
  </si>
  <si>
    <t>"poz. 2 - 2150 x 1500 mm - 1 ks</t>
  </si>
  <si>
    <t>2,15*1,5</t>
  </si>
  <si>
    <t>"poz. 4 - 1000 x 1500 mm - 1 ks</t>
  </si>
  <si>
    <t>1,5*0,75</t>
  </si>
  <si>
    <t>226</t>
  </si>
  <si>
    <t>6114001.M</t>
  </si>
  <si>
    <t>okno plastové - 1x fixní díl + 1x okno OS š. 950 mm, celkový rozměr 2500 x 750 mm</t>
  </si>
  <si>
    <t>-1019485463</t>
  </si>
  <si>
    <t>Poznámka k položce:_x000D_
- rám okna i křídla plastový - min. 5-ti komorový profil_x000D_
- min. stavební hloubka rámu 73 mm_x000D_
- celoobvodové kování plně seřiditelné včetně mikroventilace_x000D_
- izolační dvojsklo čiré_x000D_
- Uw=1,2 W/m2K (max)_x000D_
- barevné provedení rámu - vnější šedá, vnitřní bílá_x000D_
- klika kování, krytky - barva bílá_x000D_
- ostatní popis viz PD</t>
  </si>
  <si>
    <t>"pozice 1 (dle tabulky oken a dveří)</t>
  </si>
  <si>
    <t>227</t>
  </si>
  <si>
    <t>6114002.M</t>
  </si>
  <si>
    <t>okno plastové - 1x fixní díl + 1x okenní křídlo OS š. 800 mm, celkový rozměr 2150 x 1500 mm</t>
  </si>
  <si>
    <t>672705679</t>
  </si>
  <si>
    <t>okno plastové - 1x fixní díl + 1x okno OS š. 800 mm, celkový rozměr 2150 x 1500 mm</t>
  </si>
  <si>
    <t>"pozice 2 (dle tabulky oken a dveří)</t>
  </si>
  <si>
    <t>228</t>
  </si>
  <si>
    <t>6114004.M</t>
  </si>
  <si>
    <t>okno plastové jednokřídlové OS 1000 x 1500 mm</t>
  </si>
  <si>
    <t>2074109719</t>
  </si>
  <si>
    <t>"pozice 4 (dle tabulky oken a dveří)</t>
  </si>
  <si>
    <t>229</t>
  </si>
  <si>
    <t>6114006.M</t>
  </si>
  <si>
    <t>okno plastové jednokřídlové OS 1500 x 750 mm</t>
  </si>
  <si>
    <t>759627197</t>
  </si>
  <si>
    <t>"pozice 6 (dle tabulky oken a dveří)</t>
  </si>
  <si>
    <t>230</t>
  </si>
  <si>
    <t>6113011.M</t>
  </si>
  <si>
    <t>spojovací profily pro plastové okenní rámy</t>
  </si>
  <si>
    <t>-2118085044</t>
  </si>
  <si>
    <t>"profily pro spojení sestavy okna a vchodových dveří</t>
  </si>
  <si>
    <t>1,5*2+0,75</t>
  </si>
  <si>
    <t>231</t>
  </si>
  <si>
    <t>766622212</t>
  </si>
  <si>
    <t>Montáž plastových oken plochy do 1 m2 pevných s rámem do zdiva</t>
  </si>
  <si>
    <t>1187707062</t>
  </si>
  <si>
    <t>Montáž oken plastových plochy do 1 m2 včetně montáže rámu na polyuretanovou pěnu pevných do zdiva</t>
  </si>
  <si>
    <t>232</t>
  </si>
  <si>
    <t>6114003.M</t>
  </si>
  <si>
    <t>okno plastové jednokřídlové OS 1000 x 750 mm</t>
  </si>
  <si>
    <t>237192451</t>
  </si>
  <si>
    <t>"pozice 3 (dle tabulky oken a dveří)</t>
  </si>
  <si>
    <t>233</t>
  </si>
  <si>
    <t>6114005.M</t>
  </si>
  <si>
    <t>okno plastové jednokřídlové OS 650 x 750 mm</t>
  </si>
  <si>
    <t>1699960488</t>
  </si>
  <si>
    <t>"pozice 5 (dle tabulky oken a dveří)</t>
  </si>
  <si>
    <t>234</t>
  </si>
  <si>
    <t>766629214</t>
  </si>
  <si>
    <t>Příplatek k montáži oken rovné ostění připojovací spára do 15 mm - páska</t>
  </si>
  <si>
    <t>1862434607</t>
  </si>
  <si>
    <t>Montáž oken dřevěných Příplatek k cenám za tepelnou izolaci mezi ostěním a rámem okna při rovném ostění, připojovací spára tl. do 15 mm, páska</t>
  </si>
  <si>
    <t>"interiérová + exteriérová páska u připojovací spáry</t>
  </si>
  <si>
    <t>(2,5+0,75)*2*5   "okno 250/75 cm - 5 ks"</t>
  </si>
  <si>
    <t>(1,0+0,75)*2*6   "okno 100/75 cm - 6 ks"</t>
  </si>
  <si>
    <t>(1,5+0,75)*2   "okno 150/75 cm - 1 ks"</t>
  </si>
  <si>
    <t>(0,65+0,75)*2   "okno 65/75 cm - 1 ks"</t>
  </si>
  <si>
    <t>(1,35+2,15+2,42)*2   "sestava okna 215/150 cm a vchodových dveří 135/242 cm - 1 ks"</t>
  </si>
  <si>
    <t>(2,0+2,42)*2   "sestava okna 100/150 cm a vchodových dveří 100/242 cm - 1 ks"</t>
  </si>
  <si>
    <t>(2,0+2,42)*2   "sestava okna 100/75 cm a vchodových dveří 100/242 cm - 1 ks"</t>
  </si>
  <si>
    <t>(1,0+2,42)*2*3   "vchodové dveře 100/242 cm - 3 ks"</t>
  </si>
  <si>
    <t>(1,35+2,42)*2   "vchodové dveře 135/242 cm - 1 ks"</t>
  </si>
  <si>
    <t>235</t>
  </si>
  <si>
    <t>766660001</t>
  </si>
  <si>
    <t>Montáž dveřních křídel otvíravých 1křídlových š do 0,8 m do ocelové zárubně</t>
  </si>
  <si>
    <t>-1621299128</t>
  </si>
  <si>
    <t>Montáž dveřních křídel dřevěných nebo plastových otevíravých do ocelové zárubně povrchově upravených jednokřídlových, šířky do 800 mm</t>
  </si>
  <si>
    <t>"dveře vnitřní</t>
  </si>
  <si>
    <t>8   "700/1970 mm - 8 ks"</t>
  </si>
  <si>
    <t>20   "800/1970 mm - 20 ks"</t>
  </si>
  <si>
    <t>236</t>
  </si>
  <si>
    <t>6116201.M</t>
  </si>
  <si>
    <t>dveře vnitřní hladké plné 1křídlé 70x197 cm, CPL laminát tl. 0,2 mm</t>
  </si>
  <si>
    <t>473143186</t>
  </si>
  <si>
    <t>Poznámka k položce:_x000D_
- výplň děrovaná DPD_x000D_
- pant zinkovaný_x000D_
- WC zámek</t>
  </si>
  <si>
    <t>237</t>
  </si>
  <si>
    <t>6116202.M</t>
  </si>
  <si>
    <t>dveře vnitřní hladké plné 1křídlé 80x197 cm, CPL laminát tl. 0,2 mm</t>
  </si>
  <si>
    <t>-671858958</t>
  </si>
  <si>
    <t>238</t>
  </si>
  <si>
    <t>6116203.M</t>
  </si>
  <si>
    <t>-1690085675</t>
  </si>
  <si>
    <t>Poznámka k položce:_x000D_
- výplň děrovaná DPD_x000D_
- pant zinkovaný_x000D_
- mezipokojový zámek</t>
  </si>
  <si>
    <t>239</t>
  </si>
  <si>
    <t>6116204.M</t>
  </si>
  <si>
    <t>1981893610</t>
  </si>
  <si>
    <t>Poznámka k položce:_x000D_
- výplň děrovaná DPD_x000D_
- pant zinkovaný_x000D_
- zámek FAB</t>
  </si>
  <si>
    <t>240</t>
  </si>
  <si>
    <t>766660411</t>
  </si>
  <si>
    <t>Montáž vchodových dveří 1křídlových bez nadsvětlíku do zdiva</t>
  </si>
  <si>
    <t>670040652</t>
  </si>
  <si>
    <t>Montáž dveřních křídel dřevěných nebo plastových vchodových dveří včetně rámu do zdiva jednokřídlových bez nadsvětlíku</t>
  </si>
  <si>
    <t>"vchodové dveře 1 kř. poz. 8 - 1000 x 2420 mm - 5 ks</t>
  </si>
  <si>
    <t>241</t>
  </si>
  <si>
    <t>6114401.M</t>
  </si>
  <si>
    <t>dveře plastové vchodové jednokřídlové včetně rámové zárubně vel. 1000 x 2420 mm, částečně prosklené</t>
  </si>
  <si>
    <t>-1967880499</t>
  </si>
  <si>
    <t>Poznámka k položce:_x000D_
- dveře otevíravé ven_x000D_
- výplň z izolační desky tl. 24 mm_x000D_
- zasklení izolačním dvojsklem s bezpečnostní sklem Connex_x000D_
- Ud=1,2 W/m2K_x000D_
- bezpečnostní kování nerez_x000D_
- bezpečnostní zámek_x000D_
- barva - vnější šedá, vnitřní bílá</t>
  </si>
  <si>
    <t>"pozice 8 (dle tabulky oken a dveří)</t>
  </si>
  <si>
    <t>242</t>
  </si>
  <si>
    <t>766660451</t>
  </si>
  <si>
    <t>Montáž vchodových dveří 2křídlových bez nadsvětlíku do zdiva</t>
  </si>
  <si>
    <t>-1633092290</t>
  </si>
  <si>
    <t>Montáž dveřních křídel dřevěných nebo plastových vchodových dveří včetně rámu do zdiva dvoukřídlových bez nadsvětlíku</t>
  </si>
  <si>
    <t>"vchodové dveře 2 kř. poz. 7 - 1350 x 2420 mm - 2 ks</t>
  </si>
  <si>
    <t>243</t>
  </si>
  <si>
    <t>6114402.M</t>
  </si>
  <si>
    <t>dveře plastové vchodové dvoukřídlové včetně rámové zárubně vel. 1350 x 2420 mm, částečně prosklené</t>
  </si>
  <si>
    <t>-1855471793</t>
  </si>
  <si>
    <t>dveře plastové vchodové jednokřídlové včetně rámové zárubně vel. 1350 x 2420 mm, částečně prosklené</t>
  </si>
  <si>
    <t>"pozice 7 (dle tabulky oken a dveří)</t>
  </si>
  <si>
    <t>244</t>
  </si>
  <si>
    <t>6114403.M</t>
  </si>
  <si>
    <t>dveře plastové vchodové dvoukřídlové včetně rámové zárubně vel. 1350 x 2420 mm, částečně prosklené, panikové kování</t>
  </si>
  <si>
    <t>1916580930</t>
  </si>
  <si>
    <t>"dveře z m.č. 1.20</t>
  </si>
  <si>
    <t>245</t>
  </si>
  <si>
    <t>766660722</t>
  </si>
  <si>
    <t>Montáž dveřního kování - zámku</t>
  </si>
  <si>
    <t>1092999456</t>
  </si>
  <si>
    <t>Montáž dveřních doplňků dveřního kování zámku</t>
  </si>
  <si>
    <t>9   "kování BB"</t>
  </si>
  <si>
    <t>9   "kování PZ"</t>
  </si>
  <si>
    <t>10   "kování WC"</t>
  </si>
  <si>
    <t>246</t>
  </si>
  <si>
    <t>54914610</t>
  </si>
  <si>
    <t>kování vrchní dveřní klika včetně rozet a montážního materiálu R BB nerez PK</t>
  </si>
  <si>
    <t>1829347203</t>
  </si>
  <si>
    <t>247</t>
  </si>
  <si>
    <t>54914620</t>
  </si>
  <si>
    <t>kování vrchní dveřní klika včetně rozet a montážního materiálu R PZ nerez PK</t>
  </si>
  <si>
    <t>-166452816</t>
  </si>
  <si>
    <t>248</t>
  </si>
  <si>
    <t>54914610.1</t>
  </si>
  <si>
    <t>kování vrchní dveřní klika včetně rozet a montážního materiálu WC nerez PK</t>
  </si>
  <si>
    <t>-2025213499</t>
  </si>
  <si>
    <t>249</t>
  </si>
  <si>
    <t>766694111</t>
  </si>
  <si>
    <t>Montáž parapetních desek dřevěných nebo plastových šířky do 30 cm délky do 1,0 m</t>
  </si>
  <si>
    <t>-1990901712</t>
  </si>
  <si>
    <t>Montáž ostatních truhlářských konstrukcí parapetních desek dřevěných nebo plastových šířky do 300 mm, délky do 1000 mm</t>
  </si>
  <si>
    <t>"montáž nových vnitřních plastových parapetů</t>
  </si>
  <si>
    <t>7   "dl. 1000 mm, š. 250 mm - 7 ks (pozice 3)"</t>
  </si>
  <si>
    <t>1   "dl. 1000 mm, š. 250 mm - 1 ks (pozice 4)"</t>
  </si>
  <si>
    <t>1   "dl. 600 mm, š. 250 mm - 1 ks (pozice 5)"</t>
  </si>
  <si>
    <t>250</t>
  </si>
  <si>
    <t>766694112</t>
  </si>
  <si>
    <t>Montáž parapetních desek dřevěných nebo plastových šířky do 30 cm délky do 1,6 m</t>
  </si>
  <si>
    <t>-2140156368</t>
  </si>
  <si>
    <t>Montáž ostatních truhlářských konstrukcí parapetních desek dřevěných nebo plastových šířky do 300 mm, délky přes 1000 do 1600 mm</t>
  </si>
  <si>
    <t>1   "dl. 1500 mm, š. 250 mm - 1 ks (pozice 6)"</t>
  </si>
  <si>
    <t>251</t>
  </si>
  <si>
    <t>766694113</t>
  </si>
  <si>
    <t>Montáž parapetních desek dřevěných nebo plastových šířky do 30 cm délky do 2,6 m</t>
  </si>
  <si>
    <t>-2068238868</t>
  </si>
  <si>
    <t>Montáž ostatních truhlářských konstrukcí parapetních desek dřevěných nebo plastových šířky do 300 mm, délky přes 1600 do 2600 mm</t>
  </si>
  <si>
    <t>5   "dl. 2500 mm, š. 250 mm - 5 ks (pozice 1)"</t>
  </si>
  <si>
    <t>1   "dl. 2150 mm, š. 250 mm - 1 ks (pozice 2)"</t>
  </si>
  <si>
    <t>252</t>
  </si>
  <si>
    <t>61144401</t>
  </si>
  <si>
    <t>parapet plastový vnitřní - komůrkový 25 x 2 x 100 cm</t>
  </si>
  <si>
    <t>79491247</t>
  </si>
  <si>
    <t>"parapety pro šířku 230 mm</t>
  </si>
  <si>
    <t>2,5*5   "dl. 2500 mm, š. 250 mm - 5 ks (pozice 1)"</t>
  </si>
  <si>
    <t>2,15*1   "dl. 2150 mm, š. 250 mm - 1 ks (pozice 2)"</t>
  </si>
  <si>
    <t>1,0*7   "dl. 1000 mm, š. 250 mm - 7 ks (pozice 3)"</t>
  </si>
  <si>
    <t>1,0*1   "dl. 1000 mm, š. 250 mm - 1 ks (pozice 4)"</t>
  </si>
  <si>
    <t>0,6*1   "dl. 600 mm, š. 250 mm - 1 ks (pozice 5)"</t>
  </si>
  <si>
    <t>1,5*1   "dl. 1500 mm, š. 250 mm - 1 ks (pozice 6)"</t>
  </si>
  <si>
    <t>"prořez, ztratné 5%</t>
  </si>
  <si>
    <t>24,75*0,05</t>
  </si>
  <si>
    <t>253</t>
  </si>
  <si>
    <t>611444150</t>
  </si>
  <si>
    <t>koncovka k parapetu plastovému vnitřnímu 1 pár</t>
  </si>
  <si>
    <t>CS ÚRS 2017 02</t>
  </si>
  <si>
    <t>9583626</t>
  </si>
  <si>
    <t>254</t>
  </si>
  <si>
    <t>23170001</t>
  </si>
  <si>
    <t>pěna montážní PUR nízkoexpanzní</t>
  </si>
  <si>
    <t>-1734506291</t>
  </si>
  <si>
    <t>"montážní pěna pro montáž vnitřních parapetů - 1 l / 15 bm parapetu</t>
  </si>
  <si>
    <t>24,75/15</t>
  </si>
  <si>
    <t>255</t>
  </si>
  <si>
    <t>998766201</t>
  </si>
  <si>
    <t>Přesun hmot procentní pro konstrukce truhlářské v objektech v do 6 m</t>
  </si>
  <si>
    <t>-1888358646</t>
  </si>
  <si>
    <t>Přesun hmot pro konstrukce truhlářské stanovený procentní sazbou (%) z ceny vodorovná dopravní vzdálenost do 50 m v objektech výšky do 6 m</t>
  </si>
  <si>
    <t>256</t>
  </si>
  <si>
    <t>767531111</t>
  </si>
  <si>
    <t>Montáž vstupních kovových nebo plastových rohoží čistících zón</t>
  </si>
  <si>
    <t>-1915144459</t>
  </si>
  <si>
    <t>Montáž vstupních čistících zón z rohoží kovových nebo plastových</t>
  </si>
  <si>
    <t>"venkovní čistící zóny</t>
  </si>
  <si>
    <t>1,0*0,9*3</t>
  </si>
  <si>
    <t>1,35*0,9</t>
  </si>
  <si>
    <t>1,75*0,9</t>
  </si>
  <si>
    <t>257</t>
  </si>
  <si>
    <t>69752001</t>
  </si>
  <si>
    <t>rohož vstupní provedení hliník standard 27 mm</t>
  </si>
  <si>
    <t>1666549735</t>
  </si>
  <si>
    <t>258</t>
  </si>
  <si>
    <t>767531121</t>
  </si>
  <si>
    <t>Osazení zapuštěného rámu z L profilů k čistícím rohožím</t>
  </si>
  <si>
    <t>-1846036217</t>
  </si>
  <si>
    <t>Montáž vstupních čistících zón z rohoží osazení rámu mosazného nebo hliníkového zapuštěného z L profilů</t>
  </si>
  <si>
    <t>(1,0+0,9)*2*3</t>
  </si>
  <si>
    <t>(1,35+0,9)*2</t>
  </si>
  <si>
    <t>(1,75+0,9)*2</t>
  </si>
  <si>
    <t>259</t>
  </si>
  <si>
    <t>69752160</t>
  </si>
  <si>
    <t>rám pro zapuštění profil L-30/30 25/25 20/30 15/30-Al</t>
  </si>
  <si>
    <t>531593984</t>
  </si>
  <si>
    <t>21,2*1,15 'Přepočtené koeficientem množství</t>
  </si>
  <si>
    <t>260</t>
  </si>
  <si>
    <t>767995111</t>
  </si>
  <si>
    <t>Montáž atypických zámečnických konstrukcí hmotnosti do 5 kg</t>
  </si>
  <si>
    <t>1316741093</t>
  </si>
  <si>
    <t>Montáž ostatních atypických zámečnických konstrukcí hmotnosti do 5 kg</t>
  </si>
  <si>
    <t>"provaření jednotlivých ocelových travers překladů a průvlaku pásovinou 30/4 mm po 50 cm</t>
  </si>
  <si>
    <t>"PL 30/4 mm dl. 0,4 m - 8 ks, hmotnost 0,942 kg/m</t>
  </si>
  <si>
    <t>0,4*8*0,942</t>
  </si>
  <si>
    <t>"PL 30/4 mm dl. 0,3 m - 36 ks, hmotnost 0,942 kg/m</t>
  </si>
  <si>
    <t>0,3*36*0,942</t>
  </si>
  <si>
    <t>"3x Ič.200 mm, celková délka 4800 mm - 1 kpl</t>
  </si>
  <si>
    <t>"PL 30/4 mm dl. 0,3 m - 10 ks, hmotnost 0,942 kg/m</t>
  </si>
  <si>
    <t>0,3*10*0,942</t>
  </si>
  <si>
    <t>261</t>
  </si>
  <si>
    <t>13010178</t>
  </si>
  <si>
    <t>tyč ocelová plochá jakost 11 375 30x4mm</t>
  </si>
  <si>
    <t>572033533</t>
  </si>
  <si>
    <t>"provaření jednotlivých ocelových travers překladu a průvlaku pásovinou 30/4 mm po 50 cm</t>
  </si>
  <si>
    <t>0,4*8*0,942*0,001*1,1</t>
  </si>
  <si>
    <t>0,3*36*0,942*0,001*1,1</t>
  </si>
  <si>
    <t>0,3*10*0,942*0,001*1,1</t>
  </si>
  <si>
    <t>262</t>
  </si>
  <si>
    <t>767995112</t>
  </si>
  <si>
    <t>Montáž atypických zámečnických konstrukcí hmotnosti do 10 kg</t>
  </si>
  <si>
    <t>-1726196636</t>
  </si>
  <si>
    <t>Montáž ostatních atypických zámečnických konstrukcí hmotnosti přes 5 do 10 kg</t>
  </si>
  <si>
    <t>"výroba ocelových čtyřkřídlových vrat vel. 4500 x 1345 mm (venkovní sklad nářadí)</t>
  </si>
  <si>
    <t>"rám vrat z jeklu 50/2 mm, dl. 14,38 m - hmotnost 3,02 kg/m</t>
  </si>
  <si>
    <t>14,38*3,02</t>
  </si>
  <si>
    <t>"rám vratových křídel z jeklu 20/2 mm, dl. 18,52 m - hmotnost 1,081 kg/m</t>
  </si>
  <si>
    <t>18,52*1,081</t>
  </si>
  <si>
    <t>"svislá výztuha z jeklu 30/20/2 mm, dl. 4,98 m - hmotnost 1,317 kg/m</t>
  </si>
  <si>
    <t>4,98*1,317</t>
  </si>
  <si>
    <t>"výplň z ocelového děrovaného plechu Qg 10-15 (otvor 10/10 mm; rozteč 15 mm) tl. 2,0 mm, 6,06 m2 - hmotnost 9,07 kg/m2</t>
  </si>
  <si>
    <t>6,06*9,07</t>
  </si>
  <si>
    <t>263</t>
  </si>
  <si>
    <t>14550114</t>
  </si>
  <si>
    <t>profil ocelový obdélníkový svařovaný 30x20x2mm</t>
  </si>
  <si>
    <t>4365795</t>
  </si>
  <si>
    <t>Poznámka k položce:_x000D_
Hmotnost: 1,317 kg/m</t>
  </si>
  <si>
    <t>"komponenty pro výrobu ocelových čtyřkřídlových vrat vel. 4500 x 1345 mm (venkovní sklad nářadí)</t>
  </si>
  <si>
    <t>"svislá výztuha z jeklu 30/20/2 mm, dl. 4,98 m</t>
  </si>
  <si>
    <t>4,98*1,317*0,001*1,1</t>
  </si>
  <si>
    <t>264</t>
  </si>
  <si>
    <t>14550216</t>
  </si>
  <si>
    <t>profil ocelový čtvercový svařovaný 20x20x2mm</t>
  </si>
  <si>
    <t>-331270140</t>
  </si>
  <si>
    <t>Poznámka k položce:_x000D_
Hmotnost: 1,081 kg/m</t>
  </si>
  <si>
    <t>"rám vratových křídel z jeklu 20/2 mm, dl. 18,52 m</t>
  </si>
  <si>
    <t>18,52*1,081*0,001*1,1</t>
  </si>
  <si>
    <t>265</t>
  </si>
  <si>
    <t>14550244</t>
  </si>
  <si>
    <t>profil ocelový čtvercový svařovaný 50x50x2mm</t>
  </si>
  <si>
    <t>-1310539031</t>
  </si>
  <si>
    <t>Poznámka k položce:_x000D_
Hmotnost: 3,02 kg/m</t>
  </si>
  <si>
    <t>"rám vrat z jeklu 50/2 mm, dl. 14,38 m</t>
  </si>
  <si>
    <t>14,38*3,02*0,001*1,1</t>
  </si>
  <si>
    <t>266</t>
  </si>
  <si>
    <t>1594501.M</t>
  </si>
  <si>
    <t>ocelový děrovaný plech Qg 10-15 tl.2,0 mm</t>
  </si>
  <si>
    <t>-1047663383</t>
  </si>
  <si>
    <t>Poznámka k položce:_x000D_
- otvory 10 x 10 mm, rozteč 15 mm</t>
  </si>
  <si>
    <t>"prostřih, ztratné 15%</t>
  </si>
  <si>
    <t>6,06*1,15</t>
  </si>
  <si>
    <t>267</t>
  </si>
  <si>
    <t>3111005.M</t>
  </si>
  <si>
    <t>pant na branku regulovatelný včetně pouzder</t>
  </si>
  <si>
    <t>sada</t>
  </si>
  <si>
    <t>-1466427363</t>
  </si>
  <si>
    <t>Poznámka k položce:_x000D_
- 2x pant, 4x matka, 4x podložka, 2x plastová krytka_x000D_
- varné pouzdro 2 ks</t>
  </si>
  <si>
    <t>268</t>
  </si>
  <si>
    <t>1322403.M</t>
  </si>
  <si>
    <t>spojovací a montážní materiál</t>
  </si>
  <si>
    <t>-1823202481</t>
  </si>
  <si>
    <t>"10% z celkové hmotnosti dodávky ocelových prvků</t>
  </si>
  <si>
    <t>124,971*0,1</t>
  </si>
  <si>
    <t>269</t>
  </si>
  <si>
    <t>998767201</t>
  </si>
  <si>
    <t>Přesun hmot procentní pro zámečnické konstrukce v objektech v do 6 m</t>
  </si>
  <si>
    <t>1626904924</t>
  </si>
  <si>
    <t>Přesun hmot pro zámečnické konstrukce stanovený procentní sazbou (%) z ceny vodorovná dopravní vzdálenost do 50 m v objektech výšky do 6 m</t>
  </si>
  <si>
    <t>270</t>
  </si>
  <si>
    <t>771474112</t>
  </si>
  <si>
    <t>Montáž soklíků z dlaždic keramických rovných flexibilní lepidlo v do 90 mm</t>
  </si>
  <si>
    <t>668005625</t>
  </si>
  <si>
    <t>Montáž soklíků z dlaždic keramických lepených flexibilním lepidlem rovných výšky přes 65 do 90 mm</t>
  </si>
  <si>
    <t>-0,8*2</t>
  </si>
  <si>
    <t>0,15*2*4+0,23*2   "dveřní ostění"</t>
  </si>
  <si>
    <t>-(1,35+0,8*4)</t>
  </si>
  <si>
    <t>0,15*2   "dveřní ostění"</t>
  </si>
  <si>
    <t>-0,8*3</t>
  </si>
  <si>
    <t>-(1,0+0,8)</t>
  </si>
  <si>
    <t>0,75*2</t>
  </si>
  <si>
    <t>0,15*2*2   "dveřní ostění"</t>
  </si>
  <si>
    <t>271</t>
  </si>
  <si>
    <t>59761416</t>
  </si>
  <si>
    <t>sokl -  dlaždice keramické slinuté neglazované mrazuvzdorné  300 x 80mm</t>
  </si>
  <si>
    <t>1065926129</t>
  </si>
  <si>
    <t>153,21/0,3*1,05</t>
  </si>
  <si>
    <t>272</t>
  </si>
  <si>
    <t>998771201</t>
  </si>
  <si>
    <t>Přesun hmot procentní pro podlahy z dlaždic v objektech v do 6 m</t>
  </si>
  <si>
    <t>-1453676910</t>
  </si>
  <si>
    <t>Přesun hmot pro podlahy z dlaždic stanovený procentní sazbou (%) z ceny vodorovná dopravní vzdálenost do 50 m v objektech výšky do 6 m</t>
  </si>
  <si>
    <t>273</t>
  </si>
  <si>
    <t>7762101.R</t>
  </si>
  <si>
    <t>Volné položení podlahové gumy v pásech</t>
  </si>
  <si>
    <t>477163301</t>
  </si>
  <si>
    <t>17,2</t>
  </si>
  <si>
    <t>274</t>
  </si>
  <si>
    <t>2725101.M</t>
  </si>
  <si>
    <t>podlahová guma tl. 4 mm, šíře 1250 mm černá</t>
  </si>
  <si>
    <t>-1884811101</t>
  </si>
  <si>
    <t>Poznámka k položce:_x000D_
- role je vyrobena z pryže SBR o tvrdosti 60°ShA, pevnosti 3 MPa v černé barvě_x000D_
- šíře role 1250 mm, délka 10 m</t>
  </si>
  <si>
    <t>77,2*1,1 'Přepočtené koeficientem množství</t>
  </si>
  <si>
    <t>275</t>
  </si>
  <si>
    <t>998776201</t>
  </si>
  <si>
    <t>Přesun hmot procentní pro podlahy povlakové v objektech v do 6 m</t>
  </si>
  <si>
    <t>-1063189348</t>
  </si>
  <si>
    <t>Přesun hmot pro podlahy povlakové stanovený procentní sazbou (%) z ceny vodorovná dopravní vzdálenost do 50 m v objektech výšky do 6 m</t>
  </si>
  <si>
    <t>777</t>
  </si>
  <si>
    <t>Podlahy lité</t>
  </si>
  <si>
    <t>276</t>
  </si>
  <si>
    <t>777111111</t>
  </si>
  <si>
    <t>Vysátí podkladu před provedením lité podlahy</t>
  </si>
  <si>
    <t>-954092972</t>
  </si>
  <si>
    <t>Příprava podkladu před provedením litých podlah vysátí</t>
  </si>
  <si>
    <t>"podlahy č.1 - PUR stěrka - příprava podkladu</t>
  </si>
  <si>
    <t>2,15*2+6,15+4,0+1,8+9,75+7,65+5,6+1,6+1,35*2+1,6+1,35+59,85</t>
  </si>
  <si>
    <t>1,35*2+15,35</t>
  </si>
  <si>
    <t>1,35*2+15,35+7,65</t>
  </si>
  <si>
    <t>277</t>
  </si>
  <si>
    <t>777111123</t>
  </si>
  <si>
    <t>Strojní broušení podkladu před provedením lité podlahy</t>
  </si>
  <si>
    <t>-599367349</t>
  </si>
  <si>
    <t>Příprava podkladu před provedením litých podlah obroušení strojní</t>
  </si>
  <si>
    <t>278</t>
  </si>
  <si>
    <t>777521105</t>
  </si>
  <si>
    <t>Krycí polyuretanová stěrka tloušťky přes 2 do 3 mm dekorativní lité podlahy</t>
  </si>
  <si>
    <t>-924332616</t>
  </si>
  <si>
    <t>Krycí stěrka dekorativní polyuretanová, tloušťky přes 2 do 3 mm</t>
  </si>
  <si>
    <t>"podlahy č.1 - PUR stěrka</t>
  </si>
  <si>
    <t>279</t>
  </si>
  <si>
    <t>7775301.R</t>
  </si>
  <si>
    <t>M+D soklu z PUR stěrky - vytažení na zdivo v 100 mm</t>
  </si>
  <si>
    <t>1268575501</t>
  </si>
  <si>
    <t>-(1,0+0,8*2)</t>
  </si>
  <si>
    <t>-(1,5+0,8)</t>
  </si>
  <si>
    <t>-(1,0+0,8*4)</t>
  </si>
  <si>
    <t>-(1,35+1,55+0,7+0,8)</t>
  </si>
  <si>
    <t>280</t>
  </si>
  <si>
    <t>998777201</t>
  </si>
  <si>
    <t>Přesun hmot procentní pro podlahy lité v objektech v do 6 m</t>
  </si>
  <si>
    <t>1307737228</t>
  </si>
  <si>
    <t>Přesun hmot pro podlahy lité stanovený procentní sazbou (%) z ceny vodorovná dopravní vzdálenost do 50 m v objektech výšky do 6 m</t>
  </si>
  <si>
    <t>281</t>
  </si>
  <si>
    <t>781414111</t>
  </si>
  <si>
    <t>Montáž obkladaček vnitřních pravoúhlých pórovinových do 22 ks/m2 lepených flexibilním lepidlem</t>
  </si>
  <si>
    <t>1641495995</t>
  </si>
  <si>
    <t>Montáž obkladů vnitřních stěn z obkladaček a dekorů (listel) pórovinových lepených flexibilním lepidlem z obkladaček pravoúhlých do 22 ks/m2</t>
  </si>
  <si>
    <t>"sociální zařízení, umývárny (obkladačky koupelnové)</t>
  </si>
  <si>
    <t>(2,15+1,0)*2*3,0</t>
  </si>
  <si>
    <t>-(1,0*0,75+0,8*1,97)</t>
  </si>
  <si>
    <t>(2,15+1,8)*2*3,0</t>
  </si>
  <si>
    <t>-1,0*2,42</t>
  </si>
  <si>
    <t>(1,95+0,9)*2*3,0</t>
  </si>
  <si>
    <t>-0,7*1,97</t>
  </si>
  <si>
    <t>(1,0+1,6)*2*3,0</t>
  </si>
  <si>
    <t>-(1,0*0,75+0,8*1,97+0,7*1,97)</t>
  </si>
  <si>
    <t>(0,85+1,6)*2*3,0</t>
  </si>
  <si>
    <t>-(0,7*1,97*2+0,8*1,97)</t>
  </si>
  <si>
    <t>(0,85+1,55)*2*3,0</t>
  </si>
  <si>
    <t>(4,8+3,25)*2*3,0</t>
  </si>
  <si>
    <t>(0,7*2+0,75*6+0,8*4)*3,0</t>
  </si>
  <si>
    <t>-(0,7*1,97*2+0,8*1,97*2)</t>
  </si>
  <si>
    <t>-(0,7*1,97*2+0,8*1,967*2)</t>
  </si>
  <si>
    <t>282</t>
  </si>
  <si>
    <t>1934197236</t>
  </si>
  <si>
    <t>"ostění, doplňky</t>
  </si>
  <si>
    <t>(1,0+0,75*2)*0,23</t>
  </si>
  <si>
    <t>1,0*0,15   "horní plocha obezdívky kombifixu"</t>
  </si>
  <si>
    <t>(1,0+2,42*2)*0,23</t>
  </si>
  <si>
    <t>(1,0+1,5)*0,15   "horní plocha + bok obezdívky kombifixu"</t>
  </si>
  <si>
    <t>0,85*0,15   "horní plocha obezdívky kombifixu"</t>
  </si>
  <si>
    <t>283</t>
  </si>
  <si>
    <t>59761026</t>
  </si>
  <si>
    <t>obkládačky keramické koupelnové  (barevné) do 12 ks/m2</t>
  </si>
  <si>
    <t>1124765296</t>
  </si>
  <si>
    <t>"plochy</t>
  </si>
  <si>
    <t>324,742</t>
  </si>
  <si>
    <t>4,936</t>
  </si>
  <si>
    <t>329,678*0,1</t>
  </si>
  <si>
    <t>284</t>
  </si>
  <si>
    <t>781493610</t>
  </si>
  <si>
    <t>Montáž vanových plastových dvířek lepených s uchycením na magnet</t>
  </si>
  <si>
    <t>-949754862</t>
  </si>
  <si>
    <t>Ostatní prvky montáž vanových dvířek plastových lepených uchycených na magnet</t>
  </si>
  <si>
    <t>"dvířka na čistící kus kanalizace</t>
  </si>
  <si>
    <t>285</t>
  </si>
  <si>
    <t>781494111.1</t>
  </si>
  <si>
    <t>Montáž - nerezové rohové profily lepené flexibilním lepidlem</t>
  </si>
  <si>
    <t>-164089171</t>
  </si>
  <si>
    <t>1,0+0,75*2</t>
  </si>
  <si>
    <t>1,0   "horní plocha obezdívky kombifixu"</t>
  </si>
  <si>
    <t>1,0+2,42*2</t>
  </si>
  <si>
    <t>1,0+1,5   "horní plocha + bok obezdívky kombifixu"</t>
  </si>
  <si>
    <t>0,85   "horní plocha obezdívky kombifixu"</t>
  </si>
  <si>
    <t>286</t>
  </si>
  <si>
    <t>5905401.M</t>
  </si>
  <si>
    <t>profil ukončovací oblý pro vnější hrany obkladů nerezový 8 x 2500 mm</t>
  </si>
  <si>
    <t>-2136898166</t>
  </si>
  <si>
    <t>Poznámka k položce:_x000D_
Popis produktu: _x000D_
- ukončovací profil oblý je určen pro ochranu hrany obkladů_x000D_
- viditelná část profilu je okrouhlá a dekorativní_x000D_
- tento profil zaručuje přesný a opticky nerušivý přechod mezi obklady na vnějších hranách stěn_x000D_
- délka profilů je 250 cm.</t>
  </si>
  <si>
    <t>24,44*1,1 'Přepočtené koeficientem množství</t>
  </si>
  <si>
    <t>287</t>
  </si>
  <si>
    <t>998781201</t>
  </si>
  <si>
    <t>Přesun hmot procentní pro obklady keramické v objektech v do 6 m</t>
  </si>
  <si>
    <t>935576409</t>
  </si>
  <si>
    <t>Přesun hmot pro obklady keramické stanovený procentní sazbou (%) z ceny vodorovná dopravní vzdálenost do 50 m v objektech výšky do 6 m</t>
  </si>
  <si>
    <t>783</t>
  </si>
  <si>
    <t>Dokončovací práce - nátěry</t>
  </si>
  <si>
    <t>288</t>
  </si>
  <si>
    <t>783009301</t>
  </si>
  <si>
    <t>Písmomalířské práce výšky písmen nebo číslic do 750 mm</t>
  </si>
  <si>
    <t>1764588830</t>
  </si>
  <si>
    <t>Písmomalířské práce výšky písmen nebo číslic přes 500 do 750 mm</t>
  </si>
  <si>
    <t>Poznámka k položce:_x000D_
- cena včetně přípravy, olepování a pomocného lešení</t>
  </si>
  <si>
    <t>"nápisy na fasádě dle PD - TJ SLAVOJ PACOV - 2x</t>
  </si>
  <si>
    <t>13*2</t>
  </si>
  <si>
    <t>289</t>
  </si>
  <si>
    <t>7831001.R</t>
  </si>
  <si>
    <t>Zhotovení loga na fasádě</t>
  </si>
  <si>
    <t>-675223532</t>
  </si>
  <si>
    <t>"umístění na fasádě dle PD (logo klubu TJ PACOV)</t>
  </si>
  <si>
    <t>290</t>
  </si>
  <si>
    <t>7831002.R</t>
  </si>
  <si>
    <t>Znaky, symboly, nápisy na vchodových dveřích</t>
  </si>
  <si>
    <t>-434345475</t>
  </si>
  <si>
    <t>Poznámka k položce:_x000D_
- nápisy, samolepky</t>
  </si>
  <si>
    <t>"dle PD (SKLAD - 2x, ŠATNY - 1x, KABINA - 1x, ROZHODČÍ - 1x, WC - 1x, symbol vozíčkáře 1x)</t>
  </si>
  <si>
    <t>291</t>
  </si>
  <si>
    <t>783301401</t>
  </si>
  <si>
    <t>Ometení zámečnických konstrukcí</t>
  </si>
  <si>
    <t>-1980449328</t>
  </si>
  <si>
    <t>Příprava podkladu zámečnických konstrukcí před provedením nátěru ometení</t>
  </si>
  <si>
    <t>"nátěr ocelových zárubní - příprava podkladu</t>
  </si>
  <si>
    <t>"ocelové zárubně do příček (osazení současně při zdění)</t>
  </si>
  <si>
    <t>(0,7+1,97*2)*(0,095+0,05*2)*7   "š. 95 mm, 700/1970 mm - 7 ks"</t>
  </si>
  <si>
    <t>(0,8+1,97*2)*(0,095+0,05*2)*8   "š. 95 mm, 800/1970 mm - 8 ks"</t>
  </si>
  <si>
    <t>(0,8+1,97*2)*(0,145+0,05*2)*2   "š. 145 mm, 800/1970 mm - 2 ks"</t>
  </si>
  <si>
    <t>"ocelové zárubně do nosných zdí (osazení dodatečně)</t>
  </si>
  <si>
    <t>(0,7+1,97*2)*(0,095+0,05*2)*1   "š. 95 mm, 700/1970 mm - 1 ks"</t>
  </si>
  <si>
    <t>(0,8+1,97*2)*(0,095+0,05*2)*10   "š. 95 mm, 800/1970 mm - 10 ks"</t>
  </si>
  <si>
    <t>292</t>
  </si>
  <si>
    <t>783314101</t>
  </si>
  <si>
    <t>Základní jednonásobný syntetický nátěr zámečnických konstrukcí</t>
  </si>
  <si>
    <t>1578285269</t>
  </si>
  <si>
    <t>Základní nátěr zámečnických konstrukcí jednonásobný syntetický</t>
  </si>
  <si>
    <t>"nátěr ocelových zárubní - základní nátěr 1x</t>
  </si>
  <si>
    <t>293</t>
  </si>
  <si>
    <t>783315101</t>
  </si>
  <si>
    <t>Mezinátěr jednonásobný syntetický standardní zámečnických konstrukcí</t>
  </si>
  <si>
    <t>-2036899965</t>
  </si>
  <si>
    <t>Mezinátěr zámečnických konstrukcí jednonásobný syntetický standardní</t>
  </si>
  <si>
    <t>"nátěr ocelových zárubní - mezinátěr 1x</t>
  </si>
  <si>
    <t>294</t>
  </si>
  <si>
    <t>783317101</t>
  </si>
  <si>
    <t>Krycí jednonásobný syntetický standardní nátěr zámečnických konstrukcí</t>
  </si>
  <si>
    <t>218859457</t>
  </si>
  <si>
    <t>Krycí nátěr (email) zámečnických konstrukcí jednonásobný syntetický standardní</t>
  </si>
  <si>
    <t>"nátěr ocelových zárubní - email 1x</t>
  </si>
  <si>
    <t>295</t>
  </si>
  <si>
    <t>783823135</t>
  </si>
  <si>
    <t>Penetrační silikonový nátěr hladkých, tenkovrstvých zrnitých nebo štukových omítek</t>
  </si>
  <si>
    <t>461291690</t>
  </si>
  <si>
    <t>Penetrační nátěr omítek hladkých omítek hladkých, zrnitých tenkovrstvých nebo štukových stupně členitosti 1 a 2 silikonový</t>
  </si>
  <si>
    <t>"fasádní nátěr - penetrace</t>
  </si>
  <si>
    <t>"strop</t>
  </si>
  <si>
    <t>"stěny</t>
  </si>
  <si>
    <t>296</t>
  </si>
  <si>
    <t>783827425</t>
  </si>
  <si>
    <t>Krycí dvojnásobný silikonový nátěr omítek stupně členitosti 1 a 2</t>
  </si>
  <si>
    <t>1605714021</t>
  </si>
  <si>
    <t>Krycí (ochranný ) nátěr omítek dvojnásobný hladkých omítek hladkých, zrnitých tenkovrstvých nebo štukových stupně členitosti 1 a 2 silikonový</t>
  </si>
  <si>
    <t>"fasádní nátěr</t>
  </si>
  <si>
    <t>297</t>
  </si>
  <si>
    <t>7839002.R</t>
  </si>
  <si>
    <t>Žárové zinkování kovových prvků včetně nákladů na dopravu</t>
  </si>
  <si>
    <t>101813453</t>
  </si>
  <si>
    <t>"povrchová úprava ocelových čtyřkřídlových vrat vel. 4500 x 1345 mm (venkovní sklad nářadí)</t>
  </si>
  <si>
    <t>784</t>
  </si>
  <si>
    <t>Dokončovací práce - malby a tapety</t>
  </si>
  <si>
    <t>298</t>
  </si>
  <si>
    <t>784111001</t>
  </si>
  <si>
    <t>Oprášení (ometení ) podkladu v místnostech výšky do 3,80 m</t>
  </si>
  <si>
    <t>1892925005</t>
  </si>
  <si>
    <t>Oprášení (ometení) podkladu v místnostech výšky do 3,80 m</t>
  </si>
  <si>
    <t>"příprava pro vnitřní malby</t>
  </si>
  <si>
    <t>"štukové omítky stropů</t>
  </si>
  <si>
    <t>332,8</t>
  </si>
  <si>
    <t>"štukové omítky stěn (SV 305 cm)</t>
  </si>
  <si>
    <t>(2,0+3,0)*2*3,05</t>
  </si>
  <si>
    <t>(4,25+2,2)*2*3,05</t>
  </si>
  <si>
    <t>(4,25+1,8)*2*3,05</t>
  </si>
  <si>
    <t>(4,95+1,1)*2*3,05</t>
  </si>
  <si>
    <t>(5,5+11,1)*2*3,05</t>
  </si>
  <si>
    <t>(5,75+3,95)*2*3,05</t>
  </si>
  <si>
    <t>(7,05+3,5)*2*3,05</t>
  </si>
  <si>
    <t>(2,25+7,35)*2*3,05</t>
  </si>
  <si>
    <t>(3,0+2,5)*2*3,05</t>
  </si>
  <si>
    <t>(4,1+2,5)*2*3,05</t>
  </si>
  <si>
    <t>(3,0+4,75)*2*3,05</t>
  </si>
  <si>
    <t>0,75*2*3,05</t>
  </si>
  <si>
    <t>(4,1+4,75)*2*3,05</t>
  </si>
  <si>
    <t>(7,35+3,5)*2*3,05</t>
  </si>
  <si>
    <t>299</t>
  </si>
  <si>
    <t>784181101</t>
  </si>
  <si>
    <t>Základní akrylátová jednonásobná penetrace podkladu v místnostech výšky do 3,80m</t>
  </si>
  <si>
    <t>509374441</t>
  </si>
  <si>
    <t>Penetrace podkladu jednonásobná základní akrylátová v místnostech výšky do 3,80 m</t>
  </si>
  <si>
    <t>"vnitřní malby štukových omítek - penetrace (SV 3,05 m)</t>
  </si>
  <si>
    <t>300</t>
  </si>
  <si>
    <t>784221001</t>
  </si>
  <si>
    <t>Jednonásobné bílé malby  ze směsí za sucha dobře otěruvzdorných  v místnostech do 3,80 m</t>
  </si>
  <si>
    <t>2028057224</t>
  </si>
  <si>
    <t>Malby z malířských směsí otěruvzdorných za sucha jednonásobné, bílé za sucha otěruvzdorné dobře v místnostech výšky do 3,80 m</t>
  </si>
  <si>
    <t>"vnitřní malby štukových omítek - celkem 3x nátěr (SV 3,05 m)</t>
  </si>
  <si>
    <t>"štukové omítky stěn</t>
  </si>
  <si>
    <t>796,355</t>
  </si>
  <si>
    <t>301</t>
  </si>
  <si>
    <t>784221101</t>
  </si>
  <si>
    <t>Dvojnásobné bílé malby  ze směsí za sucha dobře otěruvzdorných v místnostech do 3,80 m</t>
  </si>
  <si>
    <t>249710494</t>
  </si>
  <si>
    <t>Malby z malířských směsí otěruvzdorných za sucha dvojnásobné, bílé za sucha otěruvzdorné dobře v místnostech výšky do 3,80 m</t>
  </si>
  <si>
    <t>Soupis:</t>
  </si>
  <si>
    <t>201 - Zdravotní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</si>
  <si>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</si>
  <si>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</si>
  <si>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</si>
  <si>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1914782742</t>
  </si>
  <si>
    <t>"rýhy pro ležatou kanalizaci (průměrná hloubka 0,6 m)</t>
  </si>
  <si>
    <t>0,6*0,6*41,0</t>
  </si>
  <si>
    <t>1930388446</t>
  </si>
  <si>
    <t>14,76</t>
  </si>
  <si>
    <t>162701105</t>
  </si>
  <si>
    <t>Vodorovné přemístění do 10000 m výkopku/sypaniny z horniny tř. 1 až 4</t>
  </si>
  <si>
    <t>790821603</t>
  </si>
  <si>
    <t>Vodorovné přemístění výkopku nebo sypaniny po suchu na obvyklém dopravním prostředku, bez naložení výkopku, avšak se složením bez rozhrnutí z horniny tř. 1 až 4 na vzdálenost přes 9 000 do 10 000 m</t>
  </si>
  <si>
    <t>"odvoz přebytečné zeminy na skládku</t>
  </si>
  <si>
    <t>14,76   "výkop rýh"</t>
  </si>
  <si>
    <t>-3,936   "odpočet výkopku pro zpětný zásyp"</t>
  </si>
  <si>
    <t>-1824631613</t>
  </si>
  <si>
    <t>"nakládka k odvozu zeminy na skládku</t>
  </si>
  <si>
    <t>10,824</t>
  </si>
  <si>
    <t>-1086074561</t>
  </si>
  <si>
    <t>-670306631</t>
  </si>
  <si>
    <t>10,824*1,6</t>
  </si>
  <si>
    <t>-2086555468</t>
  </si>
  <si>
    <t>"zpětný zásyp rýh pro kanalizační potrubí do úrovně pláně (předpoklad použití výkopové zeminy)</t>
  </si>
  <si>
    <t>-0,6*0,1*41,0   "odpočet lože"</t>
  </si>
  <si>
    <t>-0,6*0,34*41,0   "odpočet obsypu"</t>
  </si>
  <si>
    <t>175111101</t>
  </si>
  <si>
    <t>Obsypání potrubí ručně sypaninou bez prohození sítem, uloženou do 3 m</t>
  </si>
  <si>
    <t>-1720951711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</si>
  <si>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</si>
  <si>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"obsyp kanalizačního potrubí</t>
  </si>
  <si>
    <t>0,6*0,34*41,0</t>
  </si>
  <si>
    <t>58331351</t>
  </si>
  <si>
    <t>kamenivo těžené drobné frakce 0-4</t>
  </si>
  <si>
    <t>1711286592</t>
  </si>
  <si>
    <t>8,364*1,8 'Přepočtené koeficientem množství</t>
  </si>
  <si>
    <t>451572111</t>
  </si>
  <si>
    <t>Lože pod potrubí otevřený výkop z kameniva drobného těženého</t>
  </si>
  <si>
    <t>1531762821</t>
  </si>
  <si>
    <t>Lože pod potrubí, stoky a drobné objekty v otevřeném výkopu z kameniva drobného těženého 0 až 4 mm</t>
  </si>
  <si>
    <t>"podsyp (lože) v tl. 100 mm kanalizačního potrubí</t>
  </si>
  <si>
    <t>0,6*0,1*41</t>
  </si>
  <si>
    <t>1533452468</t>
  </si>
  <si>
    <t>721</t>
  </si>
  <si>
    <t>Zdravotechnika - vnitřní kanalizace</t>
  </si>
  <si>
    <t>721173401</t>
  </si>
  <si>
    <t>Potrubí kanalizační z PVC SN 4 svodné DN 110</t>
  </si>
  <si>
    <t>-60809727</t>
  </si>
  <si>
    <t>Potrubí z plastových trub PVC SN4 svodné (ležaté) DN 110</t>
  </si>
  <si>
    <t>721173402</t>
  </si>
  <si>
    <t>Potrubí kanalizační z PVC SN 4 svodné DN 125</t>
  </si>
  <si>
    <t>444375728</t>
  </si>
  <si>
    <t>Potrubí z plastových trub PVC SN4 svodné (ležaté) DN 125</t>
  </si>
  <si>
    <t>721174043</t>
  </si>
  <si>
    <t>Potrubí kanalizační z PP připojovací DN 50</t>
  </si>
  <si>
    <t>1865042123</t>
  </si>
  <si>
    <t>Potrubí z plastových trub polypropylenové připojovací DN 50</t>
  </si>
  <si>
    <t>721174044</t>
  </si>
  <si>
    <t>Potrubí kanalizační z PP připojovací DN 70</t>
  </si>
  <si>
    <t>222995549</t>
  </si>
  <si>
    <t>Potrubí z plastových trub polypropylenové připojovací DN 70</t>
  </si>
  <si>
    <t>721174045</t>
  </si>
  <si>
    <t>Potrubí kanalizační z PP připojovací DN 100</t>
  </si>
  <si>
    <t>-910102451</t>
  </si>
  <si>
    <t>Potrubí z plastových trub polypropylenové připojovací DN 100</t>
  </si>
  <si>
    <t>721174063</t>
  </si>
  <si>
    <t>Potrubí kanalizační z PP větrací DN 110</t>
  </si>
  <si>
    <t>549298311</t>
  </si>
  <si>
    <t>Potrubí z plastových trub polypropylenové větrací DN 110</t>
  </si>
  <si>
    <t>721194104</t>
  </si>
  <si>
    <t>Vyvedení a upevnění odpadních výpustek DN 40</t>
  </si>
  <si>
    <t>-595588821</t>
  </si>
  <si>
    <t>Vyměření přípojek na potrubí vyvedení a upevnění odpadních výpustek DN 40</t>
  </si>
  <si>
    <t>721194105</t>
  </si>
  <si>
    <t>Vyvedení a upevnění odpadních výpustek DN 50</t>
  </si>
  <si>
    <t>1822626076</t>
  </si>
  <si>
    <t>Vyměření přípojek na potrubí vyvedení a upevnění odpadních výpustek DN 50</t>
  </si>
  <si>
    <t>721194109</t>
  </si>
  <si>
    <t>Vyvedení a upevnění odpadních výpustek DN 100</t>
  </si>
  <si>
    <t>373897896</t>
  </si>
  <si>
    <t>Vyměření přípojek na potrubí vyvedení a upevnění odpadních výpustek DN 100</t>
  </si>
  <si>
    <t>721211421</t>
  </si>
  <si>
    <t>Vpusť podlahová se svislým odtokem DN 50/75/110 mřížka nerez 115x115</t>
  </si>
  <si>
    <t>-2006189834</t>
  </si>
  <si>
    <t>Podlahové vpusti se svislým odtokem DN 50/75/110 mřížka nerez 115x115</t>
  </si>
  <si>
    <t>721212114</t>
  </si>
  <si>
    <t>Odtokový sprchový žlab délky 1000 mm s krycím roštem a zápachovou uzávěrkou</t>
  </si>
  <si>
    <t>1300840916</t>
  </si>
  <si>
    <t>Odtokové sprchové žlaby se zápachovou uzávěrkou a krycím roštem délky 1000 mm</t>
  </si>
  <si>
    <t>Poznámka k položce:_x000D_
- podlahový žlab v provedení "antivandal"</t>
  </si>
  <si>
    <t>721226512</t>
  </si>
  <si>
    <t>Zápachová uzávěrka podomítková pro pračku a myčku DN 50</t>
  </si>
  <si>
    <t>1798831735</t>
  </si>
  <si>
    <t>Zápachové uzávěrky podomítkové (Pe) s krycí deskou pro pračku a myčku DN 50</t>
  </si>
  <si>
    <t>721242116</t>
  </si>
  <si>
    <t>Lapač střešních splavenin z PP se zápachovou klapkou a lapacím košem DN 125</t>
  </si>
  <si>
    <t>909541159</t>
  </si>
  <si>
    <t>Lapače střešních splavenin polypropylenové (PP) DN 125</t>
  </si>
  <si>
    <t>Poznámka k položce:_x000D_
- plastový lapač střešních splavenin, s košem pro zachycení nečistot a suchou klapkou proti pronikání zápachu, s vylamovacími kroužky pro připojení dešťových svodů</t>
  </si>
  <si>
    <t>721273153</t>
  </si>
  <si>
    <t>Hlavice ventilační polypropylen PP DN 110</t>
  </si>
  <si>
    <t>273956951</t>
  </si>
  <si>
    <t>Ventilační hlavice z polypropylenu (PP) DN 110</t>
  </si>
  <si>
    <t xml:space="preserve">Poznámka k položce:_x000D_
- ventilační hlavice s plochou otvorů 1,5 násobek průřezové plochy větracího potrubí         </t>
  </si>
  <si>
    <t>721290111</t>
  </si>
  <si>
    <t>Zkouška těsnosti potrubí kanalizace vodou do DN 125</t>
  </si>
  <si>
    <t>1128279570</t>
  </si>
  <si>
    <t>Zkouška těsnosti kanalizace v objektech vodou do DN 125</t>
  </si>
  <si>
    <t>"svodné potrubí</t>
  </si>
  <si>
    <t>28   "DN 100"</t>
  </si>
  <si>
    <t>17   "DN 125"</t>
  </si>
  <si>
    <t>"odvětrávací potrubí</t>
  </si>
  <si>
    <t>18   "DN 100"</t>
  </si>
  <si>
    <t>"připojovací potrubí</t>
  </si>
  <si>
    <t>38  "DN 50"</t>
  </si>
  <si>
    <t>16   "DN 70"</t>
  </si>
  <si>
    <t>4   "DN 100"</t>
  </si>
  <si>
    <t>7219101.R</t>
  </si>
  <si>
    <t>Zednické přípomoce pro vnitřní kanalizaci</t>
  </si>
  <si>
    <t>320870042</t>
  </si>
  <si>
    <t>Poznámka k položce:_x000D_
- začištění omítek po rozvodech kanalizace_x000D_
- úprava a vyrovnání zazdívek rýh a průrazů po rozvodech kanalizace (podklad pro nové omítky)_x000D_
- položka včetně materiálových nákladů</t>
  </si>
  <si>
    <t>7219102.R</t>
  </si>
  <si>
    <t>Výpomocné stavební práce pro vnitřní kanalizaci</t>
  </si>
  <si>
    <t>1962233964</t>
  </si>
  <si>
    <t>998721201</t>
  </si>
  <si>
    <t>Přesun hmot procentní pro vnitřní kanalizace v objektech v do 6 m</t>
  </si>
  <si>
    <t>24524461</t>
  </si>
  <si>
    <t>Přesun hmot pro vnitřní kanalizace stanovený procentní sazbou (%) z ceny vodorovná dopravní vzdálenost do 50 m v objektech výšky do 6 m</t>
  </si>
  <si>
    <t>722</t>
  </si>
  <si>
    <t>Zdravotechnika - vnitřní vodovod</t>
  </si>
  <si>
    <t>722174002</t>
  </si>
  <si>
    <t>Potrubí vodovodní plastové PPR svar polyfuze PN 16 D 20 x 2,8 mm</t>
  </si>
  <si>
    <t>524026361</t>
  </si>
  <si>
    <t>Potrubí z plastových trubek z polypropylenu (PPR) svařovaných polyfuzně PN 16 (SDR 7,4) D 20 x 2,8</t>
  </si>
  <si>
    <t>722174003</t>
  </si>
  <si>
    <t>Potrubí vodovodní plastové PPR svar polyfuze PN 16 D 25 x 3,5 mm</t>
  </si>
  <si>
    <t>-1960188438</t>
  </si>
  <si>
    <t>Potrubí z plastových trubek z polypropylenu (PPR) svařovaných polyfuzně PN 16 (SDR 7,4) D 25 x 3,5</t>
  </si>
  <si>
    <t>722174004</t>
  </si>
  <si>
    <t>Potrubí vodovodní plastové PPR svar polyfuze PN 16 D 32 x 4,4 mm</t>
  </si>
  <si>
    <t>1901731427</t>
  </si>
  <si>
    <t>Potrubí z plastových trubek z polypropylenu (PPR) svařovaných polyfuzně PN 16 (SDR 7,4) D 32 x 4,4</t>
  </si>
  <si>
    <t>722181221</t>
  </si>
  <si>
    <t>Ochrana vodovodního potrubí přilepenými termoizolačními trubicemi z PE tl do 9 mm DN do 22 mm</t>
  </si>
  <si>
    <t>1675357685</t>
  </si>
  <si>
    <t>Ochrana potrubí termoizolačními trubicemi z pěnového polyetylenu PE přilepenými v příčných a podélných spojích, tloušťky izolace přes 6 do 9 mm, vnitřního průměru izolace DN do 22 mm</t>
  </si>
  <si>
    <t>"izolační trubice s tl. stěny 9 mm (SV)</t>
  </si>
  <si>
    <t>28   "D 20 x 2,8 mm"</t>
  </si>
  <si>
    <t>60   "D 25 x 3,5 mm"</t>
  </si>
  <si>
    <t>722181222</t>
  </si>
  <si>
    <t>Ochrana vodovodního potrubí přilepenými termoizolačními trubicemi z PE tl do 9 mm DN do 45 mm</t>
  </si>
  <si>
    <t>-515531138</t>
  </si>
  <si>
    <t>Ochrana potrubí termoizolačními trubicemi z pěnového polyetylenu PE přilepenými v příčných a podélných spojích, tloušťky izolace přes 6 do 9 mm, vnitřního průměru izolace DN přes 22 do 45 mm</t>
  </si>
  <si>
    <t>41   "D 32 x 4,4 mm"</t>
  </si>
  <si>
    <t>722181231</t>
  </si>
  <si>
    <t>Ochrana vodovodního potrubí přilepenými termoizolačními trubicemi z PE tl do 13 mm DN do 22 mm</t>
  </si>
  <si>
    <t>1735863625</t>
  </si>
  <si>
    <t>Ochrana potrubí termoizolačními trubicemi z pěnového polyetylenu PE přilepenými v příčných a podélných spojích, tloušťky izolace přes 9 do 13 mm, vnitřního průměru izolace DN do 22 mm</t>
  </si>
  <si>
    <t>"izolační trubice s tl. stěny 13 mm (TV+C)</t>
  </si>
  <si>
    <t>4   "D 20 x 2,8 mm"</t>
  </si>
  <si>
    <t>91   "D 25 x 3,5 mm"</t>
  </si>
  <si>
    <t>722181232</t>
  </si>
  <si>
    <t>Ochrana vodovodního potrubí přilepenými termoizolačními trubicemi z PE tl do 13 mm DN do 45 mm</t>
  </si>
  <si>
    <t>-574987043</t>
  </si>
  <si>
    <t>Ochrana potrubí termoizolačními trubicemi z pěnového polyetylenu PE přilepenými v příčných a podélných spojích, tloušťky izolace přes 9 do 13 mm, vnitřního průměru izolace DN přes 22 do 45 mm</t>
  </si>
  <si>
    <t>59   "D 32 x 4,4 mm"</t>
  </si>
  <si>
    <t>722190401</t>
  </si>
  <si>
    <t>Vyvedení a upevnění výpustku do DN 25</t>
  </si>
  <si>
    <t>-1183930013</t>
  </si>
  <si>
    <t>Zřízení přípojek na potrubí vyvedení a upevnění výpustek do DN 25</t>
  </si>
  <si>
    <t>41   "DN 15"</t>
  </si>
  <si>
    <t>722220111</t>
  </si>
  <si>
    <t>Nástěnka pro výtokový ventil G 1/2 s jedním závitem</t>
  </si>
  <si>
    <t>1937555879</t>
  </si>
  <si>
    <t>Armatury s jedním závitem nástěnky pro výtokový ventil G 1/2</t>
  </si>
  <si>
    <t>722224116.1</t>
  </si>
  <si>
    <t>Zkušební ventil vypouštěcí DN 25</t>
  </si>
  <si>
    <t>1952477666</t>
  </si>
  <si>
    <t>7222301.R</t>
  </si>
  <si>
    <t>Rozvody ZTI včetně armatur v m.č. 1.28</t>
  </si>
  <si>
    <t>394275222</t>
  </si>
  <si>
    <t>Rozvody vody včetně armatur v m.č. 1.28 (propojení ohřívačů TUV)</t>
  </si>
  <si>
    <t>Poznámka k položce:_x000D_
- rozvody dle upřesnění v prováděcí dokumentaci</t>
  </si>
  <si>
    <t>722290226</t>
  </si>
  <si>
    <t>Zkouška těsnosti vodovodního potrubí závitového do DN 50</t>
  </si>
  <si>
    <t>-328430747</t>
  </si>
  <si>
    <t>Zkoušky, proplach a desinfekce vodovodního potrubí zkoušky těsnosti vodovodního potrubí závitového do DN 50</t>
  </si>
  <si>
    <t>32   "D 20 x 2,8 mm"</t>
  </si>
  <si>
    <t>151   "D 25 x 3,5 mm"</t>
  </si>
  <si>
    <t>100  "D 32 x 4,4 mm"</t>
  </si>
  <si>
    <t>722290234</t>
  </si>
  <si>
    <t>Proplach a dezinfekce vodovodního potrubí do DN 80</t>
  </si>
  <si>
    <t>1340879842</t>
  </si>
  <si>
    <t>Zkoušky, proplach a desinfekce vodovodního potrubí proplach a desinfekce vodovodního potrubí do DN 80</t>
  </si>
  <si>
    <t>7229101.R</t>
  </si>
  <si>
    <t>Zednické přípomoce pro vnitřní vodovod</t>
  </si>
  <si>
    <t>838606048</t>
  </si>
  <si>
    <t>Poznámka k položce:_x000D_
- začištění omítek po rozvodech vodoinstalace_x000D_
- úprava a vyrovnání zazdívek rýh a průrazů po rozvodech vodoinstalace (podklad pro nové omítky)_x000D_
- položka včetně materiálových nákladů</t>
  </si>
  <si>
    <t>7229102.R</t>
  </si>
  <si>
    <t>Výpomocné stavební práce pro vnitřní vodovod</t>
  </si>
  <si>
    <t>2056619404</t>
  </si>
  <si>
    <t>7324202.R</t>
  </si>
  <si>
    <t>Čerpadlo teplovodní mokroběžné závitové cirkulační pro TUV</t>
  </si>
  <si>
    <t>16540712</t>
  </si>
  <si>
    <t>Čerpadla teplovodní závitová mokroběžná cirkulační pro TUV (elektronicky řízená) PN 10, do 80 st.C (Grundfos, Wilo)</t>
  </si>
  <si>
    <t>Poznámka k položce:_x000D_
- např. WILLO Star-Z 25/6</t>
  </si>
  <si>
    <t>734421101</t>
  </si>
  <si>
    <t>Tlakoměr s pevným stonkem a zpětnou klapkou tlak 0-16 bar průměr 50 mm spodní připojení</t>
  </si>
  <si>
    <t>1406379778</t>
  </si>
  <si>
    <t>Tlakoměry s pevným stonkem a zpětnou klapkou spodní připojení (radiální) tlaku 0–16 bar průměru 50 mm</t>
  </si>
  <si>
    <t>998722201</t>
  </si>
  <si>
    <t>Přesun hmot procentní pro vnitřní vodovod v objektech v do 6 m</t>
  </si>
  <si>
    <t>-181482833</t>
  </si>
  <si>
    <t>Přesun hmot pro vnitřní vodovod stanovený procentní sazbou (%) z ceny vodorovná dopravní vzdálenost do 50 m v objektech výšky do 6 m</t>
  </si>
  <si>
    <t>725119125</t>
  </si>
  <si>
    <t>Montáž klozetových mís závěsných na nosné stěny</t>
  </si>
  <si>
    <t>-1134598712</t>
  </si>
  <si>
    <t>Zařízení záchodů montáž klozetových mís závěsných na nosné stěny</t>
  </si>
  <si>
    <t>64236091</t>
  </si>
  <si>
    <t>mísa keramická klozetová závěsná bílá s hlubokým splachováním odpad vodorovný</t>
  </si>
  <si>
    <t>160059194</t>
  </si>
  <si>
    <t>1211757551</t>
  </si>
  <si>
    <t>64236051</t>
  </si>
  <si>
    <t>klozet keramický bílý závěsný hluboké splachování pro handicapované</t>
  </si>
  <si>
    <t>-1767924550</t>
  </si>
  <si>
    <t>725121525</t>
  </si>
  <si>
    <t>Pisoárový záchodek automatický s radarovým senzorem</t>
  </si>
  <si>
    <t>559140208</t>
  </si>
  <si>
    <t>Pisoárové záchodky keramické automatické s radarovým senzorem</t>
  </si>
  <si>
    <t>Poznámka k položce:_x000D_
- v provedení "antivandal"</t>
  </si>
  <si>
    <t>725211603</t>
  </si>
  <si>
    <t>Umyvadlo keramické připevněné na stěnu šrouby bílé bez krytu na sifon 600 mm</t>
  </si>
  <si>
    <t>-142199066</t>
  </si>
  <si>
    <t>Umyvadla keramická bez výtokových armatur se zápachovou uzávěrkou připevněná na stěnu šrouby bílá bez sloupu nebo krytu na sifon 600 mm</t>
  </si>
  <si>
    <t>Poznámka k položce:_x000D_
Součástí je:_x000D_
- chromovaný sifon_x000D_
- nerezový odpadní ventil</t>
  </si>
  <si>
    <t>725219102</t>
  </si>
  <si>
    <t>Montáž umyvadla připevněného na šrouby do zdiva</t>
  </si>
  <si>
    <t>-432439375</t>
  </si>
  <si>
    <t>Umyvadla montáž umyvadel ostatních typů na šrouby do zdiva</t>
  </si>
  <si>
    <t>64211023</t>
  </si>
  <si>
    <t>umyvadlo keramické závěsné bezbariérové bílé 640x550mm</t>
  </si>
  <si>
    <t>695648520</t>
  </si>
  <si>
    <t>725241125</t>
  </si>
  <si>
    <t>Vanička sprchová akrylátová obdélníková 1000x900 mm</t>
  </si>
  <si>
    <t>1360957147</t>
  </si>
  <si>
    <t>Sprchové vaničky, boxy, kouty a zástěny sprchové vaničky akrylátové obdélníkové 1000x900 mm</t>
  </si>
  <si>
    <t>725245104</t>
  </si>
  <si>
    <t>Zástěna sprchová jednokřídlá do výšky 2000 mm a šířky 1000 mm</t>
  </si>
  <si>
    <t>1961364956</t>
  </si>
  <si>
    <t>Sprchové vaničky, boxy, kouty a zástěny zástěny sprchové do výšky 2000 mm dveře jednokřídlé, šířky 1000 mm</t>
  </si>
  <si>
    <t>725291706</t>
  </si>
  <si>
    <t>Doplňky zařízení koupelen a záchodů smaltované madlo rovné dl 800 mm</t>
  </si>
  <si>
    <t>-1226996839</t>
  </si>
  <si>
    <t>Doplňky zařízení koupelen a záchodů smaltované madla rovná, délky 800 mm</t>
  </si>
  <si>
    <t>725291721</t>
  </si>
  <si>
    <t>Doplňky zařízení koupelen a záchodů smaltované madlo krakorcové sklopné dl 550 mm</t>
  </si>
  <si>
    <t>483673088</t>
  </si>
  <si>
    <t>Doplňky zařízení koupelen a záchodů smaltované madla krakorcová sklopná, délky 550 mm</t>
  </si>
  <si>
    <t>725311121</t>
  </si>
  <si>
    <t>Dřez jednoduchý nerezový se zápachovou uzávěrkou s odkapávací plochou 560x480 mm a miskou</t>
  </si>
  <si>
    <t>-179071598</t>
  </si>
  <si>
    <t>Dřezy bez výtokových armatur jednoduché se zápachovou uzávěrkou nerezové s odkapávací plochou 560x480 mm a miskou</t>
  </si>
  <si>
    <t>725331111</t>
  </si>
  <si>
    <t>Výlevka bez výtokových armatur keramická se sklopnou plastovou mřížkou 500 mm</t>
  </si>
  <si>
    <t>250033377</t>
  </si>
  <si>
    <t>Výlevky bez výtokových armatur a splachovací nádrže keramické se sklopnou plastovou mřížkou 425 mm</t>
  </si>
  <si>
    <t>725813111</t>
  </si>
  <si>
    <t>Ventil rohový bez připojovací trubičky nebo flexi hadičky G 1/2</t>
  </si>
  <si>
    <t>1966373872</t>
  </si>
  <si>
    <t>Ventily rohové bez připojovací trubičky nebo flexi hadičky G 1/2</t>
  </si>
  <si>
    <t>"rohové ventily ke stojánkovým bateriím</t>
  </si>
  <si>
    <t>725813112.1</t>
  </si>
  <si>
    <t>Ventil rohový pračkový G 3/4</t>
  </si>
  <si>
    <t>11846929</t>
  </si>
  <si>
    <t>Ventily rohové bez připojovací trubičky nebo flexi hadičky pračkové G 3/4 (RIO 10794)</t>
  </si>
  <si>
    <t>"pro připojení myčky a pračky</t>
  </si>
  <si>
    <t>725821312</t>
  </si>
  <si>
    <t>Baterie dřezová nástěnná páková s otáčivým kulatým ústím a délkou ramínka 300 mm</t>
  </si>
  <si>
    <t>-1618269664</t>
  </si>
  <si>
    <t>Baterie dřezové nástěnné pákové s otáčivým kulatým ústím a délkou ramínka 300 mm</t>
  </si>
  <si>
    <t>Poznámka k položce:_x000D_
- povrchová úprava: chrom</t>
  </si>
  <si>
    <t>"baterie nad výlevku</t>
  </si>
  <si>
    <t>725821326</t>
  </si>
  <si>
    <t>Baterie dřezová stojánková páková s otáčivým kulatým ústím a délkou ramínka 265 mm</t>
  </si>
  <si>
    <t>570077012</t>
  </si>
  <si>
    <t>Baterie dřezové stojánkové pákové s otáčivým ústím a délkou ramínka 265 mm</t>
  </si>
  <si>
    <t>"baterie ke dřezu</t>
  </si>
  <si>
    <t>725822611</t>
  </si>
  <si>
    <t>Baterie umyvadlová stojánková páková bez výpusti</t>
  </si>
  <si>
    <t>-158210226</t>
  </si>
  <si>
    <t>Baterie umyvadlové stojánkové pákové bez výpusti</t>
  </si>
  <si>
    <t>725841311</t>
  </si>
  <si>
    <t>Baterie sprchová nástěnná pákové</t>
  </si>
  <si>
    <t>-2125313979</t>
  </si>
  <si>
    <t>Baterie sprchové nástěnné pákové</t>
  </si>
  <si>
    <t xml:space="preserve">Poznámka k položce:_x000D_
- povrchová úprava: chrom_x000D_
- baterie včetně příslušenství (hadice a ruční sprcha)_x000D_
</t>
  </si>
  <si>
    <t>725980123.2</t>
  </si>
  <si>
    <t>Revizní dvířka plastová 200 x 300 mm s možností vlepení dlaždice</t>
  </si>
  <si>
    <t>986597408</t>
  </si>
  <si>
    <t>4   "pro čistící kus na odvětrávacím potrubí"</t>
  </si>
  <si>
    <t>998725201</t>
  </si>
  <si>
    <t>Přesun hmot procentní pro zařizovací předměty v objektech v do 6 m</t>
  </si>
  <si>
    <t>1458750362</t>
  </si>
  <si>
    <t>Přesun hmot pro zařizovací předměty stanovený procentní sazbou (%) z ceny vodorovná dopravní vzdálenost do 50 m v objektech výšky do 6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</si>
  <si>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</si>
  <si>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</si>
  <si>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</si>
  <si>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</si>
  <si>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-1967336741</t>
  </si>
  <si>
    <t>Předstěnové instalační systémy pro zazdění do masivních zděných konstrukcí pro závěsné klozety ovládání zepředu, stavební výška 1080 mm</t>
  </si>
  <si>
    <t>Poznámka k položce:_x000D_
- včetně dvoumnožstevního tlačítka pro splachování</t>
  </si>
  <si>
    <t>"předstěna pro závěsný WC</t>
  </si>
  <si>
    <t>"předstěna pro závěsný WC invalidní</t>
  </si>
  <si>
    <t>998726211</t>
  </si>
  <si>
    <t>Přesun hmot procentní pro instalační prefabrikáty v objektech v do 6 m</t>
  </si>
  <si>
    <t>-166547953</t>
  </si>
  <si>
    <t>Přesun hmot pro instalační prefabrikáty stanovený procentní sazbou (%) z ceny vodorovná dopravní vzdálenost do 50 m v objektech výšky do 6 m</t>
  </si>
  <si>
    <t>202 - EI</t>
  </si>
  <si>
    <t>M - Práce a dodávky M</t>
  </si>
  <si>
    <t xml:space="preserve">    21-M - Elektroinstalace</t>
  </si>
  <si>
    <t xml:space="preserve">      21-M.1 - Elektroinstalace - rozvaděče</t>
  </si>
  <si>
    <t xml:space="preserve">      21-M.2 - Elektroinstalace - Kabely, vodiče</t>
  </si>
  <si>
    <t xml:space="preserve">      21-M.3 - Elektroinstalace - Přístroje, zařízení</t>
  </si>
  <si>
    <t xml:space="preserve">      21-M.4 - Elektroinstalace - Úložný materiál</t>
  </si>
  <si>
    <t xml:space="preserve">      21-M.5 - Elektroinstalace - Svítidla včetně zdrojů</t>
  </si>
  <si>
    <t xml:space="preserve">      21-M.6 - Elektroinstalace - Ostatní náklady</t>
  </si>
  <si>
    <t xml:space="preserve">      21-M.7 - Hromosvod a uzemnění</t>
  </si>
  <si>
    <t>Práce a dodávky M</t>
  </si>
  <si>
    <t>21-M</t>
  </si>
  <si>
    <t>Elektroinstalace</t>
  </si>
  <si>
    <t>21-M.1</t>
  </si>
  <si>
    <t>Elektroinstalace - rozvaděče</t>
  </si>
  <si>
    <t>2101001.R</t>
  </si>
  <si>
    <t>M+D rozvodnice RE elektroměrová  (2. tarif)</t>
  </si>
  <si>
    <t>M+D rozvodnice RE elektroměrová (2. tarif)</t>
  </si>
  <si>
    <t>2101002.R</t>
  </si>
  <si>
    <t>M+D skříň pojistková propojovací</t>
  </si>
  <si>
    <t>2101003.R</t>
  </si>
  <si>
    <t>M+D rozvodnice RH1</t>
  </si>
  <si>
    <t>2101004.R</t>
  </si>
  <si>
    <t>M+D rozvodnice RP1</t>
  </si>
  <si>
    <t>2101005.R</t>
  </si>
  <si>
    <t>M+D HOP</t>
  </si>
  <si>
    <t>kpl</t>
  </si>
  <si>
    <t>21-M.2</t>
  </si>
  <si>
    <t>Elektroinstalace - Kabely, vodiče</t>
  </si>
  <si>
    <t>2102001.R</t>
  </si>
  <si>
    <t>M+D kabel silový s Cu jádrem CYKY 2x1,5-O</t>
  </si>
  <si>
    <t>2102002.R</t>
  </si>
  <si>
    <t>M+D kabel silový s Cu jádrem CYKY 3x1,5-O</t>
  </si>
  <si>
    <t>2102003.R</t>
  </si>
  <si>
    <t>M+D kabel silový s Cu jádrem CYKY 3x1,5-J</t>
  </si>
  <si>
    <t>2102004.R</t>
  </si>
  <si>
    <t>M+D kabel silový s Cu jádrem CYKY 3x2,5-J</t>
  </si>
  <si>
    <t>2102005.R</t>
  </si>
  <si>
    <t>M+D kabel silový s Cu jádrem CYKY 5x2,5-J</t>
  </si>
  <si>
    <t>2102006.R</t>
  </si>
  <si>
    <t>M+D kabel silový s Cu jádrem CYKY 5x4-J</t>
  </si>
  <si>
    <t>2102007.R</t>
  </si>
  <si>
    <t>M+D kabel silový s Cu jádrem CYKY 5x10-J</t>
  </si>
  <si>
    <t>2102008.R</t>
  </si>
  <si>
    <t>M+D vodič CY 6z/ž</t>
  </si>
  <si>
    <t>2102009.R</t>
  </si>
  <si>
    <t>M+D vodič CY 16z/ž</t>
  </si>
  <si>
    <t>2102010.R</t>
  </si>
  <si>
    <t>M+D kabel sdělovací SEKU 2x0,8</t>
  </si>
  <si>
    <t>2102011.R</t>
  </si>
  <si>
    <t>M+D kabel sdělovací SEKU 4x0,8</t>
  </si>
  <si>
    <t>3411190.M</t>
  </si>
  <si>
    <t>prořez, ztratné 15%</t>
  </si>
  <si>
    <t>prořez, ztratné</t>
  </si>
  <si>
    <t>21-M.3</t>
  </si>
  <si>
    <t>Elektroinstalace - Přístroje, zařízení</t>
  </si>
  <si>
    <t>2103001.R</t>
  </si>
  <si>
    <t>M+D vypínač č.1 - IP 44</t>
  </si>
  <si>
    <t>2103002.R</t>
  </si>
  <si>
    <t>M+D vypínač č.1 - IP 20</t>
  </si>
  <si>
    <t>2103003.R</t>
  </si>
  <si>
    <t>M+D vypínač č.5 - IP 20</t>
  </si>
  <si>
    <t>2103004.R</t>
  </si>
  <si>
    <t>M+D vypínač č.6 -  IP 20</t>
  </si>
  <si>
    <t>M+D vypínač č.6 - IP 20</t>
  </si>
  <si>
    <t>2103005.R</t>
  </si>
  <si>
    <t>M+D vypínač č.7 - IP 20</t>
  </si>
  <si>
    <t>2103006.R</t>
  </si>
  <si>
    <t>M+D PIR detektor osvětlení</t>
  </si>
  <si>
    <t>2103007.R</t>
  </si>
  <si>
    <t>M+D zásuvka 230V/16A</t>
  </si>
  <si>
    <t>2103008.R</t>
  </si>
  <si>
    <t>M+D zásuvka 400V/32A</t>
  </si>
  <si>
    <t>2103011.R</t>
  </si>
  <si>
    <t>Tepelné čerpadlo – pouze zapojení</t>
  </si>
  <si>
    <t>2103012.R</t>
  </si>
  <si>
    <t>Regulace TUV a TČ – pouze zapojení</t>
  </si>
  <si>
    <t>2103013.R</t>
  </si>
  <si>
    <t>M+D napájecí zdroj regulace topení</t>
  </si>
  <si>
    <t>2103014.R</t>
  </si>
  <si>
    <t>M+D řídící jednotka topení</t>
  </si>
  <si>
    <t>2103015.R</t>
  </si>
  <si>
    <t>M+D digitální termostat pokojový</t>
  </si>
  <si>
    <t>2103016.R</t>
  </si>
  <si>
    <t>M+D venkovní čidlo teploty</t>
  </si>
  <si>
    <t>2103017.R</t>
  </si>
  <si>
    <t>M+D teplotní čidlo podlahového topení</t>
  </si>
  <si>
    <t>2103018.R</t>
  </si>
  <si>
    <t>M+D ovládací hlavice ventilu rozdělovače</t>
  </si>
  <si>
    <t>2103019.R</t>
  </si>
  <si>
    <t>M+D montážní sada podlahového topení</t>
  </si>
  <si>
    <t>2103020.R</t>
  </si>
  <si>
    <t>M+D AB svorka včetně Cu pásku</t>
  </si>
  <si>
    <t>2103021.R</t>
  </si>
  <si>
    <t>Zapojení ventilátoru</t>
  </si>
  <si>
    <t>-1383849723</t>
  </si>
  <si>
    <t>2103022.R</t>
  </si>
  <si>
    <t>M+D časové relé do krabičky</t>
  </si>
  <si>
    <t>-1913014896</t>
  </si>
  <si>
    <t>2103024.R</t>
  </si>
  <si>
    <t>M+D elektrický přímotop 200 W</t>
  </si>
  <si>
    <t>-33210036</t>
  </si>
  <si>
    <t>21-M.4</t>
  </si>
  <si>
    <t>Elektroinstalace - Úložný materiál</t>
  </si>
  <si>
    <t>2104001.R</t>
  </si>
  <si>
    <t>M+D trubka PVC 20 flex</t>
  </si>
  <si>
    <t>2104002.R</t>
  </si>
  <si>
    <t>M+D svorka wago 3 pol</t>
  </si>
  <si>
    <t>2104003.R</t>
  </si>
  <si>
    <t>M+D svorka wago 4 pol</t>
  </si>
  <si>
    <t>2104004.R</t>
  </si>
  <si>
    <t>M+D drobný montážní materiál</t>
  </si>
  <si>
    <t>2104005.R</t>
  </si>
  <si>
    <t>M+D protipožární průchody</t>
  </si>
  <si>
    <t>2104006.R</t>
  </si>
  <si>
    <t>M+D krabice KU 68 1901</t>
  </si>
  <si>
    <t>2104007.R</t>
  </si>
  <si>
    <t>M+D krabice KO 97</t>
  </si>
  <si>
    <t>21-M.5</t>
  </si>
  <si>
    <t>Elektroinstalace - Svítidla včetně zdrojů</t>
  </si>
  <si>
    <t>2105001.R</t>
  </si>
  <si>
    <t>M+D zářivkové svítidlo interierové, stropní  4x 18W, el. předřadník</t>
  </si>
  <si>
    <t>M+D zářivkové svítidlo interierové, stropní 4x 18W, el. předřadník</t>
  </si>
  <si>
    <t>2105002.R</t>
  </si>
  <si>
    <t>M+D žárovkové svítidlo, interiérové, nástěnné</t>
  </si>
  <si>
    <t>2105003.R</t>
  </si>
  <si>
    <t>M+D žárovkové svítidlo, interiérové, stropní</t>
  </si>
  <si>
    <t>2105004.R</t>
  </si>
  <si>
    <t>M+D žárovkové svítidlo, venkovní,stropní, IP 44</t>
  </si>
  <si>
    <t>2105005.R</t>
  </si>
  <si>
    <t>M+D žárovkové svítidlo, venkovní,nástěnné IP 44</t>
  </si>
  <si>
    <t>21-M.6</t>
  </si>
  <si>
    <t>Elektroinstalace - Ostatní náklady</t>
  </si>
  <si>
    <t>2106001.R</t>
  </si>
  <si>
    <t>Výchozí revize elektroinstalace</t>
  </si>
  <si>
    <t>2106002.R</t>
  </si>
  <si>
    <t>Průrazy stropem</t>
  </si>
  <si>
    <t>2106003.R</t>
  </si>
  <si>
    <t>Průrazy stěnou</t>
  </si>
  <si>
    <t>2106004.R</t>
  </si>
  <si>
    <t>Vysekání kapes</t>
  </si>
  <si>
    <t>2106005.R</t>
  </si>
  <si>
    <t>Vysekání drážek plná cihla</t>
  </si>
  <si>
    <t>2106006.R</t>
  </si>
  <si>
    <t>2106007.R</t>
  </si>
  <si>
    <t>2106008.R</t>
  </si>
  <si>
    <t>Autorský dozor</t>
  </si>
  <si>
    <t>21-M.7</t>
  </si>
  <si>
    <t>Hromosvod a uzemnění</t>
  </si>
  <si>
    <t>2107001.R</t>
  </si>
  <si>
    <t>M+D zemní pásek FeZn 30x4</t>
  </si>
  <si>
    <t>2107002.R</t>
  </si>
  <si>
    <t>M+D drát FeZn10</t>
  </si>
  <si>
    <t>2107003.R</t>
  </si>
  <si>
    <t>M+D svorka SR2b</t>
  </si>
  <si>
    <t>2107004.R</t>
  </si>
  <si>
    <t>M+D svorka SR3b</t>
  </si>
  <si>
    <t>2107005.R</t>
  </si>
  <si>
    <t>M+D drát AlMgSi 8</t>
  </si>
  <si>
    <t>2107006.R</t>
  </si>
  <si>
    <t>M+D podpěra vedení na plochou střechu</t>
  </si>
  <si>
    <t>2107007.R</t>
  </si>
  <si>
    <t>M+D svorka spojovací</t>
  </si>
  <si>
    <t>2107008.R</t>
  </si>
  <si>
    <t>M+D svorka okapová</t>
  </si>
  <si>
    <t>2107009.R</t>
  </si>
  <si>
    <t>M+D svorka na okapové roury</t>
  </si>
  <si>
    <t>2107010.R</t>
  </si>
  <si>
    <t>M+D svorka univerzální s jednou příložkou SUA</t>
  </si>
  <si>
    <t>2107011.R</t>
  </si>
  <si>
    <t>M+D svorka zkušební SZb</t>
  </si>
  <si>
    <t>2107012.R</t>
  </si>
  <si>
    <t>M+D držák ochranné trubky</t>
  </si>
  <si>
    <t>2107013.R</t>
  </si>
  <si>
    <t>M+D ochranná trubka OT 1,5</t>
  </si>
  <si>
    <t>2107014.R</t>
  </si>
  <si>
    <t>Nátěry, drobný materiál</t>
  </si>
  <si>
    <t>2107015.R</t>
  </si>
  <si>
    <t>Výchozí revize hromosvod</t>
  </si>
  <si>
    <t>203 - ÚT</t>
  </si>
  <si>
    <t>Zpracováno dle metodiky ÚRS s maximálním zatříděním položek (popisu činností) dle Třídníku stavebních konstrukcí a prací. Položky, které databáze neobsahuje, oceněny jako R-položky a specifikace dle brutto ceníků příslušných dodavatelů._x000D_ Rozpočet vytápění neobsahuje:_x000D_ - připojení k domovní instalaci nn_x000D_ - kabel k prostorovému přístroji_x000D_ - kabel k venkovnímu čidlu_x000D_ - jištění, zásuvka_x000D_ - kabelové propojení_x000D_ - elektrické přitápění místnosti 1.01 - umývárna rozhodčí_x000D_ Tyto práce budou předmětem profese EI silnoproud.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</si>
  <si>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</si>
  <si>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</si>
  <si>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</si>
  <si>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</si>
  <si>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</si>
  <si>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Ostatní</t>
  </si>
  <si>
    <t>OST - Ostatní</t>
  </si>
  <si>
    <t>278381541</t>
  </si>
  <si>
    <t>Základ pod stroje z betonu do 5 m3 tř. C 20/25 složitosti I</t>
  </si>
  <si>
    <t>1594275075</t>
  </si>
  <si>
    <t>Základy pod stroje nebo technologická zařízení z betonu s bedněním, odbedněním, bez úpravy povrchu z betonu prostého objemu souvislé základové konstrukce do 5 m3 tř. C 20/25, složitosti I</t>
  </si>
  <si>
    <t>"základ pod venkovní jednotku tepelného čerpadla</t>
  </si>
  <si>
    <t>0,6</t>
  </si>
  <si>
    <t>"základ pod ohřívač vody</t>
  </si>
  <si>
    <t>0,6*0,6*0,25</t>
  </si>
  <si>
    <t>971033251</t>
  </si>
  <si>
    <t>Vybourání otvorů ve zdivu cihelném pl do 0,0225 m2 na MVC nebo MV tl do 450 mm</t>
  </si>
  <si>
    <t>1786035920</t>
  </si>
  <si>
    <t>Vybourání otvorů ve zdivu základovém nebo nadzákladovém z cihel, tvárnic, příčkovek z cihel pálených na maltu vápennou nebo vápenocementovou plochy do 0,0225 m2, tl. do 450 mm</t>
  </si>
  <si>
    <t>"prostupy vel. 100 x 150 mm zdivem tl. 45 cm - 6 ks (pro potrubí ÚT a kabely MaR)</t>
  </si>
  <si>
    <t>971033541</t>
  </si>
  <si>
    <t>Vybourání otvorů ve zdivu cihelném pl do 1 m2 na MVC nebo MV tl do 300 mm</t>
  </si>
  <si>
    <t>347274429</t>
  </si>
  <si>
    <t>Vybourání otvorů ve zdivu základovém nebo nadzákladovém z cihel, tvárnic, příčkovek z cihel pálených na maltu vápennou nebo vápenocementovou plochy do 1 m2, tl. do 300 mm</t>
  </si>
  <si>
    <t>"vysekání niky pro skříň rozdělovače</t>
  </si>
  <si>
    <t>0,75*0,9*0,15</t>
  </si>
  <si>
    <t>997013211</t>
  </si>
  <si>
    <t>Vnitrostaveništní doprava suti a vybouraných hmot pro budovy v do 6 m ručně</t>
  </si>
  <si>
    <t>-1501498884</t>
  </si>
  <si>
    <t>Vnitrostaveništní doprava suti a vybouraných hmot vodorovně do 50 m svisle ručně (nošením po schodech) pro budovy a haly výšky do 6 m</t>
  </si>
  <si>
    <t>997013501</t>
  </si>
  <si>
    <t>Odvoz suti a vybouraných hmot na skládku nebo meziskládku do 1 km se složením</t>
  </si>
  <si>
    <t>-955980378</t>
  </si>
  <si>
    <t>Odvoz suti a vybouraných hmot na skládku nebo meziskládku se složením, na vzdálenost do 1 km</t>
  </si>
  <si>
    <t>1718102789</t>
  </si>
  <si>
    <t>0,254*9</t>
  </si>
  <si>
    <t>-1773420169</t>
  </si>
  <si>
    <t>998018001</t>
  </si>
  <si>
    <t>Přesun hmot ruční pro budovy v do 6 m</t>
  </si>
  <si>
    <t>1497071425</t>
  </si>
  <si>
    <t>Přesun hmot pro budovy občanské výstavby, bydlení, výrobu a služby ruční - bez užití mechanizace vodorovná dopravní vzdálenost do 100 m pro budovy s jakoukoliv nosnou konstrukcí výšky do 6 m</t>
  </si>
  <si>
    <t>713463411</t>
  </si>
  <si>
    <t>Montáž izolace tepelné potrubí a ohybů návlekovými izolačními pouzdry</t>
  </si>
  <si>
    <t>1370991583</t>
  </si>
  <si>
    <t>Montáž izolace tepelné potrubí a ohybů tvarovkami nebo deskami potrubními pouzdry návlekovými izolačními hadicemi potrubí a ohybů</t>
  </si>
  <si>
    <t>"izolace Cu potrubí tepelně izolačními návleky potrubí z pěnové izolace</t>
  </si>
  <si>
    <t xml:space="preserve">"tloušťka izolace 13 mm </t>
  </si>
  <si>
    <t>39   "potrubí Cu 22 x 1 mm - 39 m"</t>
  </si>
  <si>
    <t xml:space="preserve">"tloušťka izolace 20 mm </t>
  </si>
  <si>
    <t>13   "potrubí Cu 28 x 1,5 mm - 13 m"</t>
  </si>
  <si>
    <t>28377104</t>
  </si>
  <si>
    <t>izolace tepelná potrubí z pěnového polyetylenu 22 x 13 mm</t>
  </si>
  <si>
    <t>899306017</t>
  </si>
  <si>
    <t>"ztratné 5%</t>
  </si>
  <si>
    <t>39*1,05   "potrubí Cu 22 x 1 mm - 39 m"</t>
  </si>
  <si>
    <t>28377048</t>
  </si>
  <si>
    <t>izolace tepelná potrubí z pěnového polyetylenu 28 x 20 mm</t>
  </si>
  <si>
    <t>-1905761608</t>
  </si>
  <si>
    <t>13*1,05   "potrubí Cu 28 x 1,5 mm - 13 m"</t>
  </si>
  <si>
    <t>-27759782</t>
  </si>
  <si>
    <t>-1268573935</t>
  </si>
  <si>
    <t>"potrubí pro odvod přepadu pojistného ventilu</t>
  </si>
  <si>
    <t>-1464922671</t>
  </si>
  <si>
    <t>731</t>
  </si>
  <si>
    <t>Ústřední vytápění - kotelny</t>
  </si>
  <si>
    <t>731341130</t>
  </si>
  <si>
    <t>Hadice napouštěcí pryžové D 16/23</t>
  </si>
  <si>
    <t>984724681</t>
  </si>
  <si>
    <t>Hadice napouštěcí pryžové Ø 16/23</t>
  </si>
  <si>
    <t>"hadice pro doplňování vody</t>
  </si>
  <si>
    <t>3   "DN 15"</t>
  </si>
  <si>
    <t>998731201</t>
  </si>
  <si>
    <t>Přesun hmot procentní pro kotelny v objektech v do 6 m</t>
  </si>
  <si>
    <t>1236091252</t>
  </si>
  <si>
    <t>Přesun hmot pro kotelny stanovený procentní sazbou (%) z ceny vodorovná dopravní vzdálenost do 50 m v objektech výšky do 6 m</t>
  </si>
  <si>
    <t>732</t>
  </si>
  <si>
    <t>Ústřední vytápění - strojovny</t>
  </si>
  <si>
    <t>732211121</t>
  </si>
  <si>
    <t>Ohřívač stacionární zásobníkový s jedním výměníkem PN 1,0/1,6 o objemu 300 l v.pl. 1,50 m2</t>
  </si>
  <si>
    <t>825602538</t>
  </si>
  <si>
    <t>Nepřímotopné zásobníkové ohřívače TUV stacionární s jedním teplosměnným výměníkem PN 1,0 MPa/1,6 MPa, t = 95°C/110°C objem zásobníku / v.pl. m2 výměníku 300 l / 1,50 m2</t>
  </si>
  <si>
    <t>732294311.2</t>
  </si>
  <si>
    <t>Elektrická topná jednotka vestavná přírubová o výkonu 2,0 kW</t>
  </si>
  <si>
    <t>-1063862930</t>
  </si>
  <si>
    <t>Poznámka k položce:_x000D_
- topný výkon 2 kW_x000D_
- napájení 230 V</t>
  </si>
  <si>
    <t>732331611</t>
  </si>
  <si>
    <t>Nádoba tlaková expanzní s membránou závitové připojení PN 0,6 o objemu 8 l</t>
  </si>
  <si>
    <t>-339705664</t>
  </si>
  <si>
    <t>Nádoby expanzní tlakové s membránou bez pojistného ventilu se závitovým připojením PN 0,6 o objemu 8 l</t>
  </si>
  <si>
    <t>Poznámka k položce:_x000D_
- nastavení tlaku 0,30 kPa</t>
  </si>
  <si>
    <t>732421412</t>
  </si>
  <si>
    <t>Čerpadlo teplovodní mokroběžné závitové oběhové DN 25 výtlak do 6,0 m průtok 2,8 m3/h pro vytápění</t>
  </si>
  <si>
    <t>-1468912172</t>
  </si>
  <si>
    <t>Čerpadla teplovodní závitová mokroběžná oběhová pro teplovodní vytápění (elektronicky řízená) PN 10, do 110°C DN přípojky/dopravní výška H (m) - čerpací výkon Q (m3/h) DN 25 / do 6,0 m / 2,8 m3/h</t>
  </si>
  <si>
    <t>Poznámka k položce:_x000D_
- Q = 0,94 m3/h, Y = 52 J/kg, 230 V, 45 W</t>
  </si>
  <si>
    <t>"oběhové čerpadlo - spotřebitelský okruh</t>
  </si>
  <si>
    <t>7325201.R</t>
  </si>
  <si>
    <t>M+D tepelné čerpadlo vzduch-voda, tepelný výkon 8,27 kW (při venkovní teplotě -16°C a teplotě výstupní vody 55°C), integrovaný elektrokotel 9 kW</t>
  </si>
  <si>
    <t>-400395924</t>
  </si>
  <si>
    <t>Tepelné čerpadlo vzduch-voda, tepelný výkon 8,27 kW (při venkovní teplotě -16°C a teplotě výstupní vody 55°C), integrovaný elektrokotel 9 kW</t>
  </si>
  <si>
    <t>Poznámka k položce:_x000D_
Součástí tepelného čerpadla je:_x000D_
- oběhové čerpadlo primárního a sekundárního okruhu_x000D_
- ekvitermní regulátor_x000D_
- integrovaný elektrokotel_x000D_
- pojistný ventil_x000D_
- expanzní nádoba 8 l</t>
  </si>
  <si>
    <t>7325202.R</t>
  </si>
  <si>
    <t>M+D propojovací potrubí vnitřní a venkovní jednotky + třícestný ventil pro ohřev TUV</t>
  </si>
  <si>
    <t>-534232134</t>
  </si>
  <si>
    <t>7325203.R</t>
  </si>
  <si>
    <t>Instalace regulace dodané v kompletu tepelného čerpadla včetně kabelového propojení a zprovoznění</t>
  </si>
  <si>
    <t>-1818496106</t>
  </si>
  <si>
    <t>732525171</t>
  </si>
  <si>
    <t>Akumulační zásobník topné vody o objemu 100 l</t>
  </si>
  <si>
    <t>1762750123</t>
  </si>
  <si>
    <t>Tepelná čerpadla akumulační zásobníky topné vody o objemu 100 l</t>
  </si>
  <si>
    <t>Poznámka k položce:_x000D_
- závěsné provedení</t>
  </si>
  <si>
    <t>998732201</t>
  </si>
  <si>
    <t>Přesun hmot procentní pro strojovny v objektech v do 6 m</t>
  </si>
  <si>
    <t>-1416653513</t>
  </si>
  <si>
    <t>Přesun hmot pro strojovny stanovený procentní sazbou (%) z ceny vodorovná dopravní vzdálenost do 50 m v objektech výšky do 6 m</t>
  </si>
  <si>
    <t>733</t>
  </si>
  <si>
    <t>Ústřední vytápění - rozvodné potrubí</t>
  </si>
  <si>
    <t>7331402.R</t>
  </si>
  <si>
    <t>Kalich a odvodnění přepadu pojistného ventilu DN 32</t>
  </si>
  <si>
    <t>1997157337</t>
  </si>
  <si>
    <t>733222104</t>
  </si>
  <si>
    <t>Potrubí měděné polotvrdé spojované měkkým pájením D 22x1</t>
  </si>
  <si>
    <t>-58874800</t>
  </si>
  <si>
    <t>Potrubí z trubek měděných polotvrdých spojovaných měkkým pájením Ø 22/1,0</t>
  </si>
  <si>
    <t>733222105</t>
  </si>
  <si>
    <t>Potrubí měděné polotvrdé spojované měkkým pájením D 28x1,5</t>
  </si>
  <si>
    <t>-881946566</t>
  </si>
  <si>
    <t>Potrubí z trubek měděných polotvrdých spojovaných měkkým pájením Ø 28/1,5</t>
  </si>
  <si>
    <t>733291101</t>
  </si>
  <si>
    <t>Zkouška těsnosti potrubí měděné do D 35x1,5</t>
  </si>
  <si>
    <t>-1981745821</t>
  </si>
  <si>
    <t>Zkoušky těsnosti potrubí z trubek měděných Ø do 35/1,5</t>
  </si>
  <si>
    <t>733391101</t>
  </si>
  <si>
    <t>Zkouška těsnosti potrubí plastové do D 32x3,0</t>
  </si>
  <si>
    <t>-7656730</t>
  </si>
  <si>
    <t>Zkoušky těsnosti potrubí z trubek plastových Ø do 32/3,0</t>
  </si>
  <si>
    <t>"trubky podlahového vytápění 17 x 2,0</t>
  </si>
  <si>
    <t>332,7+699,2+131,1</t>
  </si>
  <si>
    <t>998733201</t>
  </si>
  <si>
    <t>Přesun hmot procentní pro rozvody potrubí v objektech v do 6 m</t>
  </si>
  <si>
    <t>711253794</t>
  </si>
  <si>
    <t>Přesun hmot pro rozvody potrubí stanovený procentní sazbou z ceny vodorovná dopravní vzdálenost do 50 m v objektech výšky do 6 m</t>
  </si>
  <si>
    <t>734</t>
  </si>
  <si>
    <t>Ústřední vytápění - armatury</t>
  </si>
  <si>
    <t>734211119</t>
  </si>
  <si>
    <t>Ventil závitový odvzdušňovací G 3/8 PN 14 do 120°C automatický</t>
  </si>
  <si>
    <t>-717678416</t>
  </si>
  <si>
    <t>Ventily odvzdušňovací závitové automatické PN 14 do 120°C G 3/8</t>
  </si>
  <si>
    <t>1   "DN 10"</t>
  </si>
  <si>
    <t>734242414</t>
  </si>
  <si>
    <t>Ventil závitový zpětný přímý G 1 PN 16 do 110°C</t>
  </si>
  <si>
    <t>1562939859</t>
  </si>
  <si>
    <t>Ventily zpětné závitové PN 16 do 110°C přímé G 1</t>
  </si>
  <si>
    <t>1   "DN 25"</t>
  </si>
  <si>
    <t>734261234</t>
  </si>
  <si>
    <t>Šroubení topenářské přímé G 3/4 PN 16 do 120°C</t>
  </si>
  <si>
    <t>6484975</t>
  </si>
  <si>
    <t>Šroubení topenářské PN 16 do 120°C přímé G 3/4</t>
  </si>
  <si>
    <t>1   "DN 20"</t>
  </si>
  <si>
    <t>734261236</t>
  </si>
  <si>
    <t>Šroubení topenářské přímé G 5/4 PN 16 do 120°C</t>
  </si>
  <si>
    <t>-392781547</t>
  </si>
  <si>
    <t>Šroubení topenářské PN 16 do 120°C přímé G 5/4</t>
  </si>
  <si>
    <t>2   "DN 32"</t>
  </si>
  <si>
    <t>7342901.R</t>
  </si>
  <si>
    <t>Kohout kulový přímý s filtrem G 1 PN 42 do 185°C vnitřní závit</t>
  </si>
  <si>
    <t>-952338780</t>
  </si>
  <si>
    <t>Ostatní armatury kulové kohouty s filtrem PN 42 do 185 st.C přímé vnitřní závit</t>
  </si>
  <si>
    <t>Poznámka k položce:_x000D_
- Filtr Ball 1' kulový kohout s filtrem</t>
  </si>
  <si>
    <t>2   "DN 25"</t>
  </si>
  <si>
    <t>734291123</t>
  </si>
  <si>
    <t>Kohout plnící a vypouštěcí G 1/2 PN 10 do 90°C závitový</t>
  </si>
  <si>
    <t>-447913058</t>
  </si>
  <si>
    <t>Ostatní armatury kohouty plnicí a vypouštěcí PN 10 do 90°C G 1/2</t>
  </si>
  <si>
    <t>4   "DN 15"</t>
  </si>
  <si>
    <t>734292714</t>
  </si>
  <si>
    <t>Kohout kulový přímý G 3/4 PN 42 do 185°C vnitřní závit</t>
  </si>
  <si>
    <t>11580130</t>
  </si>
  <si>
    <t>Ostatní armatury kulové kohouty PN 42 do 185°C přímé vnitřní závit G 3/4</t>
  </si>
  <si>
    <t>734292715</t>
  </si>
  <si>
    <t>Kohout kulový přímý G 1 PN 42 do 185°C vnitřní závit</t>
  </si>
  <si>
    <t>-1492531032</t>
  </si>
  <si>
    <t>Ostatní armatury kulové kohouty PN 42 do 185°C přímé vnitřní závit G 1</t>
  </si>
  <si>
    <t>5   "DN 25"</t>
  </si>
  <si>
    <t>998734201</t>
  </si>
  <si>
    <t>Přesun hmot procentní pro armatury v objektech v do 6 m</t>
  </si>
  <si>
    <t>1005802637</t>
  </si>
  <si>
    <t>Přesun hmot pro armatury stanovený procentní sazbou (%) z ceny vodorovná dopravní vzdálenost do 50 m v objektech výšky do 6 m</t>
  </si>
  <si>
    <t>735</t>
  </si>
  <si>
    <t>Ústřední vytápění - otopná tělesa</t>
  </si>
  <si>
    <t>735511008</t>
  </si>
  <si>
    <t>Podlahové vytápění polyethylen PE-Xa systémová deska výšky 50 mm</t>
  </si>
  <si>
    <t>-2103600800</t>
  </si>
  <si>
    <t>Trubkové teplovodní podlahové vytápění polyethylen PE-Xa pro systémovou desku systémová deska výšky 50 mm</t>
  </si>
  <si>
    <t>735511010</t>
  </si>
  <si>
    <t>Podlahové vytápění polyethylen PE-Xa rozvodné potrubí 17x2 mm rozteč 150 mm pro systémovou desku</t>
  </si>
  <si>
    <t>-1185801222</t>
  </si>
  <si>
    <t>Trubkové teplovodní podlahové vytápění polyethylen PE-Xa pro systémovou desku rozvodné potrubí 17x2 mm, rozteč 150 mm</t>
  </si>
  <si>
    <t>"rozteč 150 mm (u obvodových stěn)</t>
  </si>
  <si>
    <t>(289+736+138)*0,05   "5% z celkového množství potrubí"</t>
  </si>
  <si>
    <t>"rozteč 200 mm</t>
  </si>
  <si>
    <t>289*0,95</t>
  </si>
  <si>
    <t>735511011</t>
  </si>
  <si>
    <t>Podlahové vytápění polyethylen PE-Xa rozvodné potrubí 17x2 mm rozteč 250 mm pro systémovou desku</t>
  </si>
  <si>
    <t>-663246128</t>
  </si>
  <si>
    <t>Trubkové teplovodní podlahové vytápění polyethylen PE-Xa pro systémovou desku rozvodné potrubí 17x2 mm, rozteč 250 mm</t>
  </si>
  <si>
    <t>"rozteč 250 mm</t>
  </si>
  <si>
    <t>736*0,95</t>
  </si>
  <si>
    <t>735511012</t>
  </si>
  <si>
    <t>Podlahové vytápění polyethylen PE-Xa rozvodné potrubí 17x2 mm rozteč 300 mm pro systémovou desku</t>
  </si>
  <si>
    <t>433305034</t>
  </si>
  <si>
    <t>Trubkové teplovodní podlahové vytápění polyethylen PE-Xa pro systémovou desku rozvodné potrubí 17x2 mm, rozteč 300 mm</t>
  </si>
  <si>
    <t>"rozteč 300 mm</t>
  </si>
  <si>
    <t>138*0,95</t>
  </si>
  <si>
    <t>735511062</t>
  </si>
  <si>
    <t>Podlahové vytápění polyethylen PE-Xa okrajový izolační pruh</t>
  </si>
  <si>
    <t>-1036286549</t>
  </si>
  <si>
    <t>Trubkové teplovodní podlahové vytápění polyethylen PE-Xa pro vodící lištu ostatní prvky okrajový izolační pruh</t>
  </si>
  <si>
    <t>"páska 180/8 mm (š x tl.)</t>
  </si>
  <si>
    <t>380   "podél stěn"</t>
  </si>
  <si>
    <t>735511086</t>
  </si>
  <si>
    <t>Podlahové vytápění polyethylen PE-Xa rozdělovač sedmiokruhový</t>
  </si>
  <si>
    <t>1891411996</t>
  </si>
  <si>
    <t>Trubkové teplovodní podlahové vytápění polyethylen PE-Xa pro vodící lištu ostatní prvky rozdělovače sedmiokruhové</t>
  </si>
  <si>
    <t>735511087</t>
  </si>
  <si>
    <t>Podlahové vytápění polyethylen PE-Xa rozdělovač osmiokruhový</t>
  </si>
  <si>
    <t>1847097122</t>
  </si>
  <si>
    <t>Trubkové teplovodní podlahové vytápění polyethylen PE-Xa pro vodící lištu ostatní prvky rozdělovače osmiokruhové</t>
  </si>
  <si>
    <t>735511103</t>
  </si>
  <si>
    <t>Podlahové vytápění polyethylen PE-Xa skříň rozdělovače pod omítku počet vývodů 6-8</t>
  </si>
  <si>
    <t>-121839227</t>
  </si>
  <si>
    <t>Trubkové teplovodní podlahové vytápění polyethylen PE-Xa pro vodící lištu ostatní prvky skříně rozdělovače pod omítku, počet vývodů rozdělovače 6-8</t>
  </si>
  <si>
    <t>"rozměry 750 x 715-895 x 110-150 mm (typ UP 750)</t>
  </si>
  <si>
    <t>735511123</t>
  </si>
  <si>
    <t>Podlahové vytápění polyethylen PE-Xa skříň rozdělovače na omítku počet vývodů 6-8</t>
  </si>
  <si>
    <t>554343252</t>
  </si>
  <si>
    <t>Trubkové teplovodní podlahové vytápění polyethylen PE-Xa pro vodící lištu ostatní prvky skříně rozdělovače na omítku, počet vývodů rozdělovače 6-8</t>
  </si>
  <si>
    <t>"rozměry 805 x 730 x 130 mm (typ AP 805)</t>
  </si>
  <si>
    <t>735511135</t>
  </si>
  <si>
    <t>Podlahové vytápění polyethylen PE-Xa připojovací šroubení rozdělovače</t>
  </si>
  <si>
    <t>823755881</t>
  </si>
  <si>
    <t>Trubkové teplovodní podlahové vytápění polyethylen PE-Xa pro vodící lištu ostatní prvky připojovací šroubení rozdělovače</t>
  </si>
  <si>
    <t>"pro trubky S 17 x 2,0</t>
  </si>
  <si>
    <t>735511142</t>
  </si>
  <si>
    <t>Podlahové vytápění polyethylen PE-Xa prostorový termostat programovatelný</t>
  </si>
  <si>
    <t>1951020032</t>
  </si>
  <si>
    <t>Trubkové teplovodní podlahové vytápění polyethylen PE-Xa pro vodící lištu ostatní prvky regulační zařízení prostorový termostat programovatelný</t>
  </si>
  <si>
    <t>7355201.R</t>
  </si>
  <si>
    <t>M+D ochranné trubky</t>
  </si>
  <si>
    <t>1770011620</t>
  </si>
  <si>
    <t>Poznámka k položce:_x000D_
- ochrana v oblasti připojení na rozdělovače stejně jako při přechodu přes dilatační spáry v potěru podle DIN 18560_x000D_
- materiál: polyetylén_x000D_
- vlastnosti: výroba podle DIN 49019_x000D_
- maximální teplotní odolnost do +105°C_x000D_
- barva: černá</t>
  </si>
  <si>
    <t>998735201</t>
  </si>
  <si>
    <t>Přesun hmot procentní pro otopná tělesa v objektech v do 6 m</t>
  </si>
  <si>
    <t>-2079281147</t>
  </si>
  <si>
    <t>Přesun hmot pro otopná tělesa stanovený procentní sazbou (%) z ceny vodorovná dopravní vzdálenost do 50 m v objektech výšky do 6 m</t>
  </si>
  <si>
    <t>736</t>
  </si>
  <si>
    <t>Ústřední vytápění - Ostatní</t>
  </si>
  <si>
    <t>7362001.R</t>
  </si>
  <si>
    <t>Topná zkouška (vyregulování okruhů)</t>
  </si>
  <si>
    <t>-1883159522</t>
  </si>
  <si>
    <t>7362002.R</t>
  </si>
  <si>
    <t>Napouštění otopné soustavy objektu</t>
  </si>
  <si>
    <t>944351323</t>
  </si>
  <si>
    <t>Poznámka k položce:_x000D_
- včetně nákladů na vodu</t>
  </si>
  <si>
    <t>7362022.R</t>
  </si>
  <si>
    <t>Proplach potrubí</t>
  </si>
  <si>
    <t>-1829680133</t>
  </si>
  <si>
    <t>"Cu potrubí</t>
  </si>
  <si>
    <t>"plastové potrubí</t>
  </si>
  <si>
    <t>1163</t>
  </si>
  <si>
    <t>7362024.R</t>
  </si>
  <si>
    <t>Hydronické vyregulování</t>
  </si>
  <si>
    <t>1668515591</t>
  </si>
  <si>
    <t>OST</t>
  </si>
  <si>
    <t>Ostatní</t>
  </si>
  <si>
    <t>HZS1301</t>
  </si>
  <si>
    <t>Hodinová zúčtovací sazba zedník</t>
  </si>
  <si>
    <t>512</t>
  </si>
  <si>
    <t>428646312</t>
  </si>
  <si>
    <t>Hodinové zúčtovací sazby profesí HSV provádění konstrukcí zedník</t>
  </si>
  <si>
    <t>"zazdívky a začištění průrazů a skříně podomítkového rozdělovače</t>
  </si>
  <si>
    <t>58555529</t>
  </si>
  <si>
    <t>směs suchá omítková cementová vícevrstvá pro ruční aplikaci</t>
  </si>
  <si>
    <t>262144</t>
  </si>
  <si>
    <t>1635162763</t>
  </si>
  <si>
    <t>58555535</t>
  </si>
  <si>
    <t>směs suchá omítková vápenocementová vnitřní štuková</t>
  </si>
  <si>
    <t>-319591874</t>
  </si>
  <si>
    <t>O101001.R</t>
  </si>
  <si>
    <t>Koordinace při kladení podlah s podlahovým vytápěním</t>
  </si>
  <si>
    <t>466877287</t>
  </si>
  <si>
    <t>003 - Rekonstrukce tribuny</t>
  </si>
  <si>
    <t xml:space="preserve">    5 - Komunikace pozemní</t>
  </si>
  <si>
    <t xml:space="preserve">    OST.1 - Sportovní vybavení hřiště</t>
  </si>
  <si>
    <t>113106121.1</t>
  </si>
  <si>
    <t>-1311311038</t>
  </si>
  <si>
    <t>Rozebrání dlažeb komunikací pro pěší s přemístěním hmot na skládku na vzdálenost do 3 m nebo s naložením na dopravní prostředek bez lože z kameniva nebo živice a s jakoukoliv výplní spár ručně z betonových nebo kameninových dlaždic, desek nebo tvarovek</t>
  </si>
  <si>
    <t>"betonová dlažba 50/50/5 v oblasti stupňů tribuny</t>
  </si>
  <si>
    <t>32,6*1,0</t>
  </si>
  <si>
    <t>29,6*0,5*7</t>
  </si>
  <si>
    <t>32,6*0,5</t>
  </si>
  <si>
    <t>113151111</t>
  </si>
  <si>
    <t>Rozebrání zpevněných ploch ze silničních dílců</t>
  </si>
  <si>
    <t>-2003456051</t>
  </si>
  <si>
    <t>Rozebírání zpevněných ploch s přemístěním na skládku na vzdálenost do 20 m nebo s naložením na dopravní prostředek ze silničních panelů</t>
  </si>
  <si>
    <t>"dočasná manipulační plocha ze silničních panelů - demontáž</t>
  </si>
  <si>
    <t>113152112</t>
  </si>
  <si>
    <t>Odstranění podkladů zpevněných ploch z kameniva drceného</t>
  </si>
  <si>
    <t>1074170633</t>
  </si>
  <si>
    <t>Odstranění podkladů zpevněných ploch s přemístěním na skládku na vzdálenost do 20 m nebo s naložením na dopravní prostředek z kameniva drceného</t>
  </si>
  <si>
    <t>"dočasná manipulační plocha ze silničních panelů - odstranění podkladu z prosívky tl. 50 mm</t>
  </si>
  <si>
    <t>267*0,05</t>
  </si>
  <si>
    <t>113156201</t>
  </si>
  <si>
    <t>Bezprašné tryskání ocelovými broky vodorovných ploch od 10 m2 do 150 m2</t>
  </si>
  <si>
    <t>-1049847356</t>
  </si>
  <si>
    <t>Tryskání ocelovými broky vodorovných konstrukcí, plochy přes 10 do 150 m2</t>
  </si>
  <si>
    <t>"zdrsnění betonu v oblasti nášlapných ploch</t>
  </si>
  <si>
    <t>"horní plocha (podesta u zadní stěny)</t>
  </si>
  <si>
    <t>0,5*1,5*2</t>
  </si>
  <si>
    <t>1,5*1,8*3</t>
  </si>
  <si>
    <t>14,05*2,4*2</t>
  </si>
  <si>
    <t>"spodní plocha (podesta před zábradlím)</t>
  </si>
  <si>
    <t>32,6*1,3</t>
  </si>
  <si>
    <t>"stupně schodišť - nášlapy v šířce 300 mm</t>
  </si>
  <si>
    <t>1,5*0,3*17*3</t>
  </si>
  <si>
    <t>"stupně pod sedačky - pochozí plochy za sedačkami v š. 550 mm, dl. 2x 14,05 m - 5 ks</t>
  </si>
  <si>
    <t>14,05*0,55*5*2</t>
  </si>
  <si>
    <t>113202111</t>
  </si>
  <si>
    <t>Vytrhání obrub krajníků obrubníků stojatých</t>
  </si>
  <si>
    <t>1093996560</t>
  </si>
  <si>
    <t>Vytrhání obrub s vybouráním lože, s přemístěním hmot na skládku na vzdálenost do 3 m nebo s naložením na dopravní prostředek z krajníků nebo obrubníků stojatých</t>
  </si>
  <si>
    <t>"chodníkové obrubníky podél boků schodišťových ramen hlediště (z venkovní strany) - dl. 7,0 m  - 2 kpl</t>
  </si>
  <si>
    <t>7,0*2</t>
  </si>
  <si>
    <t>113311121</t>
  </si>
  <si>
    <t>Odstranění geotextilií v komunikacích</t>
  </si>
  <si>
    <t>1047492492</t>
  </si>
  <si>
    <t>Odstranění geosyntetik s uložením na vzdálenost do 20 m nebo naložením na dopravní prostředek geotextilie</t>
  </si>
  <si>
    <t>"odstranění geotextilie pod manipulační plochou</t>
  </si>
  <si>
    <t>122101101</t>
  </si>
  <si>
    <t>Odkopávky a prokopávky nezapažené v hornině tř. 1 a 2 objem do 100 m3</t>
  </si>
  <si>
    <t>533092022</t>
  </si>
  <si>
    <t>Odkopávky a prokopávky nezapažené s přehozením výkopku na vzdálenost do 3 m nebo s naložením na dopravní prostředek v horninách tř. 1 a 2 do 100 m3</t>
  </si>
  <si>
    <t>"sejmutí lože a podkladu v ploše hlediště - průměrná tl. 15 cm</t>
  </si>
  <si>
    <t>(0,5+7,0)*32,6*0,15</t>
  </si>
  <si>
    <t>-806658379</t>
  </si>
  <si>
    <t>"odtěžení násypu po ubourání opěrné zdi</t>
  </si>
  <si>
    <t>(0,6+1,0)*1,1*0,5*32,6</t>
  </si>
  <si>
    <t>1068723918</t>
  </si>
  <si>
    <t>"předpoklad lepivosti 50% dle pol. kód 12210 1101</t>
  </si>
  <si>
    <t>28,688*0,5</t>
  </si>
  <si>
    <t>132201201</t>
  </si>
  <si>
    <t>Hloubení rýh š do 2000 mm v hornině tř. 3 objemu do 100 m3</t>
  </si>
  <si>
    <t>997319708</t>
  </si>
  <si>
    <t>Hloubení zapažených i nezapažených rýh šířky přes 600 do 2 000 mm s urovnáním dna do předepsaného profilu a spádu v hornině tř. 3 do 100 m3</t>
  </si>
  <si>
    <t>"výkopová rýha š. 70 cm základ a spodní část opěrného zdiva - hor. 3 (60%)</t>
  </si>
  <si>
    <t>"výkop z úrovně terénu</t>
  </si>
  <si>
    <t>0,7*1,075*32,6*0,6</t>
  </si>
  <si>
    <t>-0,5*0,8*32,6*0,6   "odpočet vybouraného stávajícího základu"</t>
  </si>
  <si>
    <t>132201209</t>
  </si>
  <si>
    <t>Příplatek za lepivost k hloubení rýh š do 2000 mm v hornině tř. 3</t>
  </si>
  <si>
    <t>598437337</t>
  </si>
  <si>
    <t>Hloubení zapažených i nezapažených rýh šířky přes 600 do 2 000 mm s urovnáním dna do předepsaného profilu a spádu v hornině tř. 3 Příplatek k cenám za lepivost horniny tř. 3</t>
  </si>
  <si>
    <t>"předpoklad lepivosti 100% dle pol. č. 13220 1201</t>
  </si>
  <si>
    <t>6,895</t>
  </si>
  <si>
    <t>132301201</t>
  </si>
  <si>
    <t>Hloubení rýh š do 2000 mm v hornině tř. 4 objemu do 100 m3</t>
  </si>
  <si>
    <t>432856120</t>
  </si>
  <si>
    <t>Hloubení zapažených i nezapažených rýh šířky přes 600 do 2 000 mm s urovnáním dna do předepsaného profilu a spádu v hornině tř. 4 do 100 m3</t>
  </si>
  <si>
    <t>"výkopová rýha š. 70 cm základ a spodní část opěrného zdiva - hor. 4 (40%)</t>
  </si>
  <si>
    <t>0,7*1,075*32,6*0,4</t>
  </si>
  <si>
    <t>-0,5*0,8*32,6*0,4   "odpočet vybouraného stávajícího základu"</t>
  </si>
  <si>
    <t>132301209</t>
  </si>
  <si>
    <t>Příplatek za lepivost k hloubení rýh š do 2000 mm v hornině tř. 4</t>
  </si>
  <si>
    <t>-1246432882</t>
  </si>
  <si>
    <t>Hloubení zapažených i nezapažených rýh šířky přes 600 do 2 000 mm s urovnáním dna do předepsaného profilu a spádu v hornině tř. 4 Příplatek k cenám za lepivost horniny tř. 4</t>
  </si>
  <si>
    <t>"předpoklad lepivosti 50% dle pol. č. 13230 1201</t>
  </si>
  <si>
    <t>4,597*0,5</t>
  </si>
  <si>
    <t>151101201</t>
  </si>
  <si>
    <t>Zřízení příložného pažení stěn výkopu hl do 4 m</t>
  </si>
  <si>
    <t>1159377620</t>
  </si>
  <si>
    <t>Zřízení pažení stěn výkopu bez rozepření nebo vzepření příložné, hloubky do 4 m</t>
  </si>
  <si>
    <t>"zřízení pažení</t>
  </si>
  <si>
    <t>"pažení stěny výkopu po vybourání opěrné zdi</t>
  </si>
  <si>
    <t>33,0*1,5</t>
  </si>
  <si>
    <t>"pažení stěny výkopu po odtěžení násypu před opěrnou zdí</t>
  </si>
  <si>
    <t>151101211</t>
  </si>
  <si>
    <t>Odstranění příložného pažení stěn hl do 4 m</t>
  </si>
  <si>
    <t>389213156</t>
  </si>
  <si>
    <t>Odstranění pažení stěn výkopu s uložením pažin na vzdálenost do 3 m od okraje výkopu příložné, hloubky do 4 m</t>
  </si>
  <si>
    <t>"odstranění pažení</t>
  </si>
  <si>
    <t>161101101</t>
  </si>
  <si>
    <t>Svislé přemístění výkopku z horniny tř. 1 až 4 hl výkopu do 2,5 m</t>
  </si>
  <si>
    <t>-779136933</t>
  </si>
  <si>
    <t>Svislé přemístění výkopku bez naložení do dopravní nádoby avšak s vyprázdněním dopravní nádoby na hromadu nebo do dopravního prostředku z horniny tř. 1 až 4, při hloubce výkopu přes 1 do 2,5 m</t>
  </si>
  <si>
    <t>"svislé přemístění výkopku v rámci staveniště</t>
  </si>
  <si>
    <t>36,675+28,688+6,895*2   "celkový objem výkopku"</t>
  </si>
  <si>
    <t>162201102</t>
  </si>
  <si>
    <t>Vodorovné přemístění do 50 m výkopku/sypaniny z horniny tř. 1 až 4</t>
  </si>
  <si>
    <t>235211073</t>
  </si>
  <si>
    <t>Vodorovné přemístění výkopku nebo sypaniny po suchu na obvyklém dopravním prostředku, bez naložení výkopku, avšak se složením bez rozhrnutí z horniny tř. 1 až 4 na vzdálenost přes 20 do 50 m</t>
  </si>
  <si>
    <t>"přemístění výkopku v rámci staveniště</t>
  </si>
  <si>
    <t>1485848173</t>
  </si>
  <si>
    <t>"přemístění výkopku pro zpětný zásyp na mezideponii ve vzdálenosti 1 km</t>
  </si>
  <si>
    <t>68,46</t>
  </si>
  <si>
    <t>"přemístění výkopku ke zpětným zásypům</t>
  </si>
  <si>
    <t>1625820232</t>
  </si>
  <si>
    <t>-68,46   "odpočet výkopku pro zpětný zásyp"</t>
  </si>
  <si>
    <t>167101102</t>
  </si>
  <si>
    <t>Nakládání výkopku z hornin tř. 1 až 4 přes 100 m3</t>
  </si>
  <si>
    <t>-1223804483</t>
  </si>
  <si>
    <t>Nakládání, skládání a překládání neulehlého výkopku nebo sypaniny nakládání, množství přes 100 m3, z hornin tř. 1 až 4</t>
  </si>
  <si>
    <t>"nakládka výkopku k odvozu na mezideponii a skládku</t>
  </si>
  <si>
    <t>68,46   "k odvozu na mezideponii"</t>
  </si>
  <si>
    <t>10,693   "k odvozu na skládku"</t>
  </si>
  <si>
    <t>"nakládka výkopku pro zpětný zásyp na mezideponii (pro přemístění k zásypům)</t>
  </si>
  <si>
    <t>-1146544160</t>
  </si>
  <si>
    <t>"uložení přebytečné zeminy na skládku</t>
  </si>
  <si>
    <t>10,693</t>
  </si>
  <si>
    <t>"uložení zeminy na mezideonii (pro zpětné zásypy)</t>
  </si>
  <si>
    <t>-317955026</t>
  </si>
  <si>
    <t>10,693*1,6</t>
  </si>
  <si>
    <t>413295136</t>
  </si>
  <si>
    <t>"zásyp zeminou do úrovně pláně (z vnitřní strany opěrné zdi) po vrstvách 30 cm za hutnění</t>
  </si>
  <si>
    <t>(0,9+0,5)*1,5*32,6</t>
  </si>
  <si>
    <t>-1740017824</t>
  </si>
  <si>
    <t>"úprava plochy hlediště po sejmutí vrstvy lože a podkladu (vyrovnání a zhutnění)</t>
  </si>
  <si>
    <t>"pod násyp ze štěrkodrti</t>
  </si>
  <si>
    <t>(0,5+0,9)*32,6</t>
  </si>
  <si>
    <t>181951102.1</t>
  </si>
  <si>
    <t>Úprava pláně v hornině tř. 1 až 4 se zhutněním ve svahu</t>
  </si>
  <si>
    <t>1807653231</t>
  </si>
  <si>
    <t>Úprava pláně vyrovnáním výškových rozdílů v hornině tř. 1 až 4 se zhutněním ve svahu</t>
  </si>
  <si>
    <t>7,0*32,6</t>
  </si>
  <si>
    <t>182201101</t>
  </si>
  <si>
    <t>Svahování násypů</t>
  </si>
  <si>
    <t>-2017126711</t>
  </si>
  <si>
    <t>Svahování trvalých svahů do projektovaných profilů s potřebným přemístěním výkopku při svahování násypů v jakékoliv hornině</t>
  </si>
  <si>
    <t>"úprava vrchní plochy násypu ze štěrkodrti ve svahu</t>
  </si>
  <si>
    <t>213141111</t>
  </si>
  <si>
    <t>Zřízení vrstvy z geotextilie v rovině nebo ve sklonu do 1:5 š do 3 m</t>
  </si>
  <si>
    <t>-99218822</t>
  </si>
  <si>
    <t>Zřízení vrstvy z geotextilie filtrační, separační, odvodňovací, ochranné, výztužné nebo protierozní v rovině nebo ve sklonu do 1:5, šířky do 3 m</t>
  </si>
  <si>
    <t>"dočasná manipulační plocha ze silničních panelů (podklad pod lože + ochrana trávníku)</t>
  </si>
  <si>
    <t>250,03</t>
  </si>
  <si>
    <t>2123477616</t>
  </si>
  <si>
    <t>250,03*1,15 'Přepočtené koeficientem množství</t>
  </si>
  <si>
    <t>271532212.1</t>
  </si>
  <si>
    <t>Podsyp pod základové konstrukce se zhutněním ze štěrkodrti frakce 0-32 mm</t>
  </si>
  <si>
    <t>1997391467</t>
  </si>
  <si>
    <t>Podsyp pod základové konstrukce se zhutněním a urovnáním povrchu ze štěrkodrti frakce 0 - 32 mm</t>
  </si>
  <si>
    <t>"hutněný násyp ze štěrkodrti tl. 150 - 550 mm</t>
  </si>
  <si>
    <t>(0,5+7,0+0,9)*32,6*(0,15+0,55)/2</t>
  </si>
  <si>
    <t>0,5*1,5*2*0,15</t>
  </si>
  <si>
    <t>291211111.1</t>
  </si>
  <si>
    <t>Zřízení plochy ze silničních panelů do lože tl 50 mm z drceného kameniva frakce 0-4 mm</t>
  </si>
  <si>
    <t>-30903780</t>
  </si>
  <si>
    <t>Zřízení zpevněné plochy ze silničních panelů osazených do lože tl. 50 mm z drceného kameniva frakce 0-4 mm</t>
  </si>
  <si>
    <t>Poznámka k položce:_x000D_
- včetně lože z prosívky frakce 0-4 mm</t>
  </si>
  <si>
    <t>"dočasná manipulační plocha ze silničních panelů - zřízení</t>
  </si>
  <si>
    <t>(73+14+2)*3,0</t>
  </si>
  <si>
    <t>59381001.1</t>
  </si>
  <si>
    <t>panel silniční 300x120x15 cm - dopravné, opotřebení</t>
  </si>
  <si>
    <t>788687699</t>
  </si>
  <si>
    <t>"dočasná manipulační plocha ze silničních panelů - specifikace, opotřebení</t>
  </si>
  <si>
    <t>"267/3,6=74,167</t>
  </si>
  <si>
    <t>311321511</t>
  </si>
  <si>
    <t>Nosná zeď ze ŽB tř. C 20/25 bez výztuže</t>
  </si>
  <si>
    <t>294725534</t>
  </si>
  <si>
    <t>Nadzákladové zdi z betonu železového (bez výztuže) nosné bez zvláštních nároků na vliv prostředí tř. C 20/25</t>
  </si>
  <si>
    <t>"opěrná stěna v čele tribuny dl. 32,6 m (včetně základové konstrukce)</t>
  </si>
  <si>
    <t>"opěrná stěna tl. 200 mm; v 1,775 m</t>
  </si>
  <si>
    <t>0,2*1,775*32,6</t>
  </si>
  <si>
    <t>"základový pás - š. 0,7 m; v 0,6 m</t>
  </si>
  <si>
    <t>0,7*0,6*32,6</t>
  </si>
  <si>
    <t>311351121</t>
  </si>
  <si>
    <t>Zřízení oboustranného bednění nosných nadzákladových zdí</t>
  </si>
  <si>
    <t>1727992796</t>
  </si>
  <si>
    <t>Bednění nadzákladových zdí nosných rovné oboustranné za každou stranu zřízení</t>
  </si>
  <si>
    <t>"zřízení bednění - opěrná stěna v čele tribuny dl. 32,6 m (včetně základové konstrukce)</t>
  </si>
  <si>
    <t>32,6*1,85*2</t>
  </si>
  <si>
    <t>311351122</t>
  </si>
  <si>
    <t>Odstranění oboustranného bednění nosných nadzákladových zdí</t>
  </si>
  <si>
    <t>-235809851</t>
  </si>
  <si>
    <t>Bednění nadzákladových zdí nosných rovné oboustranné za každou stranu odstranění</t>
  </si>
  <si>
    <t>"odstranění bednění - opěrná stěna v čele tribuny dl. 32,6 m (včetně základové konstrukce)</t>
  </si>
  <si>
    <t>311361821</t>
  </si>
  <si>
    <t>Výztuž nosných zdí betonářskou ocelí 10 505</t>
  </si>
  <si>
    <t>1099488908</t>
  </si>
  <si>
    <t>Výztuž nadzákladových zdí nosných svislých nebo odkloněných od svislice, rovných nebo oblých z betonářské oceli 10 505 (R) nebo BSt 500</t>
  </si>
  <si>
    <t>"výztuž opěrné stěna v čele tribuny dl. 32,6 m (včetně zatažení výztuže do základové konstrukce)</t>
  </si>
  <si>
    <t>"výztuž R14 dl. 2850 mm po 300 mm - 110 ks, hmotnost 1,21 kg/m</t>
  </si>
  <si>
    <t>"prostřih, ztratné 5%</t>
  </si>
  <si>
    <t>2,85*110*1,21*0,001*1,05</t>
  </si>
  <si>
    <t>311362021</t>
  </si>
  <si>
    <t>Výztuž nosných zdí svařovanými sítěmi Kari</t>
  </si>
  <si>
    <t>17702885</t>
  </si>
  <si>
    <t>Výztuž nadzákladových zdí nosných svislých nebo odkloněných od svislice, rovných nebo oblých ze svařovaných sítí z drátů typu KARI</t>
  </si>
  <si>
    <t>"výztuž - opěrná stěna v čele tribuny dl. 32,6 m (včetně základové konstrukce)</t>
  </si>
  <si>
    <t xml:space="preserve">"2x ocelová síť KY 49 d 8 mm, oka 100/100 mm, hmotnost 7,9 kg/m2  </t>
  </si>
  <si>
    <t>"prostřih, přesahy, ztratné 10%</t>
  </si>
  <si>
    <t>32,5*2,275*7,9*0,001*1,1   "vnější líc"</t>
  </si>
  <si>
    <t>32,5*1,725*7,9*0,001*1,1   "vnitřní líc"</t>
  </si>
  <si>
    <t>3402001.R</t>
  </si>
  <si>
    <t>Příplatek k příčkám a přizdívkám za kolizi ocelových sloupků a vzpěr nosné konstrukce tribuny</t>
  </si>
  <si>
    <t>-1578656734</t>
  </si>
  <si>
    <t>"kolize se zdivem v cca 50% plochy</t>
  </si>
  <si>
    <t>76,44*0,5</t>
  </si>
  <si>
    <t>342241162</t>
  </si>
  <si>
    <t>Příčky z cihel plných dl 290 mm pevnosti P 15 na MC tl 140 mm</t>
  </si>
  <si>
    <t>-585269020</t>
  </si>
  <si>
    <t>Příčky nebo přizdívky jednoduché z cihel nebo příčkovek pálených na maltu MVC nebo MC plných P7,5 až P15 dl. 290 mm (290x140x65 mm), tl. o tl. 140 mm</t>
  </si>
  <si>
    <t>"zadní stěna tribuny</t>
  </si>
  <si>
    <t>"zdivo z plných cihel tl. 15 cm - dl. 33,6 m; v 2,275 m (provázané s ocelovou konstrukcí tribuny)</t>
  </si>
  <si>
    <t>33,6*2,275</t>
  </si>
  <si>
    <t>430321515</t>
  </si>
  <si>
    <t>Schodišťová konstrukce a rampa ze ŽB tř. C 20/25</t>
  </si>
  <si>
    <t>1859653145</t>
  </si>
  <si>
    <t>Schodišťové konstrukce a rampy z betonu železového (bez výztuže) stupně, schodnice, ramena, podesty s nosníky tř. C 20/25</t>
  </si>
  <si>
    <t>"konstrukce stupňů tribuny a schodiště</t>
  </si>
  <si>
    <t>"žbet rovná a šikmá deska tl. 125 mm</t>
  </si>
  <si>
    <t>"v ploše schodiště - 3 ks</t>
  </si>
  <si>
    <t>(1,35+1,3)*0,125*1,5*3   "rovná část"</t>
  </si>
  <si>
    <t>5,9*0,125*1,5*3   "šikmá část"</t>
  </si>
  <si>
    <t>"v ploše tribuny pod stupni pod sedačky</t>
  </si>
  <si>
    <t>(1,35+1,3)*0,125*14,05*2   "rovná část"</t>
  </si>
  <si>
    <t>0,3*0,19*33,6   "na stávajícím základu v tl 190 mm"</t>
  </si>
  <si>
    <t>5,9*0,125*14,05*2   "šikmá část"</t>
  </si>
  <si>
    <t>"stupně pod sedačky - 390/900 (v x š), dl. 2x 14,05 m - 6 ks</t>
  </si>
  <si>
    <t>0,39*0,9*0,5*14,05*2*6</t>
  </si>
  <si>
    <t>4303290.R</t>
  </si>
  <si>
    <t>Příplatek za postupnou betonáž</t>
  </si>
  <si>
    <t>-294372539</t>
  </si>
  <si>
    <t>4303291.R</t>
  </si>
  <si>
    <t>Příplatek za ztížený transport betonu</t>
  </si>
  <si>
    <t>1000742984</t>
  </si>
  <si>
    <t>430361821</t>
  </si>
  <si>
    <t>Výztuž schodišťové konstrukce a rampy betonářskou ocelí 10 505</t>
  </si>
  <si>
    <t>-231039918</t>
  </si>
  <si>
    <t>Výztuž schodišťových konstrukcí a ramp stupňů, schodnic, ramen, podest s nosníky z betonářské oceli 10 505 (R) nebo BSt 500</t>
  </si>
  <si>
    <t>"třmínková výztuž stupňů tribuny a schodiště</t>
  </si>
  <si>
    <t>"schodišťové stupně na desku - 18x 130/300 mm (v x š), dl. stupně 1,5 m - 3 kpl</t>
  </si>
  <si>
    <t>"třmínky z R8 mm dl. 0,65 m po 300 mm - 324 ks, hmotnost 0,395 kg/m</t>
  </si>
  <si>
    <t>0,65*324*0,395*0,001*1,05</t>
  </si>
  <si>
    <t>"třmínky z R8 mm dl. 1,51 m po 300 mm - 576 ks, hmotnost 0,395 kg/m</t>
  </si>
  <si>
    <t>1,51*576*0,395*0,001*1,05</t>
  </si>
  <si>
    <t>430362021</t>
  </si>
  <si>
    <t>Výztuž schodišťové konstrukce a rampy svařovanými sítěmi Kari</t>
  </si>
  <si>
    <t>-882445921</t>
  </si>
  <si>
    <t>Výztuž schodišťových konstrukcí a ramp stupňů, schodnic, ramen, podest s nosníky ze svařovaných sítí z drátů typu KARI</t>
  </si>
  <si>
    <t>"výztuž podkladní desky konstrukce stupňů tribuny a schodiště</t>
  </si>
  <si>
    <t>"prostřih, přesahy, ztratné 15%</t>
  </si>
  <si>
    <t>"2x ocelová síť KY 49 d 8 mm, oka 100/100 mm, hmotnost 7,9 kg/m2</t>
  </si>
  <si>
    <t>"v ploše schodiště - 38,475 m2 (rovná + šikmá část)</t>
  </si>
  <si>
    <t>38,475*2*7,9*0,001*1,15</t>
  </si>
  <si>
    <t>"v ploše hlediště - 250,335 m2 (rovná + šikmá část)</t>
  </si>
  <si>
    <t>250,335*2*7,9*0,001*1,15</t>
  </si>
  <si>
    <t>434311115</t>
  </si>
  <si>
    <t>Schodišťové stupně dusané na terén z betonu tř. C 20/25 bez potěru</t>
  </si>
  <si>
    <t>445786501</t>
  </si>
  <si>
    <t>Stupně dusané z betonu prostého nebo prokládaného kamenem na terén nebo na desku bez potěru, se zahlazením povrchu tř. C 20/25</t>
  </si>
  <si>
    <t>"nabetonovýní schodišťových stupňů na desku - 18x 130/300 mm (v x š), dl. stupně 1,5 m - 3 kpl</t>
  </si>
  <si>
    <t>1,5*18*3</t>
  </si>
  <si>
    <t>434351141</t>
  </si>
  <si>
    <t>Zřízení bednění stupňů přímočarých schodišť</t>
  </si>
  <si>
    <t>-1805486351</t>
  </si>
  <si>
    <t>Bednění stupňů betonovaných na podstupňové desce nebo na terénu půdorysně přímočarých zřízení</t>
  </si>
  <si>
    <t>"zřízení bednění desky a schodišťových stupňů</t>
  </si>
  <si>
    <t>1,5*0,2*18*3</t>
  </si>
  <si>
    <t>(1,5*2+0,5+5,7)*0,25*2   "boky schodišť (desky včetně stupňů) z venkovní strany tribuny"</t>
  </si>
  <si>
    <t>14,05*0,45*6*2</t>
  </si>
  <si>
    <t>6,0*0,45*4   "boky stupňů oboustranně"</t>
  </si>
  <si>
    <t>33,6*0,3   "deska - zadní strana tribuny"</t>
  </si>
  <si>
    <t>32,6*0,3   "deska - přední strana tribuny"</t>
  </si>
  <si>
    <t>434351142</t>
  </si>
  <si>
    <t>Odstranění bednění stupňů přímočarých schodišť</t>
  </si>
  <si>
    <t>949492481</t>
  </si>
  <si>
    <t>Bednění stupňů betonovaných na podstupňové desce nebo na terénu půdorysně přímočarých odstranění</t>
  </si>
  <si>
    <t>"odstranění bednění schodišťových stupňů</t>
  </si>
  <si>
    <t>Komunikace pozemní</t>
  </si>
  <si>
    <t>581114113</t>
  </si>
  <si>
    <t>Kryt z betonu komunikace pro pěší tl 100 mm</t>
  </si>
  <si>
    <t>1338678638</t>
  </si>
  <si>
    <t>Kryt z prostého betonu komunikací pro pěší tl. 100 mm</t>
  </si>
  <si>
    <t>"dobetonávka mezi novou opěrnou zdí a nově osazeným odvodňovacím žlabem v šířce cca 30 cm</t>
  </si>
  <si>
    <t>33,0*0,3</t>
  </si>
  <si>
    <t>-857817524</t>
  </si>
  <si>
    <t>"oboustranné přesíťování ocel. nosné konstrukce (sloupky, vzpěry) před omítkami - pruhy v šířce 60 cm</t>
  </si>
  <si>
    <t>"sloupky v. 2,28 m - 6 ks</t>
  </si>
  <si>
    <t>2,28*6*0,6*2</t>
  </si>
  <si>
    <t>"vzpěry dl. 3,3 m - 8 ks</t>
  </si>
  <si>
    <t>3,3*8*0,6*2</t>
  </si>
  <si>
    <t>622131102</t>
  </si>
  <si>
    <t>Cementový postřik vnějších stěn nanášený síťovitě ručně</t>
  </si>
  <si>
    <t>-1319568572</t>
  </si>
  <si>
    <t>Podkladní a spojovací vrstva vnějších omítaných ploch cementový postřik nanášený ručně síťovitě (pokrytí plochy 50 až 75 %) stěn</t>
  </si>
  <si>
    <t>"omítka zadní stěny tribuny - postřik oboustranně</t>
  </si>
  <si>
    <t>33,6*2,275*2</t>
  </si>
  <si>
    <t>622321141</t>
  </si>
  <si>
    <t>Vápenocementová omítka štuková dvouvrstvá vnějších stěn nanášená ručně</t>
  </si>
  <si>
    <t>468398055</t>
  </si>
  <si>
    <t>Omítka vápenocementová vnějších ploch nanášená ručně dvouvrstvá, tloušťky jádrové omítky do 15 mm a tloušťky štuku do 3 mm štuková stěn</t>
  </si>
  <si>
    <t>"omítka zadní stěny tribuny - oboustranně</t>
  </si>
  <si>
    <t>935113112</t>
  </si>
  <si>
    <t>Osazení odvodňovacího polymerbetonového žlabu s krycím roštem šířky přes 200 mm</t>
  </si>
  <si>
    <t>-1826080381</t>
  </si>
  <si>
    <t>Osazení odvodňovacího žlabu s krycím roštem polymerbetonového šířky přes 200 mm</t>
  </si>
  <si>
    <t>"nový odvodňovací žlab v souběhu s opěrnou zdí v úrovni plochy hřiště (náhrada poškozeného žlabu při výstavbě opěrné zdi)</t>
  </si>
  <si>
    <t>47246.M</t>
  </si>
  <si>
    <t>polymerbetonový žlab 200 s kompozitním krytem, SW 9, B 125, Typ 010, aretace, 1000 x 262 x 200 mm</t>
  </si>
  <si>
    <t>-1703599965</t>
  </si>
  <si>
    <t>1545697840</t>
  </si>
  <si>
    <t>33,6*1,5*2</t>
  </si>
  <si>
    <t>949421111</t>
  </si>
  <si>
    <t>Montáž schodišťových věží dílcových o půdorysné ploše do 10 m2 v do 10 m</t>
  </si>
  <si>
    <t>-223392063</t>
  </si>
  <si>
    <t>Montáž schodišťových a výstupových věží z dílcového lešení o půdorysné ploše do 10 m2, výšky do 10 m</t>
  </si>
  <si>
    <t>"lešení pro obnovu nátěru ocelové nosné konstrukce - montáž</t>
  </si>
  <si>
    <t>6,5*8</t>
  </si>
  <si>
    <t>949421211</t>
  </si>
  <si>
    <t>Příplatek k schodišťovým věžím dílcovým do 10 m2 v do 20 m za první a ZKD den použití</t>
  </si>
  <si>
    <t>1168472244</t>
  </si>
  <si>
    <t>Montáž schodišťových a výstupových věží z dílcového lešení Příplatek za první a každý další den použití lešení k ceně -1111 nebo -1112</t>
  </si>
  <si>
    <t>"lešení pro obnovu nátěru ocelové nosné konstrukce</t>
  </si>
  <si>
    <t>"předpoklad použití 30 dní</t>
  </si>
  <si>
    <t>6,5*8*30</t>
  </si>
  <si>
    <t>949421811</t>
  </si>
  <si>
    <t>Demontáž schodišťových věží dílcových o půdorysné ploše do 10 m2 v do 10 m</t>
  </si>
  <si>
    <t>541012336</t>
  </si>
  <si>
    <t>Demontáž schodišťových a výstupových věží z dílcového lešení o půdorysné ploše do 10 m2, výšky do 10 m</t>
  </si>
  <si>
    <t>"lešení pro obnovu nátěru ocelové nosné konstrukce - demontáž</t>
  </si>
  <si>
    <t>953961112</t>
  </si>
  <si>
    <t>Kotvy chemickým tmelem M 10 hl 90 mm do betonu, ŽB nebo kamene s vyvrtáním otvoru</t>
  </si>
  <si>
    <t>-1410220430</t>
  </si>
  <si>
    <t>Kotvy chemické s vyvrtáním otvoru do betonu, železobetonu nebo tvrdého kamene tmel, velikost M 10, hloubka 90 mm</t>
  </si>
  <si>
    <t>"ukotvení průběžného zábradlí pod tribunou v délce 32,6 m (do hlavy nové opěrné zdi)</t>
  </si>
  <si>
    <t>"2 ks kotev / sloupek - celkem 14 ks sloupků</t>
  </si>
  <si>
    <t>14*2</t>
  </si>
  <si>
    <t>"ukotvení schodišťového zábradlí v délce 6,0 m - 2 ks (do nášlapů schodů)</t>
  </si>
  <si>
    <t>"2 ks kotev / sloupek - celkem 8 ks sloupků</t>
  </si>
  <si>
    <t>8*2</t>
  </si>
  <si>
    <t>953965115</t>
  </si>
  <si>
    <t>Kotevní šroub pro chemické kotvy M 10 dl 130 mm</t>
  </si>
  <si>
    <t>-717864275</t>
  </si>
  <si>
    <t>Kotvy chemické s vyvrtáním otvoru kotevní šrouby pro chemické kotvy, velikost M 10, délka 130 mm</t>
  </si>
  <si>
    <t>-960343756</t>
  </si>
  <si>
    <t>"základový pás pod opěrnou zdí před tribunou - š. 50 cm; hl. 80 cm; dl. 32,6 m</t>
  </si>
  <si>
    <t>0,5*0,8*32,6</t>
  </si>
  <si>
    <t>9620301.R</t>
  </si>
  <si>
    <t>Bourání příček z cihel šamotových na MVC tl do 150 mm</t>
  </si>
  <si>
    <t>-1712115851</t>
  </si>
  <si>
    <t>Bourání příček z cihel, tvárnic nebo příčkovek z cihel šamotových plných na maltu vápennou nebo vápenocementovou, tl. do 150 mm</t>
  </si>
  <si>
    <t>"zdivo z vápenopískových cihel tl. 15 cm bez omítky - dl. 33,6 m; v 2,465 m (provázané s ocelovou konstrukcí tribuny)</t>
  </si>
  <si>
    <t>33,6*2,465</t>
  </si>
  <si>
    <t>962042321</t>
  </si>
  <si>
    <t>Bourání zdiva nadzákladového z betonu prostého přes 1 m3</t>
  </si>
  <si>
    <t>-888987054</t>
  </si>
  <si>
    <t>Bourání zdiva z betonu prostého nadzákladového objemu přes 1 m3</t>
  </si>
  <si>
    <t>"opěrná zeď před tribunou - tl. 20 - 25 cm; v 1,1 m; dl. 32,6 m</t>
  </si>
  <si>
    <t>0,225*1,1*32,6</t>
  </si>
  <si>
    <t>963015111</t>
  </si>
  <si>
    <t>Demontáž prefabrikovaných krycích desek kanálů, šachet nebo žump do hmotnosti 0,06 t</t>
  </si>
  <si>
    <t>-368399899</t>
  </si>
  <si>
    <t>Demontáž prefabrikovaných krycích desek kanálů, šachet nebo žump hmotnosti do 0,06 t</t>
  </si>
  <si>
    <t>"podstupnice stupňů hlediště z prefabrikovaných desek 120x35x7 cm</t>
  </si>
  <si>
    <t>24*8</t>
  </si>
  <si>
    <t>963042819</t>
  </si>
  <si>
    <t>Bourání schodišťových stupňů betonových zhotovených na místě</t>
  </si>
  <si>
    <t>-622060722</t>
  </si>
  <si>
    <t>"betonové stupně v napojení na sousední chodníky</t>
  </si>
  <si>
    <t>1,5*4</t>
  </si>
  <si>
    <t>1,0*2</t>
  </si>
  <si>
    <t>"betonové stupně schodišťových ramen hlediště dl. 1,5 m - 16 ks - 2 kpl</t>
  </si>
  <si>
    <t>1,5*16*2</t>
  </si>
  <si>
    <t>965042231</t>
  </si>
  <si>
    <t>Bourání podkladů pod dlažby nebo mazanin betonových nebo z litého asfaltu tl přes 100 mm pl do 4 m2</t>
  </si>
  <si>
    <t>2092495052</t>
  </si>
  <si>
    <t>Bourání mazanin betonových nebo z litého asfaltu tl. přes 100 mm, plochy do 4 m2</t>
  </si>
  <si>
    <t>"vybourání dobetonávek v prostoru tribuny</t>
  </si>
  <si>
    <t>"beton podél krátkých bočních stěn - dl. 1,5 m, š. 0,5 m, tl. 0,15 m - 2 kpl</t>
  </si>
  <si>
    <t>1,5*0,5*2*0,15</t>
  </si>
  <si>
    <t>"betonový pás pod 1.stupněm - dl. 32,6 m, š. 0,25 m, tl. 0,15 m</t>
  </si>
  <si>
    <t>32,6*0,25*0,15</t>
  </si>
  <si>
    <t>9660010.R</t>
  </si>
  <si>
    <t>Odstranění průběžných laviček včetně přivařených kovových kotevních prvků</t>
  </si>
  <si>
    <t>-1812162314</t>
  </si>
  <si>
    <t>28,6*7</t>
  </si>
  <si>
    <t>966008221</t>
  </si>
  <si>
    <t>Bourání betonového nebo polymerbetonového odvodňovacího žlabu š do 200 mm</t>
  </si>
  <si>
    <t>1753423034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</si>
  <si>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</si>
  <si>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"demontáž stávajícího odvodňovacího žlabu v úrovně hřiště pod bouranou opěrnou zdí</t>
  </si>
  <si>
    <t>976082141</t>
  </si>
  <si>
    <t>Vybourání objímek, držáků nebo věšáků ze zdiva betonového</t>
  </si>
  <si>
    <t>234598792</t>
  </si>
  <si>
    <t>Vybourání drobných zámečnických a jiných konstrukcí objímek, držáků, věšáků, záclonových konzol, lustrových skob apod., ze zdiva betonového</t>
  </si>
  <si>
    <t xml:space="preserve">"vybourání zabetonovaných držáků pro prefabrikované podstupnice hlediště z ocelových T kusů </t>
  </si>
  <si>
    <t>"25 ks/stupeň - 8 kpl</t>
  </si>
  <si>
    <t>25*8</t>
  </si>
  <si>
    <t>466526773</t>
  </si>
  <si>
    <t>114,782   "betonový odpad"</t>
  </si>
  <si>
    <t>23,191   "cihelný odpad - šamotové cihly"</t>
  </si>
  <si>
    <t>2,0   "dřevěný odpad"</t>
  </si>
  <si>
    <t>0,214   "směsný odpad"</t>
  </si>
  <si>
    <t>2,95   "kovový odpad"</t>
  </si>
  <si>
    <t>997221551</t>
  </si>
  <si>
    <t>Vodorovná doprava suti ze sypkých materiálů do 1 km</t>
  </si>
  <si>
    <t>-1193769938</t>
  </si>
  <si>
    <t>Vodorovná doprava suti bez naložení, ale se složením a s hrubým urovnáním ze sypkých materiálů, na vzdálenost do 1 km</t>
  </si>
  <si>
    <t>17,355   "prosívka z lože pod silniční panely"</t>
  </si>
  <si>
    <t>997221559</t>
  </si>
  <si>
    <t>Příplatek ZKD 1 km u vodorovné dopravy suti ze sypkých materiálů</t>
  </si>
  <si>
    <t>-201586333</t>
  </si>
  <si>
    <t>Vodorovná doprava suti bez naložení, ale se složením a s hrubým urovnáním Příplatek k ceně za každý další i započatý 1 km přes 1 km</t>
  </si>
  <si>
    <t>(114,782+23,191+0,214+17,355)*9</t>
  </si>
  <si>
    <t>997221561</t>
  </si>
  <si>
    <t>Vodorovná doprava suti z kusových materiálů do 1 km</t>
  </si>
  <si>
    <t>-1313745859</t>
  </si>
  <si>
    <t>Vodorovná doprava suti bez naložení, ale se složením a s hrubým urovnáním z kusových materiálů, na vzdálenost do 1 km</t>
  </si>
  <si>
    <t>94,785   "silniční panely"</t>
  </si>
  <si>
    <t>997221569</t>
  </si>
  <si>
    <t>Příplatek ZKD 1 km u vodorovné dopravy suti z kusových materiálů</t>
  </si>
  <si>
    <t>-1585351722</t>
  </si>
  <si>
    <t>"odvoz suti na skládku ve vzdálenosti 10 km (předpoklad)</t>
  </si>
  <si>
    <t>2,0*9</t>
  </si>
  <si>
    <t>2,95*5</t>
  </si>
  <si>
    <t>"odvoz silničních panelů na skládku zhotovitele v předpokládané vzdálenosti 30 km</t>
  </si>
  <si>
    <t>"příplatek za dalších 29 km</t>
  </si>
  <si>
    <t>94,785*29</t>
  </si>
  <si>
    <t>997221611</t>
  </si>
  <si>
    <t>Nakládání suti na dopravní prostředky pro vodorovnou dopravu</t>
  </si>
  <si>
    <t>774348396</t>
  </si>
  <si>
    <t>Nakládání na dopravní prostředky pro vodorovnou dopravu suti</t>
  </si>
  <si>
    <t>"suť ze sypkých materiálů</t>
  </si>
  <si>
    <t>"suť z kusových materiálů</t>
  </si>
  <si>
    <t>997221815</t>
  </si>
  <si>
    <t>1951576662</t>
  </si>
  <si>
    <t>666122008</t>
  </si>
  <si>
    <t>82608402</t>
  </si>
  <si>
    <t>2022306953</t>
  </si>
  <si>
    <t>-2126686393</t>
  </si>
  <si>
    <t>582053469</t>
  </si>
  <si>
    <t>998011014</t>
  </si>
  <si>
    <t>Příplatek k přesunu hmot pro budovy zděné za zvětšený přesun do 500 m</t>
  </si>
  <si>
    <t>310162655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</si>
  <si>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</si>
  <si>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871650282</t>
  </si>
  <si>
    <t>"vodorovná hydroizolace pod novou zadní cihelnou stěnu</t>
  </si>
  <si>
    <t>33,6*0,3</t>
  </si>
  <si>
    <t>802425262</t>
  </si>
  <si>
    <t>10,08*0,0003 'Přepočtené koeficientem množství</t>
  </si>
  <si>
    <t>1098376197</t>
  </si>
  <si>
    <t>62833159</t>
  </si>
  <si>
    <t>pás těžký asfaltovaný G 200 S40</t>
  </si>
  <si>
    <t>168647175</t>
  </si>
  <si>
    <t>10,08*1,15 'Přepočtené koeficientem množství</t>
  </si>
  <si>
    <t>711199095</t>
  </si>
  <si>
    <t>Příplatek k izolacím proti zemní vlhkosti za plochu do 10 m2 natěradly za studena nebo za horka</t>
  </si>
  <si>
    <t>-186675284</t>
  </si>
  <si>
    <t>Příplatek k cenám provedení izolace proti zemní vlhkosti za plochu do 10 m2 natěradly za studena nebo za horka</t>
  </si>
  <si>
    <t>711199097</t>
  </si>
  <si>
    <t>Příplatek k izolacím proti zemní vlhkosti za plochu do 10 m2 pásy přitavením NAIP nebo termoplasty</t>
  </si>
  <si>
    <t>-1673749024</t>
  </si>
  <si>
    <t>Příplatek k cenám provedení izolace proti zemní vlhkosti za plochu do 10 m2 pásy přitavením NAIP nebo termoplasty</t>
  </si>
  <si>
    <t>2016647091</t>
  </si>
  <si>
    <t>"zpětný spoj hydroizolace z venkovní strany</t>
  </si>
  <si>
    <t>33,6</t>
  </si>
  <si>
    <t>-2967572</t>
  </si>
  <si>
    <t>33,6*0,6 'Přepočtené koeficientem množství</t>
  </si>
  <si>
    <t>711748088</t>
  </si>
  <si>
    <t>Izolace proti vodě opracování kotevních prostupů přitavením pásu</t>
  </si>
  <si>
    <t>1765240994</t>
  </si>
  <si>
    <t>Provedení detailů pásy přitavením opracování kotevních prostupů</t>
  </si>
  <si>
    <t>"opracování kotvení sloupů nosné konstrukce</t>
  </si>
  <si>
    <t>1904299713</t>
  </si>
  <si>
    <t>6*0,5 'Přepočtené koeficientem množství</t>
  </si>
  <si>
    <t>998711101</t>
  </si>
  <si>
    <t>Přesun hmot tonážní pro izolace proti vodě, vlhkosti a plynům v objektech výšky do 6 m</t>
  </si>
  <si>
    <t>-743465706</t>
  </si>
  <si>
    <t>Přesun hmot pro izolace proti vodě, vlhkosti a plynům stanovený z hmotnosti přesunovaného materiálu vodorovná dopravní vzdálenost do 50 m v objektech výšky do 6 m</t>
  </si>
  <si>
    <t>998711192</t>
  </si>
  <si>
    <t>Příplatek k přesunu hmot tonážní 711 za zvětšený přesun do 100 m</t>
  </si>
  <si>
    <t>1852950205</t>
  </si>
  <si>
    <t>Přesun hmot pro izolace proti vodě, vlhkosti a plynům stanovený z hmotnosti přesunovaného materiálu Příplatek k cenám za zvětšený přesun přes vymezenou největší dopravní vzdálenost do 100 m</t>
  </si>
  <si>
    <t>766211200</t>
  </si>
  <si>
    <t>Montáž madel schodišťových dřevených nebo verzalitových průběžných</t>
  </si>
  <si>
    <t>-1355177671</t>
  </si>
  <si>
    <t>Montáž madel schodišťových dřevěných průběžných</t>
  </si>
  <si>
    <t>"montáž dřevěné vodící fošny š. 150 mm, tl. 40 mm na průběžné ocelové zábradlí pod tribunou v délce 32,6 m</t>
  </si>
  <si>
    <t>32,6</t>
  </si>
  <si>
    <t>60516101</t>
  </si>
  <si>
    <t>řezivo smrkové sušené tl 50mm</t>
  </si>
  <si>
    <t>570079577</t>
  </si>
  <si>
    <t>"specifikace - prořez, ztratné 10%</t>
  </si>
  <si>
    <t>"dřevěná vodící fošna š. 150 mm, tl. 40 mm na průběžné ocelové zábradlí pod tribunou v délce 32,6 m</t>
  </si>
  <si>
    <t>0,15*0,04*32,6*1,1</t>
  </si>
  <si>
    <t>998766101</t>
  </si>
  <si>
    <t>Přesun hmot tonážní pro konstrukce truhlářské v objektech v do 6 m</t>
  </si>
  <si>
    <t>1083616816</t>
  </si>
  <si>
    <t>Přesun hmot pro konstrukce truhlářské stanovený z hmotnosti přesunovaného materiálu vodorovná dopravní vzdálenost do 50 m v objektech výšky do 6 m</t>
  </si>
  <si>
    <t>998766193</t>
  </si>
  <si>
    <t>Příplatek k přesunu hmot tonážní 766 za zvětšený přesun do 500 m</t>
  </si>
  <si>
    <t>1063367609</t>
  </si>
  <si>
    <t>Přesun hmot pro konstrukce truhlářské stanovený z hmotnosti přesunovaného materiálu Příplatek k ceně za zvětšený přesun přes vymezenou největší dopravní vzdálenost do 500 m</t>
  </si>
  <si>
    <t>767161811</t>
  </si>
  <si>
    <t>Demontáž zábradlí rovného rozebíratelného hmotnosti 1m zábradlí do 20 kg</t>
  </si>
  <si>
    <t>-188378003</t>
  </si>
  <si>
    <t>Demontáž zábradlí rovného rozebíratelný spoj hmotnosti 1 m zábradlí do 20 kg</t>
  </si>
  <si>
    <t>"rovné zábradlí kotvené do hlavy opěrné zdi před hledištěm - dl. 32,6 m</t>
  </si>
  <si>
    <t>767161821</t>
  </si>
  <si>
    <t>Demontáž zábradlí schodišťového rozebíratelného hmotnosti 1m zábradlí do 20 kg</t>
  </si>
  <si>
    <t>1621257241</t>
  </si>
  <si>
    <t>Demontáž zábradlí schodišťového rozebíratelný spoj hmotnosti 1 m zábradlí do 20 kg</t>
  </si>
  <si>
    <t>"šikmé a rovné zábradlí na bocích schodišťových ramen hlediště - dl. 7,0 m  - 2 kpl</t>
  </si>
  <si>
    <t>2041381659</t>
  </si>
  <si>
    <t>"výroba a montáž ocelového rovného zábradlí z trubek</t>
  </si>
  <si>
    <t>"umístění zábradlí: pod tribunou - v délce tribuny 32,6 m</t>
  </si>
  <si>
    <t>"ocelová bezešvá trubka d 48,3x2,6 mm - hmotnost 2,93 kg/m (sloupky, madlo, příčel)</t>
  </si>
  <si>
    <t>"sloupky po 2,5 m - tj. 14 ks dl. 0,9 m</t>
  </si>
  <si>
    <t>14*0,9*2,93</t>
  </si>
  <si>
    <t>"madlo dl. 32,6 m - 1 kus</t>
  </si>
  <si>
    <t>32,6*2,93</t>
  </si>
  <si>
    <t>"příčel dl. 32,6 m - 1 kus</t>
  </si>
  <si>
    <t>"výroba a montáž ocelového schodišťového zábradlí z trubek (bez vodící fošny)</t>
  </si>
  <si>
    <t>"umístění zábradlí: podél vnějších okrajů schodišťových ramen v délce 6,0 m - 2 ks</t>
  </si>
  <si>
    <t>"sloupky po 2,0 m - tj. 2x 4 ks dl. 1,0 m</t>
  </si>
  <si>
    <t>4*1,0*2,93*2</t>
  </si>
  <si>
    <t>"madlo dl. 6,0 m - 2 ks</t>
  </si>
  <si>
    <t>6,0*2*2,93</t>
  </si>
  <si>
    <t>"příčel dl. 6,0 m - 2 ks</t>
  </si>
  <si>
    <t>14011024</t>
  </si>
  <si>
    <t>trubka ocelová bezešvá hladká jakost 11 353 48,3x2,6mm</t>
  </si>
  <si>
    <t>-1347221700</t>
  </si>
  <si>
    <t>"výroba a montáž ocelového rovného zábradlí z trubek - specifikace</t>
  </si>
  <si>
    <t>"ocelová bezešvá trubka d 48,3x2,6 mm - celková délka 77,8 m (sloupky, madlo, příčel)</t>
  </si>
  <si>
    <t>77,8*1,1</t>
  </si>
  <si>
    <t>"výroba a montáž ocelového schodišťového zábradlí z trubek</t>
  </si>
  <si>
    <t>"ocelová bezešvá trubka d 48,3x2,6 mm - celková délka 32,0 m (sloupky, madlo, příčel)</t>
  </si>
  <si>
    <t>32,0*1,1</t>
  </si>
  <si>
    <t>1322402.M</t>
  </si>
  <si>
    <t>spojovací kotevní a montážní materiál</t>
  </si>
  <si>
    <t>587780137</t>
  </si>
  <si>
    <t>Poznámka k položce:_x000D_
- včetně kotevních patních plechů pro sloupky_x000D_
- včetně spojovacích prostředků pro ukotvení dřevěné vodící fošny</t>
  </si>
  <si>
    <t>"15% z celkové hmotnosti dodávky ocelových prvků</t>
  </si>
  <si>
    <t>321,714*0,15</t>
  </si>
  <si>
    <t>998767101</t>
  </si>
  <si>
    <t>Přesun hmot tonážní pro zámečnické konstrukce v objektech v do 6 m</t>
  </si>
  <si>
    <t>83543833</t>
  </si>
  <si>
    <t>Přesun hmot pro zámečnické konstrukce stanovený z hmotnosti přesunovaného materiálu vodorovná dopravní vzdálenost do 50 m v objektech výšky do 6 m</t>
  </si>
  <si>
    <t>998767193</t>
  </si>
  <si>
    <t>Příplatek k přesunu hmot tonážní 767 za zvětšený přesun do 500 m</t>
  </si>
  <si>
    <t>827809777</t>
  </si>
  <si>
    <t>Přesun hmot pro zámečnické konstrukce stanovený z hmotnosti přesunovaného materiálu Příplatek k cenám za zvětšený přesun přes vymezenou největší dopravní vzdálenost do 500 m</t>
  </si>
  <si>
    <t>783218101</t>
  </si>
  <si>
    <t>Lazurovací jednonásobný syntetický nátěr tesařských konstrukcí</t>
  </si>
  <si>
    <t>1707442321</t>
  </si>
  <si>
    <t>Lazurovací nátěr tesařských konstrukcí jednonásobný syntetický</t>
  </si>
  <si>
    <t>"dřevěná vodící fošna š. 150 mm, tl. 40 mm; dl. 32,6 m - napuštění</t>
  </si>
  <si>
    <t>(0,15+0,04)*2*32,6</t>
  </si>
  <si>
    <t>783218111</t>
  </si>
  <si>
    <t>Lazurovací dvojnásobný syntetický nátěr tesařských konstrukcí</t>
  </si>
  <si>
    <t>656471516</t>
  </si>
  <si>
    <t>Lazurovací nátěr tesařských konstrukcí dvojnásobný syntetický</t>
  </si>
  <si>
    <t>"dřevěná vodící fošna š. 150 mm, tl. 40 mm; dl. 32,6 m - 2x nátěr</t>
  </si>
  <si>
    <t>783301303</t>
  </si>
  <si>
    <t>Bezoplachové odrezivění zámečnických konstrukcí</t>
  </si>
  <si>
    <t>-1585264821</t>
  </si>
  <si>
    <t>Příprava podkladu zámečnických konstrukcí před provedením nátěru odrezivění odrezovačem bezoplachovým</t>
  </si>
  <si>
    <t>"obnova nátěru ocelové nosné konstrukce tribuny (odhad plochy)</t>
  </si>
  <si>
    <t>"sloupy d 150 mm, v. 3,7 m - 2 ks</t>
  </si>
  <si>
    <t>PI*0,15*3,7*2</t>
  </si>
  <si>
    <t>"příhradový nosník dl. 33,6 m, v. 2,0 m - 1 ks (50% pohledové plochy)</t>
  </si>
  <si>
    <t>33,6*2,0*2*0,5</t>
  </si>
  <si>
    <t>"střešní vazníky dl. 10,0 m, v. 2,0 m - 8 ks (50% pohledové plochy)</t>
  </si>
  <si>
    <t>10,0*2,0*0,5*2*8*0,5</t>
  </si>
  <si>
    <t>"výztuhy v rovině střechy (30% z plochy střechy)</t>
  </si>
  <si>
    <t>33,6*10*0,3</t>
  </si>
  <si>
    <t>783306807</t>
  </si>
  <si>
    <t>Odstranění nátěru ze zámečnických konstrukcí odstraňovačem nátěrů</t>
  </si>
  <si>
    <t>-966665046</t>
  </si>
  <si>
    <t>Odstranění nátěrů ze zámečnických konstrukcí odstraňovačem nátěrů s obroušením</t>
  </si>
  <si>
    <t>251,487</t>
  </si>
  <si>
    <t>783314201</t>
  </si>
  <si>
    <t>Základní antikorozní jednonásobný syntetický standardní nátěr zámečnických konstrukcí</t>
  </si>
  <si>
    <t>1466747980</t>
  </si>
  <si>
    <t>Základní antikorozní nátěr zámečnických konstrukcí jednonásobný syntetický standardní</t>
  </si>
  <si>
    <t>611591648</t>
  </si>
  <si>
    <t>1383543593</t>
  </si>
  <si>
    <t>783823131</t>
  </si>
  <si>
    <t>Penetrační akrylátový nátěr hladkých, tenkovrstvých zrnitých nebo štukových omítek</t>
  </si>
  <si>
    <t>-904601756</t>
  </si>
  <si>
    <t>Penetrační nátěr omítek hladkých omítek hladkých, zrnitých tenkovrstvých nebo štukových stupně členitosti 1 a 2 akrylátový</t>
  </si>
  <si>
    <t>"zadní stěna tribuny - oboustranná penetrace</t>
  </si>
  <si>
    <t>783827421</t>
  </si>
  <si>
    <t>Krycí dvojnásobný akrylátový nátěr omítek stupně členitosti 1 a 2</t>
  </si>
  <si>
    <t>-559825930</t>
  </si>
  <si>
    <t>Krycí (ochranný ) nátěr omítek dvojnásobný hladkých omítek hladkých, zrnitých tenkovrstvých nebo štukových stupně členitosti 1 a 2 akrylátový</t>
  </si>
  <si>
    <t>"zadní stěna tribuny - oboustranný nátěr</t>
  </si>
  <si>
    <t>-1500624805</t>
  </si>
  <si>
    <t>"povrchová úprava ocelového rovného zábradlí z trubek</t>
  </si>
  <si>
    <t>227,954</t>
  </si>
  <si>
    <t>10   "patní plechy"</t>
  </si>
  <si>
    <t>93,76</t>
  </si>
  <si>
    <t>8   "patní plechy"</t>
  </si>
  <si>
    <t>OST.1</t>
  </si>
  <si>
    <t>Sportovní vybavení hřiště</t>
  </si>
  <si>
    <t>101151.R</t>
  </si>
  <si>
    <t>Montáž plastových sedáků včetně pomocného, kotevního a spojovacího materiálu</t>
  </si>
  <si>
    <t>-1822945701</t>
  </si>
  <si>
    <t>101102.M</t>
  </si>
  <si>
    <t>sedák plastový na tribuny a střídačky</t>
  </si>
  <si>
    <t>-1439775969</t>
  </si>
  <si>
    <t>Poznámka k položce:_x000D_
- plastový sedák na tribuny, střídačky apod._x000D_
- barva sedáku modrá, červená, žlutá, zelená, oranžová nebo bílá (dle výběru investora)_x000D_
- rozměry sedáku - šířka 420 mm, výška 325 mm_x000D_
- instalace sedáků - středy ve vzdálenosti od sebe min. 450 mm_x000D_
- kotvení na šrouby do betonového podkladu</t>
  </si>
  <si>
    <t>004 - Tenisové kurty</t>
  </si>
  <si>
    <t>401 - Tenisové kurty</t>
  </si>
  <si>
    <t>1131001.R</t>
  </si>
  <si>
    <t>Odstranění nekvalitního podkladu a antuky strojně pl přes 200 m2</t>
  </si>
  <si>
    <t>-1144508116</t>
  </si>
  <si>
    <t>Odstranění nekvalitního podkladu a antuky strojně plochy jednotlivě přes 200 m2 s přemístěním hmot na skládku na vzdálenost do 20 m nebo s naložením na dopravní prostředek předpokládaná tl. vrstvy 230 mm</t>
  </si>
  <si>
    <t>Poznámka k položce:_x000D_
- předpokládaná hmotnost suti 1200 kg/m3</t>
  </si>
  <si>
    <t>"stávající skladba podkladu a krytu sportovního povrchu (v předpokládané tl. 23 cm - nová úroveň pláně kurtu č.1 a 2)</t>
  </si>
  <si>
    <t>"včetně prostoru pro obrubník a boční zídky</t>
  </si>
  <si>
    <t>20,4*36,0</t>
  </si>
  <si>
    <t>19,0*35,8</t>
  </si>
  <si>
    <t>17,8*35,8</t>
  </si>
  <si>
    <t>113106123</t>
  </si>
  <si>
    <t>Rozebrání dlažeb ze zámkových dlaždic komunikací pro pěší ručně</t>
  </si>
  <si>
    <t>1495234217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</si>
  <si>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</si>
  <si>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Poznámka k položce:_x000D_
- demontáž dlažby včetně lože</t>
  </si>
  <si>
    <t>"demontáž stávajícího chodníku</t>
  </si>
  <si>
    <t>6,5*1,5+2,2*0,2</t>
  </si>
  <si>
    <t>113204111</t>
  </si>
  <si>
    <t>Vytrhání obrub záhonových</t>
  </si>
  <si>
    <t>1125201346</t>
  </si>
  <si>
    <t>Vytrhání obrub s vybouráním lože, s přemístěním hmot na skládku na vzdálenost do 3 m nebo s naložením na dopravní prostředek záhonových</t>
  </si>
  <si>
    <t>"demontáž obrub stávajícího chodníku</t>
  </si>
  <si>
    <t>6,5+1,7+4,4+0,2</t>
  </si>
  <si>
    <t>1638783109</t>
  </si>
  <si>
    <t>"sejmutí zahliněné podkladní vrstvy v tl. 15 cm pod stávajícím chodníkem</t>
  </si>
  <si>
    <t>10,19*0,15*1,1</t>
  </si>
  <si>
    <t>"odkopávka pro konstrukci nových venkovních schodů</t>
  </si>
  <si>
    <t>1,35*1,2*(0,2+0,55)/2</t>
  </si>
  <si>
    <t>"odkopávka zahliněných vrstev v oblasti kurtu č. 3 na novou úroveň pláně -0,31 m pod stávající úrovní</t>
  </si>
  <si>
    <t>"tj. cca 80 mm pod předpokládaným sejmutím nekvalitního podkladu</t>
  </si>
  <si>
    <t>17,8*35,8*0,08</t>
  </si>
  <si>
    <t>-2008873817</t>
  </si>
  <si>
    <t>"předpoklad lepivosti 100% dle pol. kód 12220 1101</t>
  </si>
  <si>
    <t>53,268</t>
  </si>
  <si>
    <t>-1158285258</t>
  </si>
  <si>
    <t>"severní strana - vyhloubení rýhy pro základ nové betonové zídky š. 50 cm, hl. 95 cm; dl. 37,2 m (hor. 3 - 50%)</t>
  </si>
  <si>
    <t>"s odpočtem vybouraného objemu zídky a základu (cca 8,0 m3)</t>
  </si>
  <si>
    <t>(0,5*0,95*37,2-8,0)*0,5</t>
  </si>
  <si>
    <t>"výkop rýh pro drenáž - sběrné dreny dl. 136 m; objem cca 0,15 m3/m (hor. 3 - 50%)</t>
  </si>
  <si>
    <t>"výkop od úrovně pláně -0,31 m (kurt č. 3)</t>
  </si>
  <si>
    <t>136*0,15*0,5</t>
  </si>
  <si>
    <t>1541271722</t>
  </si>
  <si>
    <t>15,035</t>
  </si>
  <si>
    <t>132212101</t>
  </si>
  <si>
    <t>Hloubení rýh š do 600 mm ručním nebo pneum nářadím v soudržných horninách tř. 3</t>
  </si>
  <si>
    <t>480943098</t>
  </si>
  <si>
    <t>Hloubení zapažených i nezapažených rýh šířky do 600 mm ručním nebo pneumatickým nářadím s urovnáním dna do předepsaného profilu a spádu v horninách tř. 3 soudržných</t>
  </si>
  <si>
    <t>"rýhy pro základy bočních zídek vyrovnávacích schodišť</t>
  </si>
  <si>
    <t>"rameno s 5-ti stupni</t>
  </si>
  <si>
    <t>0,3*0,67*0,8*2</t>
  </si>
  <si>
    <t>"rameno s 6-ti stupni</t>
  </si>
  <si>
    <t>0,3*0,67*1,05*2</t>
  </si>
  <si>
    <t>132212109</t>
  </si>
  <si>
    <t>Příplatek za lepivost u hloubení rýh š do 600 mm ručním nebo pneum nářadím v hornině tř. 3</t>
  </si>
  <si>
    <t>-1378540555</t>
  </si>
  <si>
    <t>Hloubení zapažených i nezapažených rýh šířky do 600 mm ručním nebo pneumatickým nářadím s urovnáním dna do předepsaného profilu a spádu v horninách tř. 3 Příplatek k cenám za lepivost horniny tř. 3</t>
  </si>
  <si>
    <t>"předpoklad lepivosti 100% dle pol. kód 13221 2101</t>
  </si>
  <si>
    <t>0,744</t>
  </si>
  <si>
    <t>-396273885</t>
  </si>
  <si>
    <t>"severní strana</t>
  </si>
  <si>
    <t>"severní strana - vyhloubení rýhy pro základ nové betonové zídky š. 50 cm, hl. 95 cm; dl. 37,2 m (hor. 4 - 50%)</t>
  </si>
  <si>
    <t>"výkop rýh pro drenáž - sběrné dreny dl. 136 m; objem cca 0,15 m3/m (hor. 4 - 50%)</t>
  </si>
  <si>
    <t>-719049151</t>
  </si>
  <si>
    <t>15,035*0,5</t>
  </si>
  <si>
    <t>133201101</t>
  </si>
  <si>
    <t>Hloubení šachet v hornině tř. 3 objemu do 100 m3</t>
  </si>
  <si>
    <t>1711702536</t>
  </si>
  <si>
    <t>Hloubení zapažených i nezapažených šachet s případným nutným přemístěním výkopku ve výkopišti v hornině tř. 3 do 100 m3</t>
  </si>
  <si>
    <t>"výkopy šachet pro patky k ukotvení sloupků na tenis (hor. 3 - 50%)</t>
  </si>
  <si>
    <t>"hloubka výkopu 0,8 m od pláně</t>
  </si>
  <si>
    <t>0,8*0,8*0,8*6*0,5</t>
  </si>
  <si>
    <t>133201109</t>
  </si>
  <si>
    <t>Příplatek za lepivost u hloubení šachet v hornině tř. 3</t>
  </si>
  <si>
    <t>-1481953354</t>
  </si>
  <si>
    <t>Hloubení zapažených i nezapažených šachet s případným nutným přemístěním výkopku ve výkopišti v hornině tř. 3 Příplatek k cenám za lepivost horniny tř. 3</t>
  </si>
  <si>
    <t>"předpoklad lepivosti 100% dle pol. kód 13320 1101</t>
  </si>
  <si>
    <t>1,536</t>
  </si>
  <si>
    <t>133301101</t>
  </si>
  <si>
    <t>Hloubení šachet v hornině tř. 4 objemu do 100 m3</t>
  </si>
  <si>
    <t>427094624</t>
  </si>
  <si>
    <t>Hloubení zapažených i nezapažených šachet s případným nutným přemístěním výkopku ve výkopišti v hornině tř. 4 do 100 m3</t>
  </si>
  <si>
    <t>"výkopy šachet pro patky k ukotvení sloupků na tenis (hor. 4 - 50%)</t>
  </si>
  <si>
    <t>133301109</t>
  </si>
  <si>
    <t>Příplatek za lepivost u hloubení šachet v hornině tř. 4</t>
  </si>
  <si>
    <t>-186812507</t>
  </si>
  <si>
    <t>Hloubení zapažených i nezapažených šachet s případným nutným přemístěním výkopku ve výkopišti v hornině tř. 4 Příplatek k cenám za lepivost horniny tř. 4</t>
  </si>
  <si>
    <t>"předpoklad lepivosti 50% dle pol. kód 13330 1101</t>
  </si>
  <si>
    <t>1,536*0,5</t>
  </si>
  <si>
    <t>2012418118</t>
  </si>
  <si>
    <t>"přemístění výkopku na stavenišní mezideponii</t>
  </si>
  <si>
    <t>4,835*2   "výkopek z rýh š. 60 cm - základ nové betonové zídky"</t>
  </si>
  <si>
    <t>10,2*2   "výkopek z rýh š. 60 cm - sběrné dreny"</t>
  </si>
  <si>
    <t>0,744   "výkopek z rýh š. 60 cm - ručně - základy bočních zídek vyrovnávacích schodišť"</t>
  </si>
  <si>
    <t>1,536*2   "výkopek ze šachet pro patky k ukotvení sloupků na tenis"</t>
  </si>
  <si>
    <t>1017265224</t>
  </si>
  <si>
    <t>50,979   "výkopek z odkopávky zahliněných vrstev v oblasti kurtu č. 3"</t>
  </si>
  <si>
    <t>-10,01   "odpočet výkopku pro zpětný zásyp"</t>
  </si>
  <si>
    <t>-1521871666</t>
  </si>
  <si>
    <t>"naložení přebytečného výkopku k odvozu na skládku</t>
  </si>
  <si>
    <t>74,855</t>
  </si>
  <si>
    <t>10,01</t>
  </si>
  <si>
    <t>171101104</t>
  </si>
  <si>
    <t>Uložení sypaniny z hornin soudržných do násypů zhutněných do 102 % PS</t>
  </si>
  <si>
    <t>1558199490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</si>
  <si>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</si>
  <si>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"násyp ze štěrkodrti pod schodišťovou desku mezi boční zídky vyrovnávacích schodišť</t>
  </si>
  <si>
    <t>(0,7+0,3)*0,55*0,5*1,0</t>
  </si>
  <si>
    <t>(0,89+0,3)*0,8*0,5*1,0</t>
  </si>
  <si>
    <t>"násyp ze štěrkodrti pod schodišťovou desku venkovních schodů</t>
  </si>
  <si>
    <t>1,3*1,2*(0,15+0,55)*0,5</t>
  </si>
  <si>
    <t>58344171</t>
  </si>
  <si>
    <t>štěrkodrť frakce 0-32</t>
  </si>
  <si>
    <t>523652880</t>
  </si>
  <si>
    <t>1,297*2 'Přepočtené koeficientem množství</t>
  </si>
  <si>
    <t>-1588532990</t>
  </si>
  <si>
    <t>"uložení na staveništní mezideponii</t>
  </si>
  <si>
    <t>33,886</t>
  </si>
  <si>
    <t>"uložení na skládku</t>
  </si>
  <si>
    <t>-62114089</t>
  </si>
  <si>
    <t>74,855*1,6</t>
  </si>
  <si>
    <t>-2043153173</t>
  </si>
  <si>
    <t>"zásyp podél nové zídky na severní straně kurtů - cca 0,05 m3/m v délce dl. 37,2 m</t>
  </si>
  <si>
    <t>0,05*37,2</t>
  </si>
  <si>
    <t>"zásyp podél osazených záhonových obrubníků - cca 0,05 m3/m</t>
  </si>
  <si>
    <t>"obruby kolem kurtů (pod oplocením)</t>
  </si>
  <si>
    <t>(111,6-2,2)*0,05</t>
  </si>
  <si>
    <t>"obruby podél upraveného chodníku</t>
  </si>
  <si>
    <t>(12,8-1,2)*0,05</t>
  </si>
  <si>
    <t>"zásyp podél nových venkovních schodů - cca 0,08 m3/m</t>
  </si>
  <si>
    <t>1,5*0,08*2</t>
  </si>
  <si>
    <t>1243489512</t>
  </si>
  <si>
    <t>"úprava a zhutnění pláně po sejmutí podkladní vrstvy pod stávajícím chodníkem</t>
  </si>
  <si>
    <t>10,19*1,1</t>
  </si>
  <si>
    <t>-485506517</t>
  </si>
  <si>
    <t>"úprava a zhutnění upravené pláně pod konstrukci kurtů</t>
  </si>
  <si>
    <t>"kurty č. 1 a 2 - pláň v úrovni -0,23 m pod stávající úrovní</t>
  </si>
  <si>
    <t>"kurt č. 3 - pláň v úrovni -0,31 m pod stávající úrovní</t>
  </si>
  <si>
    <t>212752212</t>
  </si>
  <si>
    <t>Trativod z drenážních trubek plastových flexibilních D do 100 mm včetně lože otevřený výkop</t>
  </si>
  <si>
    <t>-1550426241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</si>
  <si>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</si>
  <si>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"sběrné dreny DN 100; dl. 136 m; včetně obsypu cca 0,15 m3/m</t>
  </si>
  <si>
    <t>-424078110</t>
  </si>
  <si>
    <t>"chodník z kačírku kolem kurtu č. 3 - podkladní geotextilie</t>
  </si>
  <si>
    <t>(17,55+34,6)*2*0,4</t>
  </si>
  <si>
    <t>69311070</t>
  </si>
  <si>
    <t>geotextilie netkaná PP 400g/m2</t>
  </si>
  <si>
    <t>-649446984</t>
  </si>
  <si>
    <t>41,72*1,15 'Přepočtené koeficientem množství</t>
  </si>
  <si>
    <t>274313611</t>
  </si>
  <si>
    <t>Základové pásy z betonu tř. C 16/20</t>
  </si>
  <si>
    <t>-2092849151</t>
  </si>
  <si>
    <t>Základy z betonu prostého pasy betonu kamenem neprokládaného tř. C 16/20</t>
  </si>
  <si>
    <t>"základy bočních zídek vyrovnávacích schodišť</t>
  </si>
  <si>
    <t>"rameno s 5-ti stupni - pás š. 0,3 m; dl. 0,8 m; hl. 0,67 m - 2 ks</t>
  </si>
  <si>
    <t>"rameno s 6-ti stupni - pás š. 0,3 m; dl. 1,05 m; hl. 0,67 m - 2 ks</t>
  </si>
  <si>
    <t>"ztratné 5% - betonáž do terénu</t>
  </si>
  <si>
    <t>0,744*0,05</t>
  </si>
  <si>
    <t>1711225317</t>
  </si>
  <si>
    <t>"základ nové betonové zídky š. 50 cm, hl. 80 cm; dl. 37,2 m</t>
  </si>
  <si>
    <t>0,5*0,8*37,2</t>
  </si>
  <si>
    <t>14,88*0,05</t>
  </si>
  <si>
    <t>275313711</t>
  </si>
  <si>
    <t>Základové patky z betonu tř. C 20/25</t>
  </si>
  <si>
    <t>1394177336</t>
  </si>
  <si>
    <t>Základy z betonu prostého patky a bloky z betonu kamenem neprokládaného tř. C 20/25</t>
  </si>
  <si>
    <t>"patky k ukotvení sloupků na tenis - vel. 80 x 80 cm, výška patky 0,9 m - 6 ks</t>
  </si>
  <si>
    <t>"betonáž do terénu - ztratné 5%</t>
  </si>
  <si>
    <t>0,8*0,8*0,9*6*1,05</t>
  </si>
  <si>
    <t>275351121</t>
  </si>
  <si>
    <t>Zřízení bednění základových patek</t>
  </si>
  <si>
    <t>660429555</t>
  </si>
  <si>
    <t>Bednění základů patek zřízení</t>
  </si>
  <si>
    <t>"zřízení bednění horní části patky</t>
  </si>
  <si>
    <t>0,8*4*0,2*6</t>
  </si>
  <si>
    <t>275351122</t>
  </si>
  <si>
    <t>Odstranění bednění základových patek</t>
  </si>
  <si>
    <t>-225558512</t>
  </si>
  <si>
    <t>Bednění základů patek odstranění</t>
  </si>
  <si>
    <t>"odstranění bednění horní části patky</t>
  </si>
  <si>
    <t>279113144</t>
  </si>
  <si>
    <t>Základová zeď tl do 300 mm z tvárnic ztraceného bednění včetně výplně z betonu tř. C 20/25</t>
  </si>
  <si>
    <t>-177724939</t>
  </si>
  <si>
    <t>Základové zdi z tvárnic ztraceného bednění včetně výplně z betonu bez zvláštních nároků na vliv prostředí třídy C 20/25, tloušťky zdiva přes 250 do 300 mm</t>
  </si>
  <si>
    <t>"základová zeď - 2 šáry šalovacích tvárnic tl. 300 mm, celková výška 500 mm; dl. 37,2 m</t>
  </si>
  <si>
    <t>0,5*37,2</t>
  </si>
  <si>
    <t>26329316</t>
  </si>
  <si>
    <t>"cca 40 kg/m3 včetně prostřihu a přesahů</t>
  </si>
  <si>
    <t>37,2*0,5*0,3*40*0,001</t>
  </si>
  <si>
    <t>311311951</t>
  </si>
  <si>
    <t>Nosná zeď z betonu prostého tř. C 20/25</t>
  </si>
  <si>
    <t>659819599</t>
  </si>
  <si>
    <t>Nadzákladové zdi z betonu prostého nosné bez zvláštních nároků na vliv prostředí tř. C 20/25</t>
  </si>
  <si>
    <t>"horní část betonové zídky tl. 30 cm; v 50 cm; dl. 37,2 m</t>
  </si>
  <si>
    <t>0,3*0,5*37,2</t>
  </si>
  <si>
    <t>-1426954265</t>
  </si>
  <si>
    <t>"boční zídky tl. 250 mm vyrovnávacích schodišť</t>
  </si>
  <si>
    <t>"rameno s 5-ti stupni - 2 ks (pohledová plocha 0,851 m2/kus)</t>
  </si>
  <si>
    <t>0,851*0,25*2</t>
  </si>
  <si>
    <t>"rameno s 6-ti stupni - 2 ks (pohledová plocha 1,171 m2/kus)</t>
  </si>
  <si>
    <t>1,171*0,25*2</t>
  </si>
  <si>
    <t>-2107988316</t>
  </si>
  <si>
    <t>"zřízení bednění bočních zídek vyrovnávacích schodišť</t>
  </si>
  <si>
    <t>0,851*2*2*1,15</t>
  </si>
  <si>
    <t>0,4*6+0,4*0,35   "čela zídky"</t>
  </si>
  <si>
    <t>1,171*2*2*1,15</t>
  </si>
  <si>
    <t>"zřízení bednění horní části betonové zídky tl. 30 cm; v 50 cm; dl. 37,2 m</t>
  </si>
  <si>
    <t>37,2*0,6*2+0,5*0,6*2</t>
  </si>
  <si>
    <t>796736846</t>
  </si>
  <si>
    <t>"odstranění bednění bočních zídek vyrovnávacích schodišť</t>
  </si>
  <si>
    <t>"odstranění bednění horní části betonové zídky tl. 30 cm; v 50 cm; dl. 37,2 m</t>
  </si>
  <si>
    <t>526821284</t>
  </si>
  <si>
    <t>"výztuž horní části betonové zídky tl. 30 cm; v 50 cm; dl. 37,2 m</t>
  </si>
  <si>
    <t>37,2*0,5*2*7,9*0,001*1,1</t>
  </si>
  <si>
    <t>"výztuž bočních zídek vyrovnávacích schodišť</t>
  </si>
  <si>
    <t>"prostřih, přesahy, ztratné 20%</t>
  </si>
  <si>
    <t>0,851*2*2*7,9*0,001*1,2</t>
  </si>
  <si>
    <t>1,171*2*2*7,9*0,001*1,2</t>
  </si>
  <si>
    <t>-1786271986</t>
  </si>
  <si>
    <t>"nová ukončující žbet hlava zdi tl. 45 cm z lomového kamene mezi kurty - dl. 35,6 m - 2 ks; v 25 cm</t>
  </si>
  <si>
    <t>"s odpočtem vsazených vyrovnávacích schodů š. 1,5 m - 2 ks</t>
  </si>
  <si>
    <t>0,45*0,25*(35,6-1,5)*2</t>
  </si>
  <si>
    <t>-200101541</t>
  </si>
  <si>
    <t>"zřízení bednění ukončující žbet hlavy zdi tl. 45 cm mezi kurty - dl. 35,6 m - 2 ks; v 25 cm</t>
  </si>
  <si>
    <t>(35,6-1,5)*0,35*2*2</t>
  </si>
  <si>
    <t>1703586956</t>
  </si>
  <si>
    <t>"odstranění bednění ukončující žbet hlavy zdi tl. 45 cm mezi kurty - dl. 35,6 m - 2 ks; v 25 cm</t>
  </si>
  <si>
    <t>-1020494383</t>
  </si>
  <si>
    <t>"výztuž 4x R10 mm, hmotnost 0,617 kg/m</t>
  </si>
  <si>
    <t>(35,6-1,5)*4*2*0,617*0,001*1,1</t>
  </si>
  <si>
    <t>-1569524466</t>
  </si>
  <si>
    <t>"konstrukce vyrovnávacích schodišť</t>
  </si>
  <si>
    <t>"schodišťové desky tl. 150 mm</t>
  </si>
  <si>
    <t>"rameno s 5-ti stupni - š. 1,0 m; dl. 1,6 m</t>
  </si>
  <si>
    <t>1,0*1,6*0,15</t>
  </si>
  <si>
    <t>"rameno s 6-ti stupni - š. 1,0 m; dl. 1,9 m</t>
  </si>
  <si>
    <t>1,0*1,9*0,15</t>
  </si>
  <si>
    <t>"schodišťová deska tl. 125 mm pro nové venkovní schody</t>
  </si>
  <si>
    <t>1,3*1,2*0,125</t>
  </si>
  <si>
    <t>-1059904521</t>
  </si>
  <si>
    <t>"výztuž konstrukce vyrovnávacích schodišť</t>
  </si>
  <si>
    <t>1,0*1,6*2*7,90*0,001*1,2</t>
  </si>
  <si>
    <t>1,0*1,9*2*7,9*0,001*1,2</t>
  </si>
  <si>
    <t>"výztuž schodišťové desky tl. 125 mm pro nové venkovní schody</t>
  </si>
  <si>
    <t>1,35*1,2*2*7,9*0,001*1,2</t>
  </si>
  <si>
    <t>-1602476276</t>
  </si>
  <si>
    <t>"nabetonování schodišťových stupňů na desku</t>
  </si>
  <si>
    <t>"rameno s 5-ti stupni - 190/250 mm (v/š) - 5 ks, dl. stupně 1,0 m</t>
  </si>
  <si>
    <t>"rameno s 6-ti stupni - 190/250 mm (v/š) - 6 ks, dl. stupně 1,0 m</t>
  </si>
  <si>
    <t>1,0*6</t>
  </si>
  <si>
    <t>"schody u venkovního chodníku - 150/300 mm (vxš) - 4 ks, dl. stupně 1,2 m</t>
  </si>
  <si>
    <t>1,2*4</t>
  </si>
  <si>
    <t>84657540</t>
  </si>
  <si>
    <t>"zřízení bednění schodišťových stupňů</t>
  </si>
  <si>
    <t>1,0*0,25*5</t>
  </si>
  <si>
    <t>1,6*0,3*2</t>
  </si>
  <si>
    <t>1,0*0,25*6</t>
  </si>
  <si>
    <t>1,9*0,3*2</t>
  </si>
  <si>
    <t>"schody u venkovního chodníku - 150/300 mm (v/š) - 4 ks, dl. stupně 1,2 m</t>
  </si>
  <si>
    <t>1,2*0,25*4</t>
  </si>
  <si>
    <t>1,4*0,3*2   "boky desky"</t>
  </si>
  <si>
    <t>-1869957239</t>
  </si>
  <si>
    <t>564201111.1</t>
  </si>
  <si>
    <t>Podklad nebo podsyp ze štěrkopísku ŠP tl 10 mm</t>
  </si>
  <si>
    <t>-1172907604</t>
  </si>
  <si>
    <t>Podklad nebo podsyp ze štěrkopísku ŠP s rozprostřením, vlhčením a zhutněním, po zhutnění tl. 10 mm</t>
  </si>
  <si>
    <t>"dle skladby podkladu umělého sportovního povrchu - kurt č. 3</t>
  </si>
  <si>
    <t>16,75*34,6</t>
  </si>
  <si>
    <t>564361121</t>
  </si>
  <si>
    <t>Podklad ploch pro tělovýchovu jedno a dvouvrstvý škvárový tl do 200 mm</t>
  </si>
  <si>
    <t>1454526115</t>
  </si>
  <si>
    <t>Podklad ploch pro tělovýchovu ze škváry dvouvrstvový s rozprostřením hmot, vlhčením a zhutněním tl. do 200 mm</t>
  </si>
  <si>
    <t>"dle skladby podkladu sportovního povrchu:</t>
  </si>
  <si>
    <t>"hrubá škvára tl. 120 mm + jemná škvára tl. 80 mm</t>
  </si>
  <si>
    <t>"kurt č. 1 a 2</t>
  </si>
  <si>
    <t>20,2*35,6</t>
  </si>
  <si>
    <t>19,0*35,4</t>
  </si>
  <si>
    <t>564750011</t>
  </si>
  <si>
    <t>Podklad z kameniva hrubého drceného vel. 8-16 mm tl 150 mm</t>
  </si>
  <si>
    <t>-1804105673</t>
  </si>
  <si>
    <t>Podklad nebo kryt z kameniva hrubého drceného vel. 8-16 mm s rozprostřením a zhutněním, po zhutnění tl. 150 mm</t>
  </si>
  <si>
    <t>"podkladní vrstva na pláni pod upraveným venkovním chodníkem</t>
  </si>
  <si>
    <t>564761111</t>
  </si>
  <si>
    <t>Podklad z kameniva hrubého drceného vel. 32-63 mm tl 200 mm</t>
  </si>
  <si>
    <t>189948757</t>
  </si>
  <si>
    <t>Podklad nebo kryt z kameniva hrubého drceného vel. 32-63 mm s rozprostřením a zhutněním, po zhutnění tl. 200 mm</t>
  </si>
  <si>
    <t>17,55*34,6</t>
  </si>
  <si>
    <t>564811112</t>
  </si>
  <si>
    <t>Podklad ze štěrkodrtě ŠD tl 60 mm</t>
  </si>
  <si>
    <t>1752794697</t>
  </si>
  <si>
    <t>Podklad ze štěrkodrti ŠD s rozprostřením a zhutněním, po zhutnění tl. 60 mm</t>
  </si>
  <si>
    <t>Poznámka k položce:_x000D_
- štěrkodrť frakce 0/32 mm</t>
  </si>
  <si>
    <t>5792211.R</t>
  </si>
  <si>
    <t>Sportovní povrch jednovrstvý tl. 10 mm - polyuretanový povrch PUR/EPDM vodou propustný (jednobarevný)</t>
  </si>
  <si>
    <t>814986715</t>
  </si>
  <si>
    <t>Poznámka k položce:_x000D_
- Elastická vrstva, která se pokládá na místě speciálním finišerem o síle 10 mm_x000D_
- Je tvořena polyuretanovým pojivem a EPDM celobarevným granulátem (pryž odolávající všem povětrnostním vlivům)_x000D_
- Splňuje požadavky normy DIN 18035 / 6. Útlum síly: 37%_x000D_
- Propustnost včetně podkladu: cca 130 l / 1 hod</t>
  </si>
  <si>
    <t>"dle skladby umělého sportovního povrchu - kurt č. 3</t>
  </si>
  <si>
    <t>5792212.R</t>
  </si>
  <si>
    <t>Pryžová elastická podložka tl. 30 mm pod sportovní PUR povrch</t>
  </si>
  <si>
    <t>-1736375484</t>
  </si>
  <si>
    <t>Poznámka k položce:_x000D_
- ET podložka nahrazující podkladní vrstvu drenážního asfaltu, případně betonu_x000D_
- povrch je vodopropustný a je tvořen směsí pryžového černého, recyklovaného SBR granulátu, gumové SBR drásaniny, kameniva a polyuretanového pojiva_x000D_
- celková síla povrchu je cca 30 mm (průměrně)_x000D_
- povrch se aplikuje na nevázaný podklad z kameniva a pokládá se na místě speciálním finišerem</t>
  </si>
  <si>
    <t>5792901.R</t>
  </si>
  <si>
    <t>Montáž plastových lajn pro tenisové kurty včetně ukotvení</t>
  </si>
  <si>
    <t>625489510</t>
  </si>
  <si>
    <t>Poznámka k položce:_x000D_
- plastové lajny pro antukové tenisové kurty_x000D_
- balení je v návinech po 1x22 m, 4x24 m a 1x30 m, celkem 148 m_x000D_
- materiál: neměkčené PVC_x000D_
- barva: bílá, RAL9003_x000D_
- rozměry (průřez):	43,5 x 12 mm</t>
  </si>
  <si>
    <t>"množství lajn na 1 tenisový kurt - 157,3 m</t>
  </si>
  <si>
    <t>"počet kurtů s antukou - 2 ks</t>
  </si>
  <si>
    <t>157,3*2</t>
  </si>
  <si>
    <t>2831001.M</t>
  </si>
  <si>
    <t>plastové lajny pro antukové tenisové kurty</t>
  </si>
  <si>
    <t>1638224475</t>
  </si>
  <si>
    <t>Poznámka k položce:_x000D_
- materiál: neměkčené PVC_x000D_
- barva: bílá, RAL9003_x000D_
- rozměry (průřez):	43,5 x 12 mm_x000D_
- balení: v návinech po 1x22 m, 4x24 m a 1x30 m, celkem 148 m</t>
  </si>
  <si>
    <t>2831002.M</t>
  </si>
  <si>
    <t>kotevní systém pro tenisové lajny</t>
  </si>
  <si>
    <t>bal</t>
  </si>
  <si>
    <t>697186931</t>
  </si>
  <si>
    <t>Poznámka k položce:_x000D_
- rozměr trubky: délka 250 mm, průměr 30 mm_x000D_
- rozměr jistícího kolíku: délka 70 mm, nejširší část 28 mm_x000D_
- balení: 1 trubka + 1 kolík</t>
  </si>
  <si>
    <t>"pro jeden tenisový kurt je potřeba 18 ks trubek a 18 kolíků (tj. 18 bal)</t>
  </si>
  <si>
    <t>"počet kurtů - 3 ks</t>
  </si>
  <si>
    <t>18*2</t>
  </si>
  <si>
    <t>5792902.R</t>
  </si>
  <si>
    <t>Lajnování venkovního litého polyuretanového povrchu 2-k polyuretanovou barvou v různé barevnosti</t>
  </si>
  <si>
    <t>2087806641</t>
  </si>
  <si>
    <t>"lajnování tenisového kurtu s umělým povrchem</t>
  </si>
  <si>
    <t>10,97*3+11,89*8+8,23*2+6,4*2</t>
  </si>
  <si>
    <t>589116113</t>
  </si>
  <si>
    <t>Kryt ploch pro tělovýchovu jedno a dvouvrstvý antukový tl do 20 mm</t>
  </si>
  <si>
    <t>-589587297</t>
  </si>
  <si>
    <t>Kryt ploch pro tělovýchovu jednovrstvový nebo dvouvrstvový s rozprostřením hmot, vlhčením a zhutněním antukový, o tl. do 20 mm</t>
  </si>
  <si>
    <t>Poznámka k položce:_x000D_
- včetně nákladů na projektem předepsaný posyp</t>
  </si>
  <si>
    <t>"antuka tl. 20 mm + antuková krupice tl. 5 mm</t>
  </si>
  <si>
    <t>596211110</t>
  </si>
  <si>
    <t>Kladení zámkové dlažby komunikací pro pěší tl 60 mm skupiny A pl do 50 m2</t>
  </si>
  <si>
    <t>171764079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</si>
  <si>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</si>
  <si>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Poznámka k položce:_x000D_
- vrstva dle ČSN 736131-1,3_x000D_
- včetně kladecí vrstvy z drceného kameniva frakce 4-8 mm tl. 30 mm; vrstva dle ČSN 736131-3_x000D_
- včetně vyspárování dlažeb</t>
  </si>
  <si>
    <t>"upravený venkovní chodník</t>
  </si>
  <si>
    <t>59245018</t>
  </si>
  <si>
    <t>dlažba skladebná betonová 20x10x6 cm přírodní</t>
  </si>
  <si>
    <t>-699965640</t>
  </si>
  <si>
    <t>10,19*1,05 'Přepočtené koeficientem množství</t>
  </si>
  <si>
    <t>637121111.1</t>
  </si>
  <si>
    <t>Okapový chodník z kačírku tl 50 mm s udusáním</t>
  </si>
  <si>
    <t>117447071</t>
  </si>
  <si>
    <t>Okapový chodník z kameniva s udusáním a urovnáním povrchu z kačírku tl. 50 mm</t>
  </si>
  <si>
    <t>"chodník z kačírku tl. 50 mm kolem kurtu č. 3</t>
  </si>
  <si>
    <t>916331112</t>
  </si>
  <si>
    <t>Osazení zahradního obrubníku betonového do lože z betonu s boční opěrou</t>
  </si>
  <si>
    <t>1725636551</t>
  </si>
  <si>
    <t>Osazení zahradního obrubníku betonového s ložem tl. od 50 do 100 mm z betonu prostého tř. C 12/15 s boční opěrou z betonu prostého tř. C 12/15</t>
  </si>
  <si>
    <t>35,6+20,6+18,6+16,4+20,4</t>
  </si>
  <si>
    <t>"obruba po obvodě kurtu č. 3</t>
  </si>
  <si>
    <t>(17,55+34,6)*2</t>
  </si>
  <si>
    <t>59217003</t>
  </si>
  <si>
    <t>obrubník betonový zahradní 50x5x25cm</t>
  </si>
  <si>
    <t>-971032117</t>
  </si>
  <si>
    <t>228,7*1,02 'Přepočtené koeficientem množství</t>
  </si>
  <si>
    <t>935932111</t>
  </si>
  <si>
    <t>Osazení odvodňovacího plastového žlabu s krycím roštem šířky do 200 mm</t>
  </si>
  <si>
    <t>985578197</t>
  </si>
  <si>
    <t>Osazení odvodňovacího žlabu plastového s krycím roštem šířky do 200 mm</t>
  </si>
  <si>
    <t>"kompozitní žlab š. 100 mm - dl. 35,0 - 2 ks</t>
  </si>
  <si>
    <t>35,0*2</t>
  </si>
  <si>
    <t>5624101.M</t>
  </si>
  <si>
    <t>kompozitní odvodňovací žlab (PP) š. 100 mm, dl. 1,0 m s kompozitní ochrannou hranou a roštem z kompozitu</t>
  </si>
  <si>
    <t>2035621543</t>
  </si>
  <si>
    <t>kompozitní odvodňovací žlab (PP) š. 100 mm, dl. 1,0 m s kompozitní ochrannou hranou a roštem z kompozitu, třída zatížení A15</t>
  </si>
  <si>
    <t>Poznámka k položce:_x000D_
- žlab DN 100_x000D_
- kompozitní ochranná hrana_x000D_
- vedení řezu pro řezání kusů o délce 0,5 m_x000D_
- V-profil pro vysokou průtokovou rychlost a optimalizované samočištění_x000D_
- postranní předtvarování pro rohové spoje, T-spoje a křížové spoje_x000D_
- předtvarování pro vertikální odtok_x000D_
- tři spojovací body pro napojení žlabů_x000D_
- bezpečnostní SF drážka pro 100% utěsnění_x000D_
- systém bezšroubového upevnění roštů Drainlock®_x000D_
- třída zatížení A 15 až D 400 dle ČSN EN 1433</t>
  </si>
  <si>
    <t>5624102.M</t>
  </si>
  <si>
    <t>vpusť ke žlabu š.100 mm s kalovým košem a pachovým uzávěrem s bočními vývody DN 100 a DN 150, provedení PP</t>
  </si>
  <si>
    <t>-1880374816</t>
  </si>
  <si>
    <t>936124113</t>
  </si>
  <si>
    <t>Montáž lavičky stabilní kotvené šrouby na pevný podklad</t>
  </si>
  <si>
    <t>884899291</t>
  </si>
  <si>
    <t>Montáž lavičky parkové stabilní přichycené kotevními šrouby</t>
  </si>
  <si>
    <t>7491001.M</t>
  </si>
  <si>
    <t>lavička bez opěradla 151 x 60 x 41 cm (dl. x š. x v.)   konstrukce - kov, sedák - kov + dřevo</t>
  </si>
  <si>
    <t>-1455459527</t>
  </si>
  <si>
    <t>Poznámka k položce:_x000D_
Hmotnost: 35 Kg_x000D_
Výška sedáku: 410 mm_x000D_
Délka: 1510 mm_x000D_
Počet latí	6_x000D_
Typ použitého dřeva: smrkové_x000D_
Úprava kovu: vypalovaná barva nebo žárový zinek_x000D_
Konstrukce: jekl 60 x 20 mm_x000D_
- včetně šroubů pro kotvení k podkladu</t>
  </si>
  <si>
    <t>9362001.R</t>
  </si>
  <si>
    <t>Spodní stavba lavičky</t>
  </si>
  <si>
    <t>-1110889503</t>
  </si>
  <si>
    <t xml:space="preserve">Poznámka k položce:_x000D_
Součástí je :_x000D_
- betonové patky pod nohama lavičky vel. 30 x 30 x 40 cm, umístěné v úrovni sportovního povrchu_x000D_
- kotvení lavičky k patce včetně kotevních prostředků (pomocí závitových tyčí M8)_x000D_
</t>
  </si>
  <si>
    <t>953943123</t>
  </si>
  <si>
    <t>Osazování výrobků do 15 kg/kus do betonu bez jejich dodání</t>
  </si>
  <si>
    <t>-1331577092</t>
  </si>
  <si>
    <t>Osazování drobných kovových předmětů výrobků ostatních jinde neuvedených do betonu se zajištěním polohy k bednění či k výztuži před zabetonováním hmotnosti přes 5 do 15 kg/kus</t>
  </si>
  <si>
    <t>"osazení hliníkových pouzder do betonových patek</t>
  </si>
  <si>
    <t>"pouzdra pro tenisové sloupky (specifikace je součástí dodávky sportovního vybavení)</t>
  </si>
  <si>
    <t>953943124</t>
  </si>
  <si>
    <t>Osazování výrobků do 30 kg/kus do betonu bez jejich dodání</t>
  </si>
  <si>
    <t>-1334219174</t>
  </si>
  <si>
    <t>Osazování drobných kovových předmětů výrobků ostatních jinde neuvedených do betonu se zajištěním polohy k bednění či k výztuži před zabetonováním hmotnosti přes 15 do 30 kg/kus</t>
  </si>
  <si>
    <t>"osazení schodišťového zábradlí do betonových bočních zídek</t>
  </si>
  <si>
    <t>1257860558</t>
  </si>
  <si>
    <t>"vybourání základu pod betonovou zídkou tl. 30 cm; v 50 cm; dl. 37,2 m (severní strana)</t>
  </si>
  <si>
    <t>962022490</t>
  </si>
  <si>
    <t>Bourání zdiva nadzákladového kamenného na MC do 1 m3</t>
  </si>
  <si>
    <t>1119947349</t>
  </si>
  <si>
    <t>Bourání zdiva nadzákladového kamenného nebo smíšeného kamenného na maltu cementovou, objemu do 1 m3</t>
  </si>
  <si>
    <t>"ubourání kamenného zdiva v kolizi s novým schodištěm uvnitř kurtů - 0,15 m3/schodiště</t>
  </si>
  <si>
    <t>0,15*2</t>
  </si>
  <si>
    <t>-1013164430</t>
  </si>
  <si>
    <t>"ubourání horního líce zdi tl. 45 cm z lomového kamene mezi kurty - dl. 35,6 m - 2 ks; v 25 cm</t>
  </si>
  <si>
    <t>0,45*0,25*35,6*2</t>
  </si>
  <si>
    <t>1975064727</t>
  </si>
  <si>
    <t>"ubourání horní části betonové zídky tl. 30 cm; v 50 cm; dl. 37,2 m (severní strana)</t>
  </si>
  <si>
    <t>-156943800</t>
  </si>
  <si>
    <t>"vybourání stávajících betonových schodišťových stupňů</t>
  </si>
  <si>
    <t>1,0*2*2   "v kolizi s novým schodištěm uvnitř kurtů"</t>
  </si>
  <si>
    <t>1,2*4   "schody u venkovního chodníku"</t>
  </si>
  <si>
    <t>963051113</t>
  </si>
  <si>
    <t>Bourání ŽB stropů deskových tl přes 80 mm</t>
  </si>
  <si>
    <t>1370850714</t>
  </si>
  <si>
    <t>Bourání železobetonových stropů deskových, tl. přes 80 mm</t>
  </si>
  <si>
    <t>"schodišťová deska pod schody u venkovního chodníku</t>
  </si>
  <si>
    <t>1,35*1,2*0,1</t>
  </si>
  <si>
    <t>985331112</t>
  </si>
  <si>
    <t>Dodatečné vlepování betonářské výztuže D 10 mm do cementové aktivované malty včetně vyvrtání otvoru</t>
  </si>
  <si>
    <t>-760967096</t>
  </si>
  <si>
    <t>Dodatečné vlepování betonářské výztuže včetně vyvrtání a vyčištění otvoru cementovou aktivovanou maltou průměr výztuže 10 mm</t>
  </si>
  <si>
    <t>"oprava horní části betonové zídky tl. 30 cm; v 35 cm; dl. 37,2 m (severní strana)</t>
  </si>
  <si>
    <t>"zakotvení trnů z betonářské výztuže D 10 mm dl. 0,4 m - 75 ks (do stávající části zídky po 50 cm - délka kotvení 100 mm)</t>
  </si>
  <si>
    <t>0,15*75</t>
  </si>
  <si>
    <t>13021012</t>
  </si>
  <si>
    <t>tyč ocelová žebírková jakost BSt 500S výztuž do betonu D 10mm</t>
  </si>
  <si>
    <t>-706307213</t>
  </si>
  <si>
    <t>"specifikace - trny z betonářské výztuže D 10 mm dl. 0,4 m - 75 ks; hmotnost 0,617 kg/m</t>
  </si>
  <si>
    <t>0,4*75*0,617*0,001*1,05</t>
  </si>
  <si>
    <t>1282505883</t>
  </si>
  <si>
    <t>27,536   "betonový odpad"</t>
  </si>
  <si>
    <t>566,308   "podkladní vrstvy, antuka"</t>
  </si>
  <si>
    <t>21,957   "odpad z kameniva - kamenné zdivo, lože z drti"</t>
  </si>
  <si>
    <t>1713045906</t>
  </si>
  <si>
    <t>(27,536+566,308+21,957)*9</t>
  </si>
  <si>
    <t>1925639205</t>
  </si>
  <si>
    <t>1739505286</t>
  </si>
  <si>
    <t>-1523702593</t>
  </si>
  <si>
    <t>998222012</t>
  </si>
  <si>
    <t>Přesun hmot pro tělovýchovné plochy</t>
  </si>
  <si>
    <t>-1043666591</t>
  </si>
  <si>
    <t>Přesun hmot pro tělovýchovné plochy dopravní vzdálenost do 200 m</t>
  </si>
  <si>
    <t>-499165926</t>
  </si>
  <si>
    <t>"výroba a montáž ocelového schodišťového zábradlí z trubek d 51x3,2 mm - 4 ks</t>
  </si>
  <si>
    <t>"spotřeba cca 5,5 m ocelové trubky d 51x3,2 mm / 1 kus zábradlí (hmotnost 3,08 kg/m)</t>
  </si>
  <si>
    <t>5,5*3,08*4</t>
  </si>
  <si>
    <t>14011026</t>
  </si>
  <si>
    <t>trubka ocelová bezešvá hladká jakost 11 353 51x3,2mm</t>
  </si>
  <si>
    <t>-1465474381</t>
  </si>
  <si>
    <t>Poznámka k položce:_x000D_
Hmotnost: 3,08 kg/m</t>
  </si>
  <si>
    <t>"výroba a montáž ocelového schodišťového zábradlí z trubek d 51x3,2 mm - 4 ks - specifikace</t>
  </si>
  <si>
    <t>"spotřeba cca 5,5 m ocelové trubky d 51x3,2 mm / 1 kus zábradlí</t>
  </si>
  <si>
    <t>5,5*4*1,1</t>
  </si>
  <si>
    <t>1322401.M</t>
  </si>
  <si>
    <t>-1798776255</t>
  </si>
  <si>
    <t>67,76*0,1</t>
  </si>
  <si>
    <t>1841868264</t>
  </si>
  <si>
    <t>315388777</t>
  </si>
  <si>
    <t>"povrchová úprava schodišťového zábradlí - hmotnost 18 kg/kus</t>
  </si>
  <si>
    <t>18*4</t>
  </si>
  <si>
    <t>783933171</t>
  </si>
  <si>
    <t>Penetrační epoxidový nátěr hrubých betonových podlah</t>
  </si>
  <si>
    <t>-546093595</t>
  </si>
  <si>
    <t>Penetrační nátěr betonových podlah hrubých epoxidový</t>
  </si>
  <si>
    <t>"vyrovnávací schodiště - kurty</t>
  </si>
  <si>
    <t>(0,19+0,25)*1,0*5</t>
  </si>
  <si>
    <t>(0,19+0,25)*1,0*6</t>
  </si>
  <si>
    <t>(0,15+0,3)*1,2*4</t>
  </si>
  <si>
    <t>783937161</t>
  </si>
  <si>
    <t>Krycí dvojnásobný epoxidový vodou ředitelný nátěr betonové podlahy</t>
  </si>
  <si>
    <t>1204929090</t>
  </si>
  <si>
    <t>Krycí (uzavírací) nátěr betonových podlah dvojnásobný epoxidový vodou ředitelný</t>
  </si>
  <si>
    <t>783997151</t>
  </si>
  <si>
    <t>Příplatek k cenám krycího nátěru betonové podlahy za protiskluznou úpravu</t>
  </si>
  <si>
    <t>-1319648810</t>
  </si>
  <si>
    <t>Krycí (uzavírací) nátěr betonových podlah Příplatek k cenám za provedení protiskluzné vrstvy prosypem křemičitým pískem nebo skleněnými kuličkami</t>
  </si>
  <si>
    <t>101150.R</t>
  </si>
  <si>
    <t>Osazení tenisových sloupků včetně pomocného, kotevního a spojovacího materiálu</t>
  </si>
  <si>
    <t>1860868078</t>
  </si>
  <si>
    <t>101101.M</t>
  </si>
  <si>
    <t>tenisová souprava na napínání sítě, sloupky prům.102 mm + pouzdra a víčka</t>
  </si>
  <si>
    <t>1727628602</t>
  </si>
  <si>
    <t>Poznámka k položce:_x000D_
Sada obsahuje:_x000D_
- 2 ks ocelových sloupků průměr 102 mm - povrchová úprava ZN, (vhodné pro exteriér i interiér), výška sloupku je 109 cm nad povrchem a kladka (kolečko) pro napnutí sítě je ve výšce 107 cm_x000D_
- napínací mechanismus uvnitř sloupku_x000D_
- klika - napínací klika je upevněna ke sloupku a lze ji uschovat uvnitř sloupku, vedle napinacího mechanismu_x000D_
- 2 ks hliníkových zemních pouzder_x000D_
- 2 ks víčka zinkovaná na pouzdra_x000D_
_x000D_
Tenisové sloupky s certifikací.</t>
  </si>
  <si>
    <t>402 - Rozvody vody, kanalizace a NN</t>
  </si>
  <si>
    <t xml:space="preserve">    8 - Trubní vedení</t>
  </si>
  <si>
    <t xml:space="preserve">    741 - Elektroinstalace - silnoproud</t>
  </si>
  <si>
    <t xml:space="preserve">    46-M - Zemní práce při extr.mont.pracích</t>
  </si>
  <si>
    <t>1523115081</t>
  </si>
  <si>
    <t>"výkop rýhy pro vodovodní potrubí mezi studnou po místo ve vzdálenosti 14 m od nádrže na vodu (hor. 3 - 40%) - celkový objem 55,38 m3</t>
  </si>
  <si>
    <t>"rýha - š. 0,6 m, hl. 1,3 m, dl. 71,0 m</t>
  </si>
  <si>
    <t>0,6*1,3*71*0,4</t>
  </si>
  <si>
    <t>-870626414</t>
  </si>
  <si>
    <t>22,152</t>
  </si>
  <si>
    <t>-614487910</t>
  </si>
  <si>
    <t>"výkop rýhy pro vodovodní potrubí, odvodňovací potrubí a rozvod NN (hor. 3 - 40%)</t>
  </si>
  <si>
    <t>"vně kurtů od oplocení k zásobníku vody - š. 0,8 m, hl. 1,3 m, dl. 14,0 m (2x vodovodní potrubí)</t>
  </si>
  <si>
    <t>0,8*1,3*14,0*0,4</t>
  </si>
  <si>
    <t>"od pláně po sejmutí antuky a podkladu (-0,23 m)</t>
  </si>
  <si>
    <t>"přes kurt č.1 - š. 0,8 m, hl. 1,07 m, dl. 21,0 m (pro vodu a NN)</t>
  </si>
  <si>
    <t>0,8*1,07*21*0,4</t>
  </si>
  <si>
    <t>0,8*1,07*11*0,4  "podél opěrné zídky"</t>
  </si>
  <si>
    <t>"přes kurt č.2 - š. 1,0 m, hl. 1,07 m, dl. 19,0 m (pro vodu, kanalizaci a NN)</t>
  </si>
  <si>
    <t>1,0*1,07*19*0,4</t>
  </si>
  <si>
    <t>"od pláně po sejmutí antuky a podkladu (-0,31 m)</t>
  </si>
  <si>
    <t>"přes kurt č.3 - š. 0,8 m, hl. 0,59 m, dl. 25,0 m (pro kanalizaci)</t>
  </si>
  <si>
    <t>0,8*0,59*25*0,4</t>
  </si>
  <si>
    <t>"přes kurt č.3 - š. 0,8 m, průměrná hloubka 0,55 m, dl. 16,0 m (pro páteřní potrubí drenáže)</t>
  </si>
  <si>
    <t>0,8*0,55*16*0,4</t>
  </si>
  <si>
    <t>-896625618</t>
  </si>
  <si>
    <t>"předpoklad lepivosti 100% dle pol. kód 13220 1201</t>
  </si>
  <si>
    <t>36,214</t>
  </si>
  <si>
    <t>1146401852</t>
  </si>
  <si>
    <t>"výkop rýh pro rozvod NN (hor. 3 - 50%)</t>
  </si>
  <si>
    <t>"v oblasti kurtů</t>
  </si>
  <si>
    <t>"přes kurt č.2 - š. 0,4 m, hl. 0,47 m, dl. 9,0 m</t>
  </si>
  <si>
    <t>0,4*0,47*9*0,5  "podél opěrné zídky"</t>
  </si>
  <si>
    <t>"přes kurt č.3 - š. 0,4 m, hl. 0,47 m, dl. 9,0 m</t>
  </si>
  <si>
    <t>"vně kurtů k obslužnému objektu - š. 0,4 m, hl. 0,7 m, dl. 6,0 m</t>
  </si>
  <si>
    <t>0,4*0,7*6,0*0,5</t>
  </si>
  <si>
    <t>-1853392425</t>
  </si>
  <si>
    <t>2,532</t>
  </si>
  <si>
    <t>-337695893</t>
  </si>
  <si>
    <t>"výkop rýhy pro vodovod. potrubí mezi studnou po místo ve vzdálenosti 14 m od nádrže na vodu (hor. 4 - 50%)</t>
  </si>
  <si>
    <t>0,6*1,3*71*0,5</t>
  </si>
  <si>
    <t>-623048696</t>
  </si>
  <si>
    <t>27,69*0,5</t>
  </si>
  <si>
    <t>1704597241</t>
  </si>
  <si>
    <t>"výkop rýhy pro vodovodní potrubí, odvodňovací potrubí a rozvod NN (hor. 4 - 50%)</t>
  </si>
  <si>
    <t>0,8*1,3*14,0*0,5</t>
  </si>
  <si>
    <t>0,8*1,07*21*0,5</t>
  </si>
  <si>
    <t>0,8*1,07*11*0,5  "podél opěrné zídky"</t>
  </si>
  <si>
    <t>1,0*1,07*19*0,5</t>
  </si>
  <si>
    <t>0,8*0,59*25*0,5</t>
  </si>
  <si>
    <t>0,8*0,55*16*0,5</t>
  </si>
  <si>
    <t>1515298583</t>
  </si>
  <si>
    <t>"předpoklad lepivosti 50% dle pol. kód 13230 1201</t>
  </si>
  <si>
    <t>45,269*0,5</t>
  </si>
  <si>
    <t>132312101</t>
  </si>
  <si>
    <t>Hloubení rýh š do 600 mm ručním nebo pneum nářadím v soudržných horninách tř. 4</t>
  </si>
  <si>
    <t>2025508262</t>
  </si>
  <si>
    <t>Hloubení zapažených i nezapažených rýh šířky do 600 mm ručním nebo pneumatickým nářadím s urovnáním dna do předepsaného profilu a spádu v horninách tř. 4 soudržných</t>
  </si>
  <si>
    <t>"výkop rýh pro rozvod NN (hor. 4 - 50%)</t>
  </si>
  <si>
    <t>132312109</t>
  </si>
  <si>
    <t>Příplatek za lepivost u hloubení rýh š do 600 mm ručním nebo pneum nářadím v hornině tř. 4</t>
  </si>
  <si>
    <t>-757343642</t>
  </si>
  <si>
    <t>Hloubení zapažených i nezapažených rýh šířky do 600 mm ručním nebo pneumatickým nářadím s urovnáním dna do předepsaného profilu a spádu v horninách tř. 4 Příplatek k cenám za lepivost horniny tř. 4</t>
  </si>
  <si>
    <t>"předpoklad lepivosti 50% dle pol. kód 13231 2101</t>
  </si>
  <si>
    <t>2,532*0,5</t>
  </si>
  <si>
    <t>132401101</t>
  </si>
  <si>
    <t>Hloubení rýh š do 600 mm v hornině tř. 5</t>
  </si>
  <si>
    <t>241603223</t>
  </si>
  <si>
    <t>Hloubení zapažených i nezapažených rýh šířky do 600 mm s urovnáním dna do předepsaného profilu a spádu v hornině tř. 5 pro jakékoliv množství</t>
  </si>
  <si>
    <t>"výkop rýhy pro vodovod. potrubí mezi studnou po místo ve vzdálenosti 14 m od nádrže na vodu (hor. 5 - 10%)</t>
  </si>
  <si>
    <t>0,6*1,3*71*0,1</t>
  </si>
  <si>
    <t>132401201</t>
  </si>
  <si>
    <t>Hloubení rýh š do 2000 mm v hornině tř. 5</t>
  </si>
  <si>
    <t>-761644225</t>
  </si>
  <si>
    <t>Hloubení zapažených i nezapažených rýh šířky přes 600 do 2 000 mm s urovnáním dna do předepsaného profilu a spádu s použitím trhavin v hornině tř. 5 pro jakékoliv množství</t>
  </si>
  <si>
    <t>"výkop rýhy pro vodovodní potrubí, odvodňovací potrubí a rozvod NN (hor. 5 - 10%)</t>
  </si>
  <si>
    <t>0,8*1,3*14,0*0,1</t>
  </si>
  <si>
    <t>0,8*1,07*21*0,1</t>
  </si>
  <si>
    <t>0,8*1,07*11*0,1  "podél opěrné zídky"</t>
  </si>
  <si>
    <t>1,0*1,07*19*0,1</t>
  </si>
  <si>
    <t>0,8*0,59*25*0,1</t>
  </si>
  <si>
    <t>0,8*0,55*16*0,1</t>
  </si>
  <si>
    <t>1219978853</t>
  </si>
  <si>
    <t>"výkopek z rýh - přemístění k místu nakládky</t>
  </si>
  <si>
    <t>"z oblasti kurtů (cca 30% z celkového množství přebytečné zeminy)</t>
  </si>
  <si>
    <t>69,548*0,3</t>
  </si>
  <si>
    <t>287218012</t>
  </si>
  <si>
    <t>"odvoz přebytečného výkopku na skládku ve vzdálenosti 10 km</t>
  </si>
  <si>
    <t>22,152+27,69+5,538   "výkopek z rýh do 60 cm"</t>
  </si>
  <si>
    <t>36,214+45,269+9,055   "výkopek z rýh do 200 cm"</t>
  </si>
  <si>
    <t>2,532*2   "výkopek z rýh do 60 cm - ručně"</t>
  </si>
  <si>
    <t>"odpočet zeminy pro zpětný zásyp</t>
  </si>
  <si>
    <t>-81,434</t>
  </si>
  <si>
    <t>778347449</t>
  </si>
  <si>
    <t>"naložení výkopku k odvozu na skládku</t>
  </si>
  <si>
    <t>69,548</t>
  </si>
  <si>
    <t>-1266509253</t>
  </si>
  <si>
    <t>-950207074</t>
  </si>
  <si>
    <t>69,548*1,6</t>
  </si>
  <si>
    <t>-377976002</t>
  </si>
  <si>
    <t>-14,96   "odpočet lože z písku"</t>
  </si>
  <si>
    <t>-53,03   "odpočet obsypu z písku"</t>
  </si>
  <si>
    <t>-PI*0,05*0,05*2,0   "odpočet objemu odvodňovacího potrubí DN 100"</t>
  </si>
  <si>
    <t>-PI*0,08*0,08*(18,5+16)   "odpočet objemu odvodňovacího potrubí DN 150"</t>
  </si>
  <si>
    <t>-PI*0,1*0,1*27,0   "odpočet objemu odvodňovacího potrubí DN 200"</t>
  </si>
  <si>
    <t>175151101</t>
  </si>
  <si>
    <t>Obsypání potrubí strojně sypaninou bez prohození, uloženou do 3 m</t>
  </si>
  <si>
    <t>-588878790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</si>
  <si>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</si>
  <si>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"obsyp potrubí pískem cca 30 cm nad potrubí (společně uloženého potrubí a vedení NN v rýhách)</t>
  </si>
  <si>
    <t>"vodovodní potrubí mezi studnou po místo ve vzdálenosti 14 m od nádrže na vodu</t>
  </si>
  <si>
    <t>0,6*0,35*71</t>
  </si>
  <si>
    <t>"rýha - š. 0,8 m, hl. 1,3 m, dl. 14,0 m</t>
  </si>
  <si>
    <t>0,8*0,35*14,0</t>
  </si>
  <si>
    <t>"obsyp potrubí a kabelů - rýhy od pláně po sejmutí antuky a podkladu (-0,23 m)</t>
  </si>
  <si>
    <t>"přes kurt č.1 - rýha š. 0,8 m, hl. 1,07 m, dl. 21,0 m (pro vodu a NN)</t>
  </si>
  <si>
    <t>0,8*0,35*21</t>
  </si>
  <si>
    <t>0,8*0,35*11  "podél opěrné zídky"</t>
  </si>
  <si>
    <t>"přes kurt č.2 - rýha š. 1,0 m, hl. 1,07 m, dl. 19,0 m (pro vodu, kanalizaci a NN)</t>
  </si>
  <si>
    <t>1,0*0,4*19</t>
  </si>
  <si>
    <t>"obsyp potrubí - rýhy od pláně po sejmutí antuky a podkladu (-0,31 m)</t>
  </si>
  <si>
    <t>0,8*0,4*25</t>
  </si>
  <si>
    <t>0,8*0,4*16</t>
  </si>
  <si>
    <t xml:space="preserve">"obsyp kabelů v rýhách pro rozvod NN </t>
  </si>
  <si>
    <t>0,4*0,15*9  "vedení podél opěrné zídky"</t>
  </si>
  <si>
    <t>"obsyp kabelu vně kurtů k obslužnému objektu - š. 0,4 m, hl. 0,7 m, dl. 6,0 m</t>
  </si>
  <si>
    <t>0,4*0,15*6</t>
  </si>
  <si>
    <t>58331340</t>
  </si>
  <si>
    <t>kamenivo těžené drobné prané frakce 0-4</t>
  </si>
  <si>
    <t>1325437500</t>
  </si>
  <si>
    <t>53,03*2 'Přepočtené koeficientem množství</t>
  </si>
  <si>
    <t>427807509</t>
  </si>
  <si>
    <t>"pískové lože tl. 100 mm</t>
  </si>
  <si>
    <t>"lože pod potrubím (společně uložené potrubí a vedení NN v rýhách)</t>
  </si>
  <si>
    <t>"vodovodní potrubí mezi studenou po místo ve vzdálenosti 14 m od nádrže na vodu</t>
  </si>
  <si>
    <t>0,6*0,1*71</t>
  </si>
  <si>
    <t>0,8*0,1*14,0</t>
  </si>
  <si>
    <t>"lože potrubí a kabelů - rýhy od pláně po sejmutí antuky a podkladu (-0,23 m)</t>
  </si>
  <si>
    <t>0,8*0,1*21</t>
  </si>
  <si>
    <t>0,8*0,1*11  "podél opěrné zídky"</t>
  </si>
  <si>
    <t>1,0*0,1*19</t>
  </si>
  <si>
    <t>"lože potrubí - rýhy od pláně po sejmutí antuky a podkladu (-0,31 m)</t>
  </si>
  <si>
    <t>0,8*0,1*25</t>
  </si>
  <si>
    <t>0,8*0,1*16</t>
  </si>
  <si>
    <t>"lože kabelů v rýhách pro rozvod NN</t>
  </si>
  <si>
    <t>0,4*0,1*9  "vedení podél opěrné zídky"</t>
  </si>
  <si>
    <t>"lože kabelu vně kurtů k obslužnému objektu - š. 0,4 m, hl. 0,7 m, dl. 6,0 m</t>
  </si>
  <si>
    <t>0,4*0,1*6</t>
  </si>
  <si>
    <t>Trubní vedení</t>
  </si>
  <si>
    <t>8711602.R</t>
  </si>
  <si>
    <t>Montáž potrubí z PE100 SDR 11 otevřený výkop svařovaných elektrotvarovkou D 25 x 2,3 mm</t>
  </si>
  <si>
    <t>1068016974</t>
  </si>
  <si>
    <t>Montáž vodovodního potrubí z plastů v otevřeném výkopu z polyetylenu PE 100 svařovaných elektrotvarovkou SDR 11/PN16 D 25 x 2,3 mm</t>
  </si>
  <si>
    <t>"vodovodní potrubí D 25 x 2,3 mm mezi studnou a nádrží na vodu</t>
  </si>
  <si>
    <t>28613109</t>
  </si>
  <si>
    <t>potrubí vodovodní PE100 PN16 SDR11 6m 100m 25x2,3mm</t>
  </si>
  <si>
    <t>410411188</t>
  </si>
  <si>
    <t>85*1,02 'Přepočtené koeficientem množství</t>
  </si>
  <si>
    <t>871161211</t>
  </si>
  <si>
    <t>Montáž potrubí z PE100 SDR 11 otevřený výkop svařovaných elektrotvarovkou D 32 x 3,0 mm</t>
  </si>
  <si>
    <t>344890218</t>
  </si>
  <si>
    <t>Montáž vodovodního potrubí z plastů v otevřeném výkopu z polyetylenu PE 100 svařovaných elektrotvarovkou SDR 11/PN16 D 32 x 3,0 mm</t>
  </si>
  <si>
    <t>"vodovodní potrubí D 32 x 3,0 mm od nádrží na vodu k výtokovým kohoutům</t>
  </si>
  <si>
    <t>14+40+22+5,0+0,5*4</t>
  </si>
  <si>
    <t>28613110</t>
  </si>
  <si>
    <t>potrubí vodovodní PE100 PN16 SDR11 6m 100m 32x3,0mm</t>
  </si>
  <si>
    <t>-2080851953</t>
  </si>
  <si>
    <t>83*1,02 'Přepočtené koeficientem množství</t>
  </si>
  <si>
    <t>871265211</t>
  </si>
  <si>
    <t>Kanalizační potrubí z tvrdého PVC jednovrstvé tuhost třídy SN4 DN 110</t>
  </si>
  <si>
    <t>-316826843</t>
  </si>
  <si>
    <t>Kanalizační potrubí z tvrdého PVC v otevřeném výkopu ve sklonu do 20 %, hladkého plnostěnného jednovrstvého, tuhost třídy SN 4 DN 110</t>
  </si>
  <si>
    <t>"dešťové kanalizační potrubí DN 100</t>
  </si>
  <si>
    <t>2,0</t>
  </si>
  <si>
    <t>871315211</t>
  </si>
  <si>
    <t>Kanalizační potrubí z tvrdého PVC jednovrstvé tuhost třídy SN4 DN 160</t>
  </si>
  <si>
    <t>-211395630</t>
  </si>
  <si>
    <t>Kanalizační potrubí z tvrdého PVC v otevřeném výkopu ve sklonu do 20 %, hladkého plnostěnného jednovrstvého, tuhost třídy SN 4 DN 160</t>
  </si>
  <si>
    <t>"dešťové kanalizační potrubí DN 150</t>
  </si>
  <si>
    <t>18,5</t>
  </si>
  <si>
    <t>16   "páteřní potrubí pro zaústění sběrných drenů"</t>
  </si>
  <si>
    <t>871355211</t>
  </si>
  <si>
    <t>Kanalizační potrubí z tvrdého PVC jednovrstvé tuhost třídy SN4 DN 200</t>
  </si>
  <si>
    <t>-1049258405</t>
  </si>
  <si>
    <t>Kanalizační potrubí z tvrdého PVC v otevřeném výkopu ve sklonu do 20 %, hladkého plnostěnného jednovrstvého, tuhost třídy SN 4 DN 200</t>
  </si>
  <si>
    <t>"dešťové kanalizační potrubí DN 200</t>
  </si>
  <si>
    <t>877161112</t>
  </si>
  <si>
    <t>Montáž elektrokolen 90° na vodovodním potrubí z PE trub d 32</t>
  </si>
  <si>
    <t>-1751814431</t>
  </si>
  <si>
    <t>Montáž tvarovek na vodovodním plastovém potrubí z polyetylenu PE 100 elektrotvarovek SDR 11/PN16 kolen 90° d 32</t>
  </si>
  <si>
    <t>"tvarovky na vodovodním potrubí D 32 x 3,0 mm od nádrží na vodu k výtokovým kohoutům</t>
  </si>
  <si>
    <t>"elektrokoleno 90°</t>
  </si>
  <si>
    <t>28611286</t>
  </si>
  <si>
    <t>elektrokoleno 90° PE 100 PN 16 d 32</t>
  </si>
  <si>
    <t>-1209058972</t>
  </si>
  <si>
    <t>877161113</t>
  </si>
  <si>
    <t>Montáž elektro T-kusů na vodovodním potrubí z PE trub d 32</t>
  </si>
  <si>
    <t>1212309999</t>
  </si>
  <si>
    <t>Montáž tvarovek na vodovodním plastovém potrubí z polyetylenu PE 100 elektrotvarovek SDR 11/PN16 T-kusů d 32</t>
  </si>
  <si>
    <t>"T-kus</t>
  </si>
  <si>
    <t>28615011</t>
  </si>
  <si>
    <t>elektrotvarovka T-kus rovnoramenný, PE 100, PN 16, d 32</t>
  </si>
  <si>
    <t>1680925192</t>
  </si>
  <si>
    <t>877265211</t>
  </si>
  <si>
    <t>Montáž tvarovek z tvrdého PVC-systém KG nebo z polypropylenu-systém KG 2000 jednoosé DN 100</t>
  </si>
  <si>
    <t>-370630422</t>
  </si>
  <si>
    <t>Montáž tvarovek na kanalizačním potrubí z trub z plastu z tvrdého PVC nebo z polypropylenu v otevřeném výkopu jednoosých DN 100</t>
  </si>
  <si>
    <t>"kanalizační tvarovky KG DN 100</t>
  </si>
  <si>
    <t>4   "PVC KG 110x87°"</t>
  </si>
  <si>
    <t>28611353</t>
  </si>
  <si>
    <t>koleno kanalizační PVC KG 110x87°</t>
  </si>
  <si>
    <t>-1160107846</t>
  </si>
  <si>
    <t>877315211</t>
  </si>
  <si>
    <t>Montáž tvarovek z tvrdého PVC-systém KG nebo z polypropylenu-systém KG 2000 jednoosé DN 150</t>
  </si>
  <si>
    <t>1218527778</t>
  </si>
  <si>
    <t>Montáž tvarovek na kanalizačním potrubí z trub z plastu z tvrdého PVC nebo z polypropylenu v otevřeném výkopu jednoosých DN 150</t>
  </si>
  <si>
    <t>"kanalizační tvarovky KG DN 150</t>
  </si>
  <si>
    <t>2   "PVC KG 150x45°"</t>
  </si>
  <si>
    <t>2   "PVC KG 150x87°"</t>
  </si>
  <si>
    <t>1   "PVC KGR 150/100°"</t>
  </si>
  <si>
    <t>28611361</t>
  </si>
  <si>
    <t>koleno kanalizační PVC KG 150x45°</t>
  </si>
  <si>
    <t>-464195596</t>
  </si>
  <si>
    <t>28611363</t>
  </si>
  <si>
    <t>koleno kanalizační PVC KG 150x87°</t>
  </si>
  <si>
    <t>-1957498652</t>
  </si>
  <si>
    <t>28611504</t>
  </si>
  <si>
    <t>redukce kanalizační PVC 160/110</t>
  </si>
  <si>
    <t>95099784</t>
  </si>
  <si>
    <t>877315221</t>
  </si>
  <si>
    <t>Montáž tvarovek z tvrdého PVC-systém KG nebo z polypropylenu-systém KG 2000 dvouosé DN 150</t>
  </si>
  <si>
    <t>-625892579</t>
  </si>
  <si>
    <t>Montáž tvarovek na kanalizačním potrubí z trub z plastu z tvrdého PVC nebo z polypropylenu v otevřeném výkopu dvouosých DN 150</t>
  </si>
  <si>
    <t>"odbočky pro napojení sběrných drenů</t>
  </si>
  <si>
    <t>8   "odbočka KGEA 160/110/87°"</t>
  </si>
  <si>
    <t>28611427</t>
  </si>
  <si>
    <t>odbočka kanalizační plastová s hrdlem KG 160/110/87°</t>
  </si>
  <si>
    <t>-1146230048</t>
  </si>
  <si>
    <t>877355211</t>
  </si>
  <si>
    <t>Montáž tvarovek z tvrdého PVC-systém KG nebo z polypropylenu-systém KG 2000 jednoosé DN 200</t>
  </si>
  <si>
    <t>-562515783</t>
  </si>
  <si>
    <t>Montáž tvarovek na kanalizačním potrubí z trub z plastu z tvrdého PVC nebo z polypropylenu v otevřeném výkopu jednoosých DN 200</t>
  </si>
  <si>
    <t>"kanalizační tvarovky KG DN 200</t>
  </si>
  <si>
    <t>1   "PVC koleno KG 200x45°"</t>
  </si>
  <si>
    <t>2   "PVC koleno KG 200x87°"</t>
  </si>
  <si>
    <t>1   "PVC redukce KGR 200/150°"</t>
  </si>
  <si>
    <t>28611366</t>
  </si>
  <si>
    <t>koleno kanalizační PVC 200x45°</t>
  </si>
  <si>
    <t>1824481542</t>
  </si>
  <si>
    <t>28611368</t>
  </si>
  <si>
    <t>koleno kanalizace PVC KG 200x87°</t>
  </si>
  <si>
    <t>-2051529644</t>
  </si>
  <si>
    <t>28611508</t>
  </si>
  <si>
    <t>redukce kanalizační PVC 200/160</t>
  </si>
  <si>
    <t>-898564256</t>
  </si>
  <si>
    <t>877355221</t>
  </si>
  <si>
    <t>Montáž tvarovek z tvrdého PVC-systém KG nebo z polypropylenu-systém KG 2000 dvouosé DN 200</t>
  </si>
  <si>
    <t>1220851471</t>
  </si>
  <si>
    <t>Montáž tvarovek na kanalizačním potrubí z trub z plastu z tvrdého PVC nebo z polypropylenu v otevřeném výkopu dvouosých DN 200</t>
  </si>
  <si>
    <t>1   "PVC KGEA 200/100°"</t>
  </si>
  <si>
    <t>1   "PVC KGEA 200/150°"</t>
  </si>
  <si>
    <t>28611393</t>
  </si>
  <si>
    <t>odbočka kanalizační plastová s hrdlem KG 200/100/45°</t>
  </si>
  <si>
    <t>411489119</t>
  </si>
  <si>
    <t>28611395</t>
  </si>
  <si>
    <t>odbočka kanalizační plastová s hrdlem KG 200/150/45°</t>
  </si>
  <si>
    <t>2091592702</t>
  </si>
  <si>
    <t>8773518.R</t>
  </si>
  <si>
    <t>Zaústění kanalizačního potrubí DN 200 do stávající revizní šachty</t>
  </si>
  <si>
    <t>30090215</t>
  </si>
  <si>
    <t>Poznámka k položce:_x000D_
- včetně vyvrtání otvoru d 220 mm ve stěně šachty s následným utěsněním</t>
  </si>
  <si>
    <t>8911801.R</t>
  </si>
  <si>
    <t>Připojení vody do nádrže</t>
  </si>
  <si>
    <t>662188509</t>
  </si>
  <si>
    <t>1   "přívodní voda ze studny"</t>
  </si>
  <si>
    <t>1   "potrubí ke kurtům"</t>
  </si>
  <si>
    <t>8911802.R</t>
  </si>
  <si>
    <t>Připojení vody do studny</t>
  </si>
  <si>
    <t>73515011</t>
  </si>
  <si>
    <t>8911803.R</t>
  </si>
  <si>
    <t>M+D zahradní mrazuvzdorný kulový kohout 3/4" včetně připojovacího potrubí</t>
  </si>
  <si>
    <t>-1948099341</t>
  </si>
  <si>
    <t>Poznámka k položce:_x000D_
Spoučástí položky je:_x000D_
- napojení na PE potrubí 32x3,0 mm_x000D_
- d+m PP potrubí k místu osazení kohoutu včetně nástěnek_x000D_
- montáž a přikotvení kohoutu na opěrnou zídku či sloupek oplocení</t>
  </si>
  <si>
    <t>2   "osazení na sloupek oplocení (kurt č.1)"</t>
  </si>
  <si>
    <t>4   "osazení na opěrnou zídku (kurt č.2 a 3)"</t>
  </si>
  <si>
    <t>899721111</t>
  </si>
  <si>
    <t>Signalizační vodič DN do 150 mm na potrubí PVC</t>
  </si>
  <si>
    <t>1489833348</t>
  </si>
  <si>
    <t>Signalizační vodič na potrubí PVC DN do 150 mm</t>
  </si>
  <si>
    <t>"na vodovodním potrubí D 25 x 2,3 mm mezi studnou a nádrží na vodu</t>
  </si>
  <si>
    <t>899722112</t>
  </si>
  <si>
    <t>Krytí potrubí z plastů výstražnou fólií z PVC 25 cm</t>
  </si>
  <si>
    <t>980252781</t>
  </si>
  <si>
    <t>Krytí potrubí z plastů výstražnou fólií z PVC šířky 25 cm</t>
  </si>
  <si>
    <t>971042351</t>
  </si>
  <si>
    <t>Vybourání otvorů v betonových příčkách a zdech pl do 0,09 m2 tl do 450 mm</t>
  </si>
  <si>
    <t>-2078068739</t>
  </si>
  <si>
    <t>Vybourání otvorů v betonových příčkách a zdech základových nebo nadzákladových plochy do 0,09 m2, tl. do 450 mm</t>
  </si>
  <si>
    <t>"průrazy v základech opěrných zdí - prostupy pro potrubí vody a kanalizace</t>
  </si>
  <si>
    <t>977151111</t>
  </si>
  <si>
    <t>Jádrové vrty diamantovými korunkami do D 35 mm do stavebních materiálů</t>
  </si>
  <si>
    <t>1079509073</t>
  </si>
  <si>
    <t>Jádrové vrty diamantovými korunkami do stavebních materiálů (železobetonu, betonu, cihel, obkladů, dlažeb, kamene) průměru do 35 mm</t>
  </si>
  <si>
    <t>"vrty srz kamenné opěrné zdivo - přívody vody pro zahradní kohouty</t>
  </si>
  <si>
    <t>0,4*4</t>
  </si>
  <si>
    <t>997221141</t>
  </si>
  <si>
    <t>Vodorovná doprava suti ze sypkých materiálů stavebním kolečkem do 50 m</t>
  </si>
  <si>
    <t>-1751116062</t>
  </si>
  <si>
    <t>Vodorovná doprava suti stavebním kolečkem s naložením a se složením ze sypkých materiálů, na vzdálenost do 50 m</t>
  </si>
  <si>
    <t>1221437752</t>
  </si>
  <si>
    <t>594709167</t>
  </si>
  <si>
    <t>0,273*9</t>
  </si>
  <si>
    <t>1864370444</t>
  </si>
  <si>
    <t>1798738574</t>
  </si>
  <si>
    <t>998276101</t>
  </si>
  <si>
    <t>Přesun hmot pro trubní vedení z trub z plastických hmot otevřený výkop</t>
  </si>
  <si>
    <t>226622499</t>
  </si>
  <si>
    <t>Přesun hmot pro trubní vedení hloubené z trub z plastických hmot nebo sklolaminátových pro vodovody nebo kanalizace v otevřeném výkopu dopravní vzdálenost do 15 m</t>
  </si>
  <si>
    <t>741</t>
  </si>
  <si>
    <t>Elektroinstalace - silnoproud</t>
  </si>
  <si>
    <t>741110053</t>
  </si>
  <si>
    <t>Montáž trubka plastová ohebná D přes 35 mm uložená volně</t>
  </si>
  <si>
    <t>648255387</t>
  </si>
  <si>
    <t>Montáž trubek elektroinstalačních s nasunutím nebo našroubováním do krabic plastových ohebných, uložených volně, vnější Ø přes 35 mm</t>
  </si>
  <si>
    <t>"chránička pro kabelové vedení</t>
  </si>
  <si>
    <t>10.153.160</t>
  </si>
  <si>
    <t>Trubka KF 09050 CB</t>
  </si>
  <si>
    <t>externí ceník dodavatele</t>
  </si>
  <si>
    <t>1744879590</t>
  </si>
  <si>
    <t>741112021</t>
  </si>
  <si>
    <t>Montáž krabice nástěnná plastová čtyřhranná do 100x100 mm</t>
  </si>
  <si>
    <t>-2026753282</t>
  </si>
  <si>
    <t>Montáž krabic elektroinstalačních bez napojení na trubky a lišty, demontáže a montáže víčka a přístroje protahovacích nebo odbočných nástěnných plastových čtyřhranných, vel. do 100x100 mm</t>
  </si>
  <si>
    <t>34571405</t>
  </si>
  <si>
    <t>rozvodka krabicová do vlhka s víčkem 96x96 mm 4 vývody</t>
  </si>
  <si>
    <t>-462350337</t>
  </si>
  <si>
    <t>741122232</t>
  </si>
  <si>
    <t>Montáž kabel Cu plný kulatý žíla 5x4 až 6 mm2 uložený volně (CYKY)</t>
  </si>
  <si>
    <t>-745675618</t>
  </si>
  <si>
    <t>Montáž kabelů měděných bez ukončení uložených volně nebo v liště plných kulatých (CYKY) počtu a průřezu žil 5x4 až 6 mm2</t>
  </si>
  <si>
    <t>"zemní kabel pro 4 ks vodotěsných zásuvek</t>
  </si>
  <si>
    <t>34111098</t>
  </si>
  <si>
    <t>kabel silový s Cu jádrem 1 kV 5x4mm2</t>
  </si>
  <si>
    <t>-544775361</t>
  </si>
  <si>
    <t>88*1,05 'Přepočtené koeficientem množství</t>
  </si>
  <si>
    <t>741132145</t>
  </si>
  <si>
    <t>Ukončení kabelů 5x1,5 až 4 mm2 smršťovací záklopkou nebo páskem bez letování</t>
  </si>
  <si>
    <t>-1737577030</t>
  </si>
  <si>
    <t>Ukončení kabelů smršťovací záklopkou nebo páskou se zapojením bez letování, počtu a průřezu žil 5x1,5 až 4 mm2</t>
  </si>
  <si>
    <t>7413101.R</t>
  </si>
  <si>
    <t>M+D vodotěsná zásuvka 230 V včetně připojení a připevnění na opěrné zídce</t>
  </si>
  <si>
    <t>290585037</t>
  </si>
  <si>
    <t>7413102.R</t>
  </si>
  <si>
    <t>M+D připojení kabelu do stávajícího rozvaděče na fasádě obslužného objektu</t>
  </si>
  <si>
    <t>-2140349649</t>
  </si>
  <si>
    <t>Poznámka k položce:_x000D_
- včetně vedení po fasádě v liště</t>
  </si>
  <si>
    <t>741810001</t>
  </si>
  <si>
    <t>Celková prohlídka elektrického rozvodu a zařízení do 100 000,- Kč</t>
  </si>
  <si>
    <t>-1860941050</t>
  </si>
  <si>
    <t>Zkoušky a prohlídky elektrických rozvodů a zařízení celková prohlídka a vyhotovení revizní zprávy pro objem montážních prací do 100 tis. Kč</t>
  </si>
  <si>
    <t>998741201</t>
  </si>
  <si>
    <t>Přesun hmot procentní pro silnoproud v objektech v do 6 m</t>
  </si>
  <si>
    <t>1149960721</t>
  </si>
  <si>
    <t>Přesun hmot pro silnoproud stanovený procentní sazbou (%) z ceny vodorovná dopravní vzdálenost do 50 m v objektech výšky do 6 m</t>
  </si>
  <si>
    <t>46-M</t>
  </si>
  <si>
    <t>Zemní práce při extr.mont.pracích</t>
  </si>
  <si>
    <t>460490012</t>
  </si>
  <si>
    <t>Krytí kabelů výstražnou fólií šířky 25 cm</t>
  </si>
  <si>
    <t>1514010212</t>
  </si>
  <si>
    <t>Krytí kabelů, spojek, koncovek a odbočnic kabelů výstražnou fólií z PVC včetně vyrovnání povrchu rýhy, rozvinutí a uložení fólie do rýhy, fólie šířky do 25cm</t>
  </si>
  <si>
    <t>"kabel pro 4 ks vodotěsných zásuvek</t>
  </si>
  <si>
    <t>403 - Oplocení</t>
  </si>
  <si>
    <t>133302011</t>
  </si>
  <si>
    <t>Hloubení šachet ručním nebo pneum nářadím v soudržných horninách tř. 4, plocha výkopu do 4 m2</t>
  </si>
  <si>
    <t>-1490251980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</si>
  <si>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</si>
  <si>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"šachty 40 x 40 cm, hl. 95 cm pro sloupky dl. 4,9 m - 44 ks</t>
  </si>
  <si>
    <t>"14 ks sloupků bude osazeno do vynechaných děr při betonáži opěrné zídky včetně základu v severní straně</t>
  </si>
  <si>
    <t>0,4*0,4*0,95*44</t>
  </si>
  <si>
    <t>133302019</t>
  </si>
  <si>
    <t>Příplatek za lepivost u hloubení šachet ručním nebo pneum nářadím v horninách tř. 4</t>
  </si>
  <si>
    <t>314303437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</si>
  <si>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</si>
  <si>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"předpoklad lepivosti 50% dle pol. kód 13330 2011</t>
  </si>
  <si>
    <t>6,688*0,5</t>
  </si>
  <si>
    <t>710477148</t>
  </si>
  <si>
    <t>"výkopek z šachet - přemístění k místu nakládky</t>
  </si>
  <si>
    <t>6,688</t>
  </si>
  <si>
    <t>307309788</t>
  </si>
  <si>
    <t>-1530354753</t>
  </si>
  <si>
    <t>-1100055533</t>
  </si>
  <si>
    <t>881363531</t>
  </si>
  <si>
    <t>6,688*1,6</t>
  </si>
  <si>
    <t>338171111</t>
  </si>
  <si>
    <t>Osazování sloupků a vzpěr plotových ocelových v 2,00 m se zalitím MC</t>
  </si>
  <si>
    <t>-1879819983</t>
  </si>
  <si>
    <t>Osazování sloupků a vzpěr plotových ocelových trubkových nebo profilovaných výšky do 2,00 m se zalitím cementovou maltou do vynechaných otvorů</t>
  </si>
  <si>
    <t>"součást plotu mezi kurty v 150 cm</t>
  </si>
  <si>
    <t>"sloupky budou osazeny při betonáži ztužujícího věnce v 250 mm na ohradním zdivu (příp. do vynechaných děr ve věnci)</t>
  </si>
  <si>
    <t>16*2   "sloupky"</t>
  </si>
  <si>
    <t>8   "vzpěry"</t>
  </si>
  <si>
    <t>55342252</t>
  </si>
  <si>
    <t>sloupek plotový průběžný Pz a komaxitový 2000/38x1,5mm</t>
  </si>
  <si>
    <t>-169175581</t>
  </si>
  <si>
    <t>Poznámka k položce:_x000D_
- včetně plastové krytky</t>
  </si>
  <si>
    <t>55342272</t>
  </si>
  <si>
    <t>vzpěra plotová 38x1,5mm včetně krytky s uchem 2000mm</t>
  </si>
  <si>
    <t>1538239459</t>
  </si>
  <si>
    <t>338171121.1</t>
  </si>
  <si>
    <t>Osazování sloupků a vzpěr plotových ocelových v 4,9 m se zalitím MC</t>
  </si>
  <si>
    <t>1525138316</t>
  </si>
  <si>
    <t>Osazování sloupků a vzpěr plotových ocelových trubkových nebo profilovaných výšky 4,9 m se zalitím cementovou maltou do vynechaných otvorů</t>
  </si>
  <si>
    <t>5534201.M</t>
  </si>
  <si>
    <t>tenisový plotový sloupek zelený, výška 4900 mm, průměr 60 mm</t>
  </si>
  <si>
    <t>440875972</t>
  </si>
  <si>
    <t>Poznámka k položce:_x000D_
- výška sloupku: 4,9 m_x000D_
- průměr sloupku: 60 mm_x000D_
- síla stěny: 2,0 mm_x000D_
- materiál: Zn + prášková barva_x000D_
- barva: tmavozelená RAL 6005_x000D_
- speciální zesílené sloupky pro oplocení tenisového kurtu_x000D_
- součástí sloupku je plastová krytka</t>
  </si>
  <si>
    <t>338171123.1</t>
  </si>
  <si>
    <t>Osazování sloupků a vzpěr plotových ocelových v 4,9 m se zabetonováním</t>
  </si>
  <si>
    <t>-54827817</t>
  </si>
  <si>
    <t>Osazování sloupků a vzpěr plotových ocelových trubkových nebo profilovaných výšky do 4,9 m se zabetonováním (tř. C 25/30) do 0,16 m3 do připravených jamek</t>
  </si>
  <si>
    <t>"osazení tenisových slouků v 4,9 m</t>
  </si>
  <si>
    <t>"pro oplocení v roztečích cca 3,0 m + navíc sloupky pro osazení vstuponích branek</t>
  </si>
  <si>
    <t>44   "pro oplocení v roztečích cca 3,0 m"</t>
  </si>
  <si>
    <t>270630407</t>
  </si>
  <si>
    <t>3381720.R</t>
  </si>
  <si>
    <t>Osazování vzpěr plotových ocelových dl. 4,75 m mezi plotové sloupky na hákový šroub</t>
  </si>
  <si>
    <t>813337534</t>
  </si>
  <si>
    <t>5534202.M</t>
  </si>
  <si>
    <t>tenisová plotová vzpěra, výška 4750 mm, průměr 48 mm</t>
  </si>
  <si>
    <t>1520664849</t>
  </si>
  <si>
    <t>Poznámka k položce:_x000D_
- výška vzpěry: 4,75 m_x000D_
- průměr vzpěey: 48 mm_x000D_
- síla stěny: 1,5 mm_x000D_
- materiál: Zn + prášková barva_x000D_
- barva: tmavozelená RAL 6005_x000D_
- součástí balení je hákový šroub pro napojení vzpěry</t>
  </si>
  <si>
    <t>348101220</t>
  </si>
  <si>
    <t>Osazení vrat a vrátek k oplocení na ocelové sloupky do 4 m2</t>
  </si>
  <si>
    <t>-260387347</t>
  </si>
  <si>
    <t>Montáž vrat a vrátek k oplocení na sloupky ocelové, plochy jednotlivě přes 2 do 4 m2</t>
  </si>
  <si>
    <t>"vstupní branky</t>
  </si>
  <si>
    <t>5534210.M</t>
  </si>
  <si>
    <t>branka jednokřídlá ZN+PVC zelená, výška 2200 mm, šířka 1250 mm, zámek FAB</t>
  </si>
  <si>
    <t>398343871</t>
  </si>
  <si>
    <t>Branka jednokřídlá ZN+PVC zelená, výška 2200 mm, šířka 1250 mm, zámek FAB</t>
  </si>
  <si>
    <t xml:space="preserve">Poznámka k položce:_x000D_
Speciální tenisová branka z kulatých uzavřených profilů 38 mm, uzamykatelná na FAB._x000D_
Parametry branky:_x000D_
- výška branky: 2,2 m_x000D_
- šířka branky: 1,25 m_x000D_
- průměr profilů branky: 38 mm_x000D_
- materiál: Zn + prášková barva_x000D_
- barva: tmavozelená RAL 6005_x000D_
_x000D_
Součástí balení jsou dva sloupky o průměru 60 mm, plastová klika a zámek FAB. </t>
  </si>
  <si>
    <t>348401120</t>
  </si>
  <si>
    <t>Osazení oplocení ze strojového pletiva s napínacími dráty výšky do 1,6 m do 15° sklonu svahu</t>
  </si>
  <si>
    <t>-1520495853</t>
  </si>
  <si>
    <t>Osazení oplocení ze strojového pletiva s napínacími dráty do 15° sklonu svahu, výšky do 1,6 m</t>
  </si>
  <si>
    <t>35,6*2-1,5*2</t>
  </si>
  <si>
    <t>31327502</t>
  </si>
  <si>
    <t>pletivo drátěné plastifikované se čtvercovými oky 50 mm/2,2 mm, 150 cm</t>
  </si>
  <si>
    <t>910355308</t>
  </si>
  <si>
    <t>Poznámka k položce:_x000D_
Parametry:	 _x000D_
- barva:	tmavozelená (RAL 6005)_x000D_
- výška pletiva: 150 cm_x000D_
- velikost oka: 50x50 mm_x000D_
- povrchová úprava: pozinkování a poplastování (Zn + PVC)_x000D_
- průměr drátu: 2,5 mm (1,65 mm před poplastováním)_x000D_
- napínací drát: včetně spodního a horního napínacího drátu, průměr 3,2 mm</t>
  </si>
  <si>
    <t>68,2*1,05 'Přepočtené koeficientem množství</t>
  </si>
  <si>
    <t>348401240</t>
  </si>
  <si>
    <t>Osazení oplocení ze strojového pletiva bez napínacích drátů výšky do 4,0 m do 15° sklonu svahu</t>
  </si>
  <si>
    <t>-413447926</t>
  </si>
  <si>
    <t>Osazení oplocení ze strojového pletiva bez napínacích drátů do 15° sklonu svahu, výšky přes 2,0 do 4,0 m</t>
  </si>
  <si>
    <t>57,9*2+35,6+0,5*2</t>
  </si>
  <si>
    <t>3132701.M</t>
  </si>
  <si>
    <t>tenisové pletivo pvc výška 4000 mm, oko 45x45 mm, zelené , drát 2,0/3,0 mm</t>
  </si>
  <si>
    <t>role</t>
  </si>
  <si>
    <t>-1318148400</t>
  </si>
  <si>
    <t>Poznámka k položce:_x000D_
- speciální zesílené čtyřhranné pletivo pro oplocení tenisového kurtu_x000D_
- silnější drát odolá větší zátěži_x000D_
- menší oko (45x45 mm) zamezuji úniku míčku vně_x000D_
- pletivo lze použít i pro jiná sportovní oplocení_x000D_
_x000D_
Parametry tenisového pletiva_x000D_
- výška pletiva: 400 cm_x000D_
- oko: 45x45 mm_x000D_
- drát: 1,8/2,7 mm_x000D_
- materiál: Zn+ PVC_x000D_
- barva: tmavozelená RAL 6005_x000D_
- balení: role 18 m_x000D_
- napínací drát: pletivo se prodává bez napínacího drátu</t>
  </si>
  <si>
    <t>"ztratné, prostřih 3%</t>
  </si>
  <si>
    <t>"152,4*1,03/18,0=8,721</t>
  </si>
  <si>
    <t>348401350</t>
  </si>
  <si>
    <t>Rozvinutí, osazení a napnutí napínacího drátu na oplocení do 15° sklonu svahu</t>
  </si>
  <si>
    <t>-276636079</t>
  </si>
  <si>
    <t>Osazení oplocení ze strojového pletiva rozvinutí, uchycení a napnutí drátu do 15° sklonu svahu napínacího</t>
  </si>
  <si>
    <t>"tenisové pletivo - napínací drát - 7x na výšku</t>
  </si>
  <si>
    <t>152,4*7</t>
  </si>
  <si>
    <t>"zahradní pletivo - napínací drát k pletivu v 150 cm s napínacím drátem - 1x na výšku (středový)</t>
  </si>
  <si>
    <t>15619100</t>
  </si>
  <si>
    <t>drát poplastovaný kruhový napínací 2,5/3,5mm</t>
  </si>
  <si>
    <t>367012102</t>
  </si>
  <si>
    <t>1135,8*1,05 'Přepočtené koeficientem množství</t>
  </si>
  <si>
    <t>348401360</t>
  </si>
  <si>
    <t>Přiháčkování strojového pletiva k napínacímu drátu na oplocení ve sklonu svahu do 15°</t>
  </si>
  <si>
    <t>-1809345560</t>
  </si>
  <si>
    <t>Osazení oplocení ze strojového pletiva rozvinutí, uchycení a napnutí drátu do 15° sklonu svahu přiháčkování pletiva k napínacímu drátu</t>
  </si>
  <si>
    <t>"tenisové pletivo - 3,0 m/bm</t>
  </si>
  <si>
    <t>152,4*3,0</t>
  </si>
  <si>
    <t>"zahradní pletivo - 0,5 m/bm</t>
  </si>
  <si>
    <t>69*0,5</t>
  </si>
  <si>
    <t>15619200</t>
  </si>
  <si>
    <t>drát poplastovaný kruhový vázací 1,1/1,5mm</t>
  </si>
  <si>
    <t>-1948364093</t>
  </si>
  <si>
    <t>491,7*1,05 'Přepočtené koeficientem množství</t>
  </si>
  <si>
    <t>5534394.M</t>
  </si>
  <si>
    <t>spojovací materiál k oplocení - napínáky, příchytky, opasky, očka atd.</t>
  </si>
  <si>
    <t>-360201187</t>
  </si>
  <si>
    <t>3485001.R</t>
  </si>
  <si>
    <t>M+D rámového pletiva vel. 1,25 x 1,7 m nad vstupní brankou s výpletem z tenisového pletiva</t>
  </si>
  <si>
    <t>-356625237</t>
  </si>
  <si>
    <t>Poznámka k položce:_x000D_
- výroba a montáž atyp. rámového pletiva včetně přikotvení ke sloupkům_x000D_
- nátěr rámu a obnova nátěru sloupků po přivaření úchytů_x000D_
- včetně d+m spojovacích prostředků</t>
  </si>
  <si>
    <t>998232111</t>
  </si>
  <si>
    <t>Přesun hmot pro oplocení zděné z cihel nebo tvárnic v do 10 m</t>
  </si>
  <si>
    <t>-947674187</t>
  </si>
  <si>
    <t>Přesun hmot pro oplocení se svislou nosnou konstrukcí zděnou z cihel, tvárnic, bloků, popř. kovovou nebo dřevěnou vodorovná dopravní vzdálenost do 50 m, pro oplocení výšky přes 3 do 10 m</t>
  </si>
  <si>
    <t>005 - Venkovní úpravy</t>
  </si>
  <si>
    <t>501 - Oplocení, vstup a vrata</t>
  </si>
  <si>
    <t>133202011</t>
  </si>
  <si>
    <t>Hloubení šachet ručním nebo pneum nářadím v soudržných horninách tř. 3, plocha výkopu do 4 m2</t>
  </si>
  <si>
    <t>-2037123508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</si>
  <si>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</si>
  <si>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"šachta 60 x 60 cm, hl. 90 cm pro sloupek dl. 3,15 m - 1 ks (hor. 3 - 50%)</t>
  </si>
  <si>
    <t>0,6*0,6*0,9*0,5</t>
  </si>
  <si>
    <t>133202019</t>
  </si>
  <si>
    <t>Příplatek za lepivost u hloubení šachet ručním nebo pneum nářadím v horninách tř. 3</t>
  </si>
  <si>
    <t>402313751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</si>
  <si>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</si>
  <si>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"předpoklad lepivosti 100% dle pol. kód 13320 2011</t>
  </si>
  <si>
    <t>0,162</t>
  </si>
  <si>
    <t>1642016914</t>
  </si>
  <si>
    <t>"šachta 60 x 60 cm, hl. 90 cm pro sloupek dl. 3,15 m - 1 ks (hor. 4 - 50%)</t>
  </si>
  <si>
    <t>-1735951272</t>
  </si>
  <si>
    <t>0,162*0,5</t>
  </si>
  <si>
    <t>1340294534</t>
  </si>
  <si>
    <t>"výkopek ze šachty - přemístění k místu nakládky</t>
  </si>
  <si>
    <t>0,162*2</t>
  </si>
  <si>
    <t>-464667697</t>
  </si>
  <si>
    <t>0,324</t>
  </si>
  <si>
    <t>1286806410</t>
  </si>
  <si>
    <t>312809653</t>
  </si>
  <si>
    <t>728674105</t>
  </si>
  <si>
    <t>0,324*1,6</t>
  </si>
  <si>
    <t>162429446</t>
  </si>
  <si>
    <t>"patka pro sloupek vrat - vel. 60 x 60 cm, hl. 0,9 m - 1 ks</t>
  </si>
  <si>
    <t>"ztratné 10% - částečná betonáž do terénu</t>
  </si>
  <si>
    <t>0,6*0,6*0,9*1,1</t>
  </si>
  <si>
    <t>-1074828035</t>
  </si>
  <si>
    <t>"zřízení bednění - patka pro sloupek vrat - vel. 60 x 60 cm, hl. 0,9 m - 1 ks</t>
  </si>
  <si>
    <t>0,6*4*0,2</t>
  </si>
  <si>
    <t>-837257556</t>
  </si>
  <si>
    <t>"odstranění bednění - patka pro sloupek vrat - vel. 60 x 60 cm, hl. 0,9 m - 1 ks</t>
  </si>
  <si>
    <t>338171121.2</t>
  </si>
  <si>
    <t>Osazování sloupků a vzpěr plotových ocelových v 3,15 m se zalitím MC</t>
  </si>
  <si>
    <t>920239848</t>
  </si>
  <si>
    <t>Osazování sloupků a vzpěr plotových ocelových trubkových nebo profilovaných výšky 3,15 m se zalitím cementovou maltou do vynechaných otvorů</t>
  </si>
  <si>
    <t>"osazení sloupků branky a vrat</t>
  </si>
  <si>
    <t>"sloupky z jeklu 100/100/4 mm dl. 3,15 m - 4 ks</t>
  </si>
  <si>
    <t>-1140125243</t>
  </si>
  <si>
    <t>"vstupní jednokřídlová branka vel. 110 x 240 cm - 1 ks</t>
  </si>
  <si>
    <t>348101250</t>
  </si>
  <si>
    <t>Osazení vrat a vrátek k oplocení na ocelové sloupky do 10 m2</t>
  </si>
  <si>
    <t>1010765181</t>
  </si>
  <si>
    <t>Montáž vrat a vrátek k oplocení na sloupky ocelové, plochy jednotlivě přes 8 do 10 m2</t>
  </si>
  <si>
    <t>"otevíravá dvoukřídlová vrata 410 x 240 cm - 1 ks</t>
  </si>
  <si>
    <t>348181110</t>
  </si>
  <si>
    <t>Osazení oplocení z dílců na předem osazené sloupky</t>
  </si>
  <si>
    <t>614574686</t>
  </si>
  <si>
    <t>Osazení oplocení z dílců dřevěných na předem osazené sloupky</t>
  </si>
  <si>
    <t>"osazení plotových dílů</t>
  </si>
  <si>
    <t>"plotový díl - rozměr 130 x 240 cm - 1 ks</t>
  </si>
  <si>
    <t>1,3*2,4</t>
  </si>
  <si>
    <t>"plotový díl - rozměr 262,5 x 240 cm - 1 ks</t>
  </si>
  <si>
    <t>2,625*2,4</t>
  </si>
  <si>
    <t>-1610290136</t>
  </si>
  <si>
    <t>"pouzdra pro osazení sloupů branky a vrat</t>
  </si>
  <si>
    <t>"osazení pouzder z ocelových trubek D 159/4,5 mm do betonových základových konstrukcí</t>
  </si>
  <si>
    <t>3   "osazení do základového pasu u průjezdu"</t>
  </si>
  <si>
    <t>1   "osazení do základové patky pro sloupek vrat"</t>
  </si>
  <si>
    <t>2073405782</t>
  </si>
  <si>
    <t>"ukotvení držáků plotového pole do žbet sloupů - 2 ks/držák</t>
  </si>
  <si>
    <t>6*2</t>
  </si>
  <si>
    <t>953962212</t>
  </si>
  <si>
    <t>Kotvy chemickým tmelem M 10 hl 80 mm do zdiva z děrovaných cihel s pouzdrem a vyvrtáním otvoru</t>
  </si>
  <si>
    <t>2055955882</t>
  </si>
  <si>
    <t>Kotvy chemické s vyvrtáním otvoru do zdiva z děrovaných cihel tmel se síťovým pouzdrem, hloubka 80 mm, velikost M 10</t>
  </si>
  <si>
    <t>"ukotvení držáků plotového pole do obvodového zdiva - 2 ks/držák</t>
  </si>
  <si>
    <t>3*2</t>
  </si>
  <si>
    <t>1628645726</t>
  </si>
  <si>
    <t>953965116</t>
  </si>
  <si>
    <t>Kotevní šroub pro chemické kotvy M 10 dl 170 mm</t>
  </si>
  <si>
    <t>-1733542095</t>
  </si>
  <si>
    <t>Kotvy chemické s vyvrtáním otvoru kotevní šrouby pro chemické kotvy, velikost M 10, délka 170 mm</t>
  </si>
  <si>
    <t>5923101.M</t>
  </si>
  <si>
    <t>držák plotového pole</t>
  </si>
  <si>
    <t>-274984004</t>
  </si>
  <si>
    <t>Poznámka k položce:_x000D_
- součást dílenské dokumentace zhotovitele</t>
  </si>
  <si>
    <t>-612247472</t>
  </si>
  <si>
    <t>7676402.R</t>
  </si>
  <si>
    <t>Montáž a dodávka vrchního kování - klika, štíty, zámek, vložka</t>
  </si>
  <si>
    <t>389064542</t>
  </si>
  <si>
    <t>Montáž a dodávka vrchního vratového kování - zavírací mechanismus, zámek, vložka</t>
  </si>
  <si>
    <t>1   " branka jednokřídlová"</t>
  </si>
  <si>
    <t>1   " vrata dvoukřídlová"</t>
  </si>
  <si>
    <t>7676403.R</t>
  </si>
  <si>
    <t>M+D doplňků pro bránu - držák, zajišťovací kolík, doraz brány</t>
  </si>
  <si>
    <t>1816512834</t>
  </si>
  <si>
    <t xml:space="preserve">Poznámka k položce:_x000D_
Součástí položky je:_x000D_
- zajišťovací kolík křídla brány uzamykatelný - 1 ks_x000D_
- doraz křídlové brány s gumou - 1 ks_x000D_
- držák křídla brány v otevřené poloze - 1 ks_x000D_
</t>
  </si>
  <si>
    <t>"pro obě křídla brány</t>
  </si>
  <si>
    <t>767995113</t>
  </si>
  <si>
    <t>Montáž atypických zámečnických konstrukcí hmotnosti do 20 kg</t>
  </si>
  <si>
    <t>1060596433</t>
  </si>
  <si>
    <t>Montáž ostatních atypických zámečnických konstrukcí hmotnosti přes 10 do 20 kg</t>
  </si>
  <si>
    <t>"výroba a montáž otevíravé jednokřídlové branky 110 x 240 cm - 1 ks</t>
  </si>
  <si>
    <t>"rám branky - rozměr 104 x 240 cm</t>
  </si>
  <si>
    <t>"rám branky - jekl 30/20/2 mm, dl. 6,9 m - hmotnost 1,317 kg/m</t>
  </si>
  <si>
    <t>6,9*1,317</t>
  </si>
  <si>
    <t>"výplně - jekl 20/20/2 mm, dl. 19,2 m - hmotnost 1,081 kg/m</t>
  </si>
  <si>
    <t>19,2*1,081</t>
  </si>
  <si>
    <t>"výroba a montáž otevíravých dvoukřídlových vrat 410 x 240 cm - 1 ks</t>
  </si>
  <si>
    <t>"rám křídla vrat - rozměr 199,5 x 240 cm - 2 ks</t>
  </si>
  <si>
    <t>"rám křídla - jekl 30/20/2 mm, dl. 8,8 m - 2 kpl, hmotnost 1,317 kg/m</t>
  </si>
  <si>
    <t>8,8*2*1,317</t>
  </si>
  <si>
    <t>"výplně - jekl 20/20/2 mm, dl. 38,4 m - 2 kpl, hmotnost 1,081 kg/m</t>
  </si>
  <si>
    <t>38,4*2*1,081</t>
  </si>
  <si>
    <t>"výroba a montáž plotových dílů</t>
  </si>
  <si>
    <t>"rám - jekl 30/20/2 mm, dl. 7,4 m - hmotnost 1,317 kg/m</t>
  </si>
  <si>
    <t>7,4*1,317</t>
  </si>
  <si>
    <t>"výplně - jekl 20/20/2 mm, dl. 21,6 m - hmotnost 1,081 kg/m</t>
  </si>
  <si>
    <t>21,6*1,081</t>
  </si>
  <si>
    <t>"úchyty plotového pole - PL 40/5 mm dl. 0,05 m - 6 ks; hmotnost 1,57 kg/m</t>
  </si>
  <si>
    <t>0,05*6*1,57</t>
  </si>
  <si>
    <t>"rám - jekl 30/20/2 mm, dl. 9,85 m - hmotnost 1,317 kg/m</t>
  </si>
  <si>
    <t>9,85*1,317</t>
  </si>
  <si>
    <t>"výplně - jekl 20/20/2 mm, dl. 48,0 m - hmotnost 1,081 kg/m</t>
  </si>
  <si>
    <t>48,0*1,081</t>
  </si>
  <si>
    <t>-867862820</t>
  </si>
  <si>
    <t>"komponenty pro výrobu branky, vrat a plotových dílů</t>
  </si>
  <si>
    <t>"otevíravá branka 110 x 240 cm - 1 ks</t>
  </si>
  <si>
    <t>"rám branky - jekl 30/20/2 mm, dl. 6,9 m</t>
  </si>
  <si>
    <t>6,9*1,317*0,001*1,1</t>
  </si>
  <si>
    <t>"otevíravá křídla vrat 199,5 x 240 cm - 2 ks</t>
  </si>
  <si>
    <t>"rám křídla - jekl 30/20/2 mm, dl. 8,8 m - 2 kpl</t>
  </si>
  <si>
    <t>8,8*2*1,317*0,001*1,1</t>
  </si>
  <si>
    <t>"rám - jekl 30/20/2 mm, dl. 7,4 m</t>
  </si>
  <si>
    <t>7,4*1,317*0,001*1,1</t>
  </si>
  <si>
    <t>"rám - jekl 30/20/2 mm, dl. 9,85 m</t>
  </si>
  <si>
    <t>9,85*1,317*0,001*1,1</t>
  </si>
  <si>
    <t>-1740771434</t>
  </si>
  <si>
    <t>"výplně - jekl 20/20/2 mm, dl. 19,2 m</t>
  </si>
  <si>
    <t>19,2*1,081*0,001*1,1</t>
  </si>
  <si>
    <t>"výplně - jekl 20/20/2 mm, dl. 38,4 m - 2 kpl</t>
  </si>
  <si>
    <t>38,4*2*1,081*0,001*1,1</t>
  </si>
  <si>
    <t>"výplně - jekl 20/20/2 mm, dl. 21,6 m</t>
  </si>
  <si>
    <t>21,6*1,081*0,001*1,1</t>
  </si>
  <si>
    <t>"výplně - jekl 20/20/2 mm, dl. 48,0 m</t>
  </si>
  <si>
    <t>48,0*1,081*0,001*1,1</t>
  </si>
  <si>
    <t>13010202</t>
  </si>
  <si>
    <t>tyč ocelová plochá jakost 11 375 40x5mm</t>
  </si>
  <si>
    <t>-59007711</t>
  </si>
  <si>
    <t>Poznámka k položce:_x000D_
Hmotnost: 1,57 kg/m</t>
  </si>
  <si>
    <t>"úchyty plotového pole - PL 40/5 mm dl. 0,05 m - 6 ks</t>
  </si>
  <si>
    <t>0,05*6*1,57*0,001*1,1</t>
  </si>
  <si>
    <t>1390452315</t>
  </si>
  <si>
    <t>2   " vrata dvoukřídlová"</t>
  </si>
  <si>
    <t>-498311788</t>
  </si>
  <si>
    <t>234,94*0,1</t>
  </si>
  <si>
    <t>767995114</t>
  </si>
  <si>
    <t>Montáž atypických zámečnických konstrukcí hmotnosti do 50 kg</t>
  </si>
  <si>
    <t>1678982409</t>
  </si>
  <si>
    <t>Montáž ostatních atypických zámečnických konstrukcí hmotnosti přes 20 do 50 kg</t>
  </si>
  <si>
    <t>"výroba a montáž sloupů branky a vrat</t>
  </si>
  <si>
    <t>"jekl 100/100/4 mm, dl. 3,15 m - 4 ks, hmotnost 11,355 kg/m</t>
  </si>
  <si>
    <t>3,15*4*11,355</t>
  </si>
  <si>
    <t>"trubka ocelová 159/4,5 mm - dl. 0,9 m - 4 ks, hmotnost 17,2 kg/m (pouzdra pro osazení sloupů do patek)</t>
  </si>
  <si>
    <t>0,9*4*17,2</t>
  </si>
  <si>
    <t>1455001.M</t>
  </si>
  <si>
    <t>profil ocelový čtvercový svařovaný 100x100x4mm</t>
  </si>
  <si>
    <t>1529768916</t>
  </si>
  <si>
    <t>Poznámka k položce:_x000D_
Hmotnost: 11,355 kg/m</t>
  </si>
  <si>
    <t>"komponenty pro výrobu sloupků branky a vrat</t>
  </si>
  <si>
    <t>"jekl 100/100/4 mm, dl. 3,15 m - 4 ks</t>
  </si>
  <si>
    <t>3,15*4*11,355*0,001*1,1</t>
  </si>
  <si>
    <t>14011098</t>
  </si>
  <si>
    <t>trubka ocelová bezešvá hladká jakost 11 353 159x4,5mm</t>
  </si>
  <si>
    <t>-1035954038</t>
  </si>
  <si>
    <t>Poznámka k položce:_x000D_
Hmotnost: 17,2 kg/m</t>
  </si>
  <si>
    <t>"trubka ocelová 159/4,5 mm - dl. 0,9 m - 4 ks (pouzdra pro osazení sloupů do patek)</t>
  </si>
  <si>
    <t>0,9*4*1,1</t>
  </si>
  <si>
    <t>7679992.R</t>
  </si>
  <si>
    <t>Zavíčkování ocelových sloupků z jeklu 100/100/4 mm</t>
  </si>
  <si>
    <t>-636977331</t>
  </si>
  <si>
    <t>1825193132</t>
  </si>
  <si>
    <t>-2008355041</t>
  </si>
  <si>
    <t>"povrchová úprava branky, vrat a plotových dílů</t>
  </si>
  <si>
    <t>"jednokřídlová branka 110 x 240 cm - 1 ks</t>
  </si>
  <si>
    <t>29,842</t>
  </si>
  <si>
    <t>"dvoukřídlová vrata 410 x 240 cm - 1 ks</t>
  </si>
  <si>
    <t>106,2</t>
  </si>
  <si>
    <t>33,567</t>
  </si>
  <si>
    <t>65,331</t>
  </si>
  <si>
    <t>"sloupky branky a vrat</t>
  </si>
  <si>
    <t>143,073</t>
  </si>
  <si>
    <t>"pouzdra pro osazení sloupů do patek</t>
  </si>
  <si>
    <t>61,92</t>
  </si>
  <si>
    <t>502 - Venkovní asfaltová plocha</t>
  </si>
  <si>
    <t xml:space="preserve">    5 - Komunikace</t>
  </si>
  <si>
    <t>1184144821</t>
  </si>
  <si>
    <t>"odkopávka plochy pod zpevněnou asfaltovou plochou (z úrovně terénu 0,0 m po pláň -0,49 m)</t>
  </si>
  <si>
    <t>"včetně nakládky na dopravní prostředek k odvozu na skládku</t>
  </si>
  <si>
    <t>7,37*15,344*0,49</t>
  </si>
  <si>
    <t>33,0*3,344*0,49</t>
  </si>
  <si>
    <t>40,37*0,989*0,5*0,49</t>
  </si>
  <si>
    <t>773771964</t>
  </si>
  <si>
    <t>119,266*0,5</t>
  </si>
  <si>
    <t>-1886161420</t>
  </si>
  <si>
    <t>119,266   "výkopek z odkopávek"</t>
  </si>
  <si>
    <t>-1915458363</t>
  </si>
  <si>
    <t>-963228261</t>
  </si>
  <si>
    <t>119,266*1,6</t>
  </si>
  <si>
    <t>181102302</t>
  </si>
  <si>
    <t>Úprava pláně v zářezech se zhutněním</t>
  </si>
  <si>
    <t>1031853176</t>
  </si>
  <si>
    <t>Úprava pláně na stavbách dálnic strojně v zářezech mimo skalních se zhutněním</t>
  </si>
  <si>
    <t>"pláň pod asfaltovou plochou, hutnění na Edef,2 min 35 MPa</t>
  </si>
  <si>
    <t>7,37*15,344</t>
  </si>
  <si>
    <t>33,0*3,344</t>
  </si>
  <si>
    <t>40,37*0,989*0,5</t>
  </si>
  <si>
    <t>Komunikace</t>
  </si>
  <si>
    <t>564751114</t>
  </si>
  <si>
    <t>Podklad z kameniva hrubého drceného vel. 32-63 mm tl 180 mm</t>
  </si>
  <si>
    <t>1050421745</t>
  </si>
  <si>
    <t>Podklad nebo kryt z kameniva hrubého drceného vel. 32-63 mm s rozprostřením a zhutněním, po zhutnění tl. 180 mm</t>
  </si>
  <si>
    <t>Poznámka k položce:_x000D_
- vrstva dle ČSN 73 6126_x000D_
- hutnění na Edef,2 min. 90 MPa</t>
  </si>
  <si>
    <t>"konstrukce asfaltové plochy</t>
  </si>
  <si>
    <t>243,4</t>
  </si>
  <si>
    <t>564861111</t>
  </si>
  <si>
    <t>Podklad ze štěrkodrtě ŠD tl 200 mm</t>
  </si>
  <si>
    <t>-1759378196</t>
  </si>
  <si>
    <t>Podklad ze štěrkodrti ŠD s rozprostřením a zhutněním, po zhutnění tl. 200 mm</t>
  </si>
  <si>
    <t>Poznámka k položce:_x000D_
- štěrkodrť frakce 0/63 mm_x000D_
- vrstva dle ČSN 73 6126_x000D_
- hutnění na Edef,2 min. 60 MPa</t>
  </si>
  <si>
    <t>573191111</t>
  </si>
  <si>
    <t>Postřik infiltrační kationaktivní emulzí v množství 1 kg/m2</t>
  </si>
  <si>
    <t>1376862553</t>
  </si>
  <si>
    <t>Postřik infiltrační kationaktivní emulzí v množství 1,00 kg/m2</t>
  </si>
  <si>
    <t>Poznámka k položce:_x000D_
- vrstva dle ČSN 73 6129</t>
  </si>
  <si>
    <t>573231106</t>
  </si>
  <si>
    <t>Postřik živičný spojovací ze silniční emulze v množství 0,30 kg/m2</t>
  </si>
  <si>
    <t>-1281758693</t>
  </si>
  <si>
    <t>Postřik spojovací PS bez posypu kamenivem ze silniční emulze, v množství 0,30 kg/m2</t>
  </si>
  <si>
    <t>577144111</t>
  </si>
  <si>
    <t>Asfaltový beton vrstva obrusná ACO 11 (ABS) tř. I tl 50 mm š do 3 m z nemodifikovaného asfaltu</t>
  </si>
  <si>
    <t>-1008015221</t>
  </si>
  <si>
    <t>Asfaltový beton vrstva obrusná ACO 11 (ABS) s rozprostřením a se zhutněním z nemodifikovaného asfaltu v pruhu šířky do 3 m tř. I, po zhutnění tl. 50 mm</t>
  </si>
  <si>
    <t>Poznámka k položce:_x000D_
- vrstva dle ČSN EN 13108 - 1</t>
  </si>
  <si>
    <t>577155112</t>
  </si>
  <si>
    <t>Asfaltový beton vrstva ložní ACL 16 (ABH) tl 60 mm š do 3 m z nemodifikovaného asfaltu</t>
  </si>
  <si>
    <t>-31793754</t>
  </si>
  <si>
    <t>Asfaltový beton vrstva ložní ACL 16 (ABH) s rozprostřením a zhutněním z nemodifikovaného asfaltu v pruhu šířky do 3 m, po zhutnění tl. 60 mm</t>
  </si>
  <si>
    <t>5771601.R</t>
  </si>
  <si>
    <t>Příplatek za složitost provádění asfaltového podkladu a krytu v napojení na obvodové zdivo objektu</t>
  </si>
  <si>
    <t>2060827116</t>
  </si>
  <si>
    <t>33,0+12,0   "obvodové zdivo"</t>
  </si>
  <si>
    <t>0,3*4*5   "pilíře"</t>
  </si>
  <si>
    <t>998225111</t>
  </si>
  <si>
    <t>Přesun hmot pro pozemní komunikace s krytem z kamene, monolitickým betonovým nebo živičným</t>
  </si>
  <si>
    <t>-655457496</t>
  </si>
  <si>
    <t>Přesun hmot pro komunikace s krytem z kameniva, monolitickým betonovým nebo živičným dopravní vzdálenost do 200 m jakékoliv délky objektu</t>
  </si>
  <si>
    <t>503 - Venkovní schodiště</t>
  </si>
  <si>
    <t>-1848405559</t>
  </si>
  <si>
    <t>"odkopávka pod konstruci schodiště</t>
  </si>
  <si>
    <t>3,0*1,2*0,3</t>
  </si>
  <si>
    <t>64272409</t>
  </si>
  <si>
    <t>1,08*0,5</t>
  </si>
  <si>
    <t>131201101</t>
  </si>
  <si>
    <t>Hloubení jam nezapažených v hornině tř. 3 objemu do 100 m3</t>
  </si>
  <si>
    <t>-1469786960</t>
  </si>
  <si>
    <t>Hloubení nezapažených jam a zářezů s urovnáním dna do předepsaného profilu a spádu v hornině tř. 3 do 100 m3</t>
  </si>
  <si>
    <t>"odtěžení svahu pro umístění opěrné zdi (hor. 3 - 50%)</t>
  </si>
  <si>
    <t>(0,8+1,3)*2,45*0,5*(3,5+1,5)*0,8*0,5</t>
  </si>
  <si>
    <t>131201109</t>
  </si>
  <si>
    <t>Příplatek za lepivost u hloubení jam nezapažených v hornině tř. 3</t>
  </si>
  <si>
    <t>-168097355</t>
  </si>
  <si>
    <t>Hloubení nezapažených jam a zářezů s urovnáním dna do předepsaného profilu a spádu Příplatek k cenám za lepivost horniny tř. 3</t>
  </si>
  <si>
    <t>"předpoklad lepivosti 100% dle pol. kód 13120 1101</t>
  </si>
  <si>
    <t>5,145</t>
  </si>
  <si>
    <t>131301101</t>
  </si>
  <si>
    <t>Hloubení jam nezapažených v hornině tř. 4 objemu do 100 m3</t>
  </si>
  <si>
    <t>-1069854445</t>
  </si>
  <si>
    <t>Hloubení nezapažených jam a zářezů s urovnáním dna do předepsaného profilu a spádu v hornině tř. 4 do 100 m3</t>
  </si>
  <si>
    <t>"odtěžení svahu pro umístění opěrné zdi (hor. 4 - 50%)</t>
  </si>
  <si>
    <t>131301109</t>
  </si>
  <si>
    <t>Příplatek za lepivost u hloubení jam nezapažených v hornině tř. 4</t>
  </si>
  <si>
    <t>1878815134</t>
  </si>
  <si>
    <t>Hloubení nezapažených jam a zářezů s urovnáním dna do předepsaného profilu a spádu Příplatek k cenám za lepivost horniny tř. 4</t>
  </si>
  <si>
    <t>"předpoklad lepivosti 50% dle pol. kód 13130 1101</t>
  </si>
  <si>
    <t>5,145*0,5</t>
  </si>
  <si>
    <t>-1584359697</t>
  </si>
  <si>
    <t>7,35</t>
  </si>
  <si>
    <t>2022197322</t>
  </si>
  <si>
    <t>1,08   "výkopek z odkopávek"</t>
  </si>
  <si>
    <t>5,145*2   "výkopek z hloubení jam"</t>
  </si>
  <si>
    <t>-7,35   "odpočet výkopku pro zpětný zásyp"</t>
  </si>
  <si>
    <t>998698608</t>
  </si>
  <si>
    <t>"naložení výkopku k odvozu na mezideponii a skládku</t>
  </si>
  <si>
    <t>-1864680154</t>
  </si>
  <si>
    <t>4,02</t>
  </si>
  <si>
    <t>-2031085620</t>
  </si>
  <si>
    <t>4,02*1,6</t>
  </si>
  <si>
    <t>141384115</t>
  </si>
  <si>
    <t>"zásyp prostoru za dokončenou opěrnou zdí</t>
  </si>
  <si>
    <t>(0,5+1,0)*2,45*0,5*(3,5+1,5)*0,8</t>
  </si>
  <si>
    <t>-949641416</t>
  </si>
  <si>
    <t>"podsyp plochy pod schodišťovou desku štěrkodrtí</t>
  </si>
  <si>
    <t>3,0*1,2*0,25</t>
  </si>
  <si>
    <t>1747725376</t>
  </si>
  <si>
    <t>0,9*2 'Přepočtené koeficientem množství</t>
  </si>
  <si>
    <t>2081506762</t>
  </si>
  <si>
    <t>"úprava pláně v rozsahu schodišťové desky</t>
  </si>
  <si>
    <t>3,0*1,2</t>
  </si>
  <si>
    <t>-994372099</t>
  </si>
  <si>
    <t>"opěrná stěna tl. 300 mm podél venkovního schodiště (včetně základové konstrukce)</t>
  </si>
  <si>
    <t>(3,4+0,85)*2,45*0,3</t>
  </si>
  <si>
    <t>-1251302167</t>
  </si>
  <si>
    <t>"zřízení bednění opěrné stěny tl. 300 mm podél venkovního schodiště (včetně základové konstrukce)</t>
  </si>
  <si>
    <t>(0,3+3,4+1,15+0,3+0,85+3,1)*2,45*1,1</t>
  </si>
  <si>
    <t>-2046284683</t>
  </si>
  <si>
    <t>"odstranění bednění opěrné stěny tl. 300 mm podél venkovního schodiště (včetně základové konstrukce)</t>
  </si>
  <si>
    <t>-1678894495</t>
  </si>
  <si>
    <t>"výztuž opěrné stěny tl. 300 mm podél venkovního schodiště (včetně základové konstrukce)</t>
  </si>
  <si>
    <t>"opěrná stěna tl. 30 cm; v 2,45 m; dl. 4,55 m</t>
  </si>
  <si>
    <t>4,55*2,45*2*7,9*0,001*1,1</t>
  </si>
  <si>
    <t>-1447462371</t>
  </si>
  <si>
    <t>"konstrukce schodiště</t>
  </si>
  <si>
    <t>"schodišťová žb deska tl. 100 mm - dl. 2,7 m, š. 1,2 m</t>
  </si>
  <si>
    <t>2,7*1,2*0,1</t>
  </si>
  <si>
    <t>-352903245</t>
  </si>
  <si>
    <t>"výztuž schodišťové desky</t>
  </si>
  <si>
    <t>2,7*1,2*2*7,90*0,001*1,2</t>
  </si>
  <si>
    <t>267147444</t>
  </si>
  <si>
    <t>"nabetonování schodišťových stupňů na desku - 172/250 mm (v/š) - 9 ks, dl. stupně 1,2 m</t>
  </si>
  <si>
    <t>1,2*9</t>
  </si>
  <si>
    <t>891154589</t>
  </si>
  <si>
    <t>"schodišťové stupně na desku - 172/250 mm (v/š) - 9 ks, dl. stupně 1,2 m</t>
  </si>
  <si>
    <t>1,2*0,3*9</t>
  </si>
  <si>
    <t>145694877</t>
  </si>
  <si>
    <t>998153211</t>
  </si>
  <si>
    <t>Přesun hmot ruční pro samostatné zdi a valy zděné nebo betonové monolitické v do 12 m</t>
  </si>
  <si>
    <t>1864860110</t>
  </si>
  <si>
    <t>Přesun hmot ruční pro zdi a valy samostatné se svislou nosnou konstrukcí zděnou nebo monolitickou betonovou vodorovná dopravní vzdálenost do 50 m, pro zdi výšky do 12 m</t>
  </si>
  <si>
    <t>1805555236</t>
  </si>
  <si>
    <t>"ocelová bezešvá trubka d 51x3,2 mm - dl. 13,8 m; hmotnost 3,08 kg/m</t>
  </si>
  <si>
    <t>13,8*3,08</t>
  </si>
  <si>
    <t>-876845420</t>
  </si>
  <si>
    <t>"výroba a montáž ocelového schodišťového zábradlí z trubek - specifikace</t>
  </si>
  <si>
    <t>13,8*1,1</t>
  </si>
  <si>
    <t>275624590</t>
  </si>
  <si>
    <t>42,504*0,1</t>
  </si>
  <si>
    <t>7679960.R</t>
  </si>
  <si>
    <t>M+D kotvení zábradlí do opěrné zdi</t>
  </si>
  <si>
    <t>534915124</t>
  </si>
  <si>
    <t>Poznámka k položce:_x000D_
- upřesnění kotvení součástí dílenské dokumentace</t>
  </si>
  <si>
    <t>-1433620256</t>
  </si>
  <si>
    <t>1234557486</t>
  </si>
  <si>
    <t>"povrchová úprava schodišťového zábradlí - hmotnost 43 kg/kus</t>
  </si>
  <si>
    <t>-2077387822</t>
  </si>
  <si>
    <t>"nátěr schodišťových stupňů - 172/250 mm (v/š) - 9 ks, dl. stupně 1,2 m</t>
  </si>
  <si>
    <t>(0,172+0,25)*1,2*9</t>
  </si>
  <si>
    <t>-1939573954</t>
  </si>
  <si>
    <t>-1263205519</t>
  </si>
  <si>
    <t>504 - Venkovní kanalizace</t>
  </si>
  <si>
    <t xml:space="preserve">    O01 - Ostatní</t>
  </si>
  <si>
    <t>113107521</t>
  </si>
  <si>
    <t>Odstranění podkladu z kameniva drceného tl 100 mm při překopech strojně pl přes 15 m2</t>
  </si>
  <si>
    <t>-658923748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</si>
  <si>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do 100 mm</t>
  </si>
  <si>
    <t>"odstranění podkladu asfaltové vozovky v části trasy výkopové rýhy š. 100 cm pro kanalizační potrubí - dl. cca 40 m</t>
  </si>
  <si>
    <t>40*1,0</t>
  </si>
  <si>
    <t>113107542</t>
  </si>
  <si>
    <t>Odstranění podkladu živičných tl 100 mm při překopech strojně pl přes 15 m2</t>
  </si>
  <si>
    <t>1655793285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</si>
  <si>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</si>
  <si>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"odstranění asfaltového krytu v části trasy výkopové rýhy š. 100 cm pro kanalizační potrubí - dl. cca 40 m</t>
  </si>
  <si>
    <t>130001101</t>
  </si>
  <si>
    <t>Příplatek za ztížení vykopávky v blízkosti podzemního vedení</t>
  </si>
  <si>
    <t>897219480</t>
  </si>
  <si>
    <t>Příplatek k cenám hloubených vykopávek za ztížení vykopávky v blízkosti podzemního vedení nebo výbušnin pro jakoukoliv třídu horniny</t>
  </si>
  <si>
    <t>"ztížené vykopávky s ohledem na existeni podzemních inženýrských sítí (ruční výkop) - 10%</t>
  </si>
  <si>
    <t>(45,857+34,838)*0,1</t>
  </si>
  <si>
    <t>-434206928</t>
  </si>
  <si>
    <t>"výkopová rýha š. 80 cm pro kanalizační potrubí - hor. 3 (60%)</t>
  </si>
  <si>
    <t>"hlavní větev</t>
  </si>
  <si>
    <t>"úsek 1 - od objektu po šachtu RŠ1, dl. 13,0 m; hl. výkopu 1,35 m (krytí potrubí 1,1 m)</t>
  </si>
  <si>
    <t>0,8*1,35*13,0*0,6</t>
  </si>
  <si>
    <t>"úsek 2 - RŠ1 - RŠ2, dl. 12,6 m; hl. výkopu 2,75 - 1,35 m (krytí potrubí 2,5 - 1,1 m)</t>
  </si>
  <si>
    <t>(2,75+1,35)*12,6*0,5*0,8*0,6</t>
  </si>
  <si>
    <t>"úsek 3 - RŠ2 - RŠ3, dl. 13,3 m; hl. výkopu 1,35 - 1,45 m (krytí potrubí 1,1 - 1,2 m)</t>
  </si>
  <si>
    <t>(1,35+1,45)*13,3*0,5*0,8*0,6</t>
  </si>
  <si>
    <t>"úsek 4 - RŠ3 - RŠ4, dl. 11,3 m; hl. výkopu 1,45 - 1,55 m (krytí potrubí 1,2 - 1,3 m)</t>
  </si>
  <si>
    <t>(1,45+1,55)*11,3*0,5*0,8*0,6</t>
  </si>
  <si>
    <t>"dopojení dešťového a splaškového potrubí k hlavní větvi</t>
  </si>
  <si>
    <t>"dešťová větev 1 - dl. 3,0 m; hl. výkopu cca 1,0 - 2,0 m</t>
  </si>
  <si>
    <t>(1,0+2,0)*3,0*0,5*0,8*0,6</t>
  </si>
  <si>
    <t>"dešťová větev 2 - dl. 3,0 m; hl. výkopu cca 0,8 - 1,35 m</t>
  </si>
  <si>
    <t>(0,8+1,35)*3,0*0,5*0,8*0,6</t>
  </si>
  <si>
    <t>"dešťová větev 3 - dl. 3,8 m; hl. výkopu cca 0,8 - 1,55 m (zaústěná do šachty RŠ4)</t>
  </si>
  <si>
    <t>(0,8+1,55)*3,8*0,5*0,8*0,6</t>
  </si>
  <si>
    <t>"splašková větev 1 - dl. 3,0 m; hl. výkopu cca 1,0 - 2,0 m</t>
  </si>
  <si>
    <t>"splašková větev 2 - dl. 2,8 m; hl. výkopu cca 0,8 - 1,35 m (zaústěná do šachty RŠ2)</t>
  </si>
  <si>
    <t>(0,8+1,35)*2,8*0,5*0,8*0,6</t>
  </si>
  <si>
    <t>"splašková větev 3 - dl. 2,8 m; hl. výkopu cca 0,8 - 1,45 m (zaústěná do šachty RŠ3)</t>
  </si>
  <si>
    <t>(0,8+1,45)*2,8*0,5*0,8*0,6</t>
  </si>
  <si>
    <t>"přípočet objemu výkopu na revizní šachty (přípočet 60% z výkopu pro šachtu)</t>
  </si>
  <si>
    <t>PI*0,65*0,65*2,75*0,6*0,6   "šachta RŠ1"</t>
  </si>
  <si>
    <t>PI*0,65*0,65*1,35*0,6*0,6   "šachta RŠ2"</t>
  </si>
  <si>
    <t>PI*0,65*0,65*1,45*0,6*0,6   "šachta RŠ3"</t>
  </si>
  <si>
    <t>PI*0,65*0,65*1,55*0,6*0,6   "šachta RŠ4"</t>
  </si>
  <si>
    <t>"odpočet objemu podkladu a krytu asfaltové komunikace - v trase rýhy dl. 40 m</t>
  </si>
  <si>
    <t>-40*0,8*0,1   "podklad z kameniva"</t>
  </si>
  <si>
    <t>-40*0,8*0,1   "kryt z asfaltu"</t>
  </si>
  <si>
    <t>863615688</t>
  </si>
  <si>
    <t>"předpoklad lepivosti 100% dle pol. č. 13220 1202</t>
  </si>
  <si>
    <t>45,857</t>
  </si>
  <si>
    <t>1405374194</t>
  </si>
  <si>
    <t>"výkopová rýha š. 80 cm pro kanalizační potrubí - hor. 4 (40%)</t>
  </si>
  <si>
    <t>0,8*1,35*13,0*0,4</t>
  </si>
  <si>
    <t>(2,75+1,35)*12,6*0,5*0,8*0,4</t>
  </si>
  <si>
    <t>(1,35+1,45)*13,3*0,5*0,8*0,4</t>
  </si>
  <si>
    <t>(1,45+1,55)*11,3*0,5*0,8*0,4</t>
  </si>
  <si>
    <t>(1,0+2,0)*3,0*0,5*0,8*0,4</t>
  </si>
  <si>
    <t>(0,8+1,35)*3,0*0,5*0,8*0,4</t>
  </si>
  <si>
    <t>(0,8+1,55)*3,8*0,5*0,8*0,4</t>
  </si>
  <si>
    <t>(0,8+1,35)*2,8*0,5*0,8*0,4</t>
  </si>
  <si>
    <t>(0,8+1,45)*2,8*0,5*0,8*0,4</t>
  </si>
  <si>
    <t>PI*0,65*0,65*2,75*0,6*0,4   "šachta RŠ1"</t>
  </si>
  <si>
    <t>PI*0,65*0,65*1,35*0,6*0,4   "šachta RŠ2"</t>
  </si>
  <si>
    <t>PI*0,65*0,65*1,45*0,6*0,4  "šachta RŠ3"</t>
  </si>
  <si>
    <t>PI*0,65*0,65*1,55*0,6*0,4   "šachta RŠ4"</t>
  </si>
  <si>
    <t>-1426109959</t>
  </si>
  <si>
    <t>34,838*0,5</t>
  </si>
  <si>
    <t>151101101</t>
  </si>
  <si>
    <t>Zřízení příložného pažení a rozepření stěn rýh hl do 2 m</t>
  </si>
  <si>
    <t>-1488552912</t>
  </si>
  <si>
    <t>Zřízení pažení a rozepření stěn rýh pro podzemní vedení pro všechny šířky rýhy příložné pro jakoukoliv mezerovitost, hloubky do 2 m</t>
  </si>
  <si>
    <t>13,0*2*1,35</t>
  </si>
  <si>
    <t>(2,75+1,35)*12,6*0,5*2</t>
  </si>
  <si>
    <t>(1,35+1,45)*13,3*0,5*2</t>
  </si>
  <si>
    <t>(1,45+1,55)*11,3*0,5*2</t>
  </si>
  <si>
    <t>(1,0+2,0)*3,0*0,5*2</t>
  </si>
  <si>
    <t>(0,8+1,35)*3,0*0,5*2*0,5</t>
  </si>
  <si>
    <t>(0,8+1,55)*3,8*0,5*2*0,5</t>
  </si>
  <si>
    <t>(0,8+1,35)*2,8*0,5*2*0,5</t>
  </si>
  <si>
    <t>(0,8+1,45)*2,8*0,5*2*0,5</t>
  </si>
  <si>
    <t>151101111</t>
  </si>
  <si>
    <t>Odstranění příložného pažení a rozepření stěn rýh hl do 2 m</t>
  </si>
  <si>
    <t>1286777400</t>
  </si>
  <si>
    <t>Odstranění pažení a rozepření stěn rýh pro podzemní vedení s uložením materiálu na vzdálenost do 3 m od kraje výkopu příložné, hloubky do 2 m</t>
  </si>
  <si>
    <t>"odstranění pažení - celkem 189,75 m2</t>
  </si>
  <si>
    <t>189,75</t>
  </si>
  <si>
    <t>-2083750610</t>
  </si>
  <si>
    <t>"hloubka výkopu do 2,5 m: celkové množství 83,895 m3 (objem do 100 m3 - svislý přesun 100%)</t>
  </si>
  <si>
    <t>45,857+34,838</t>
  </si>
  <si>
    <t>-24107524</t>
  </si>
  <si>
    <t>34,627</t>
  </si>
  <si>
    <t>-2101742625</t>
  </si>
  <si>
    <t>45,857+34,838   "celkový objem výkopku"</t>
  </si>
  <si>
    <t>-34,627   "odpočet výkopku pro zpětný zásyp"</t>
  </si>
  <si>
    <t>493508090</t>
  </si>
  <si>
    <t>-853500410</t>
  </si>
  <si>
    <t>46,068</t>
  </si>
  <si>
    <t>261784058</t>
  </si>
  <si>
    <t>46,068*1,6</t>
  </si>
  <si>
    <t>-632777557</t>
  </si>
  <si>
    <t>"zpětný zásyp původní zeminou do úrovně pláně, po vrstvách 30 cm za hutnění</t>
  </si>
  <si>
    <t>-68,6*0,08   "odpočet lože"</t>
  </si>
  <si>
    <t>-68,6*0,34   "odpočet obsypu"</t>
  </si>
  <si>
    <t>-PI*0,065*0,065*31,4   "odpočet objemu potrubí DN 125"</t>
  </si>
  <si>
    <t>-PI*0,08*0,08*37,2   "odpočet objemu potrubí DN 150"</t>
  </si>
  <si>
    <t>-PI*0,62*0,62*2,65   "odpočet objemu RŠ1"</t>
  </si>
  <si>
    <t>-PI*0,62*0,62*1,25   "odpočet objemu RŠ2"</t>
  </si>
  <si>
    <t>-PI*0,62*0,62*1,35   "odpočet objemu RŠ3"</t>
  </si>
  <si>
    <t>-PI*0,62*0,62*1,45  "odpočet objemu RŠ4"</t>
  </si>
  <si>
    <t>"odpočet podkladu a krytu doplněné asfaltové komunikace</t>
  </si>
  <si>
    <t>-40*0,8*(0,15+0,1)</t>
  </si>
  <si>
    <t>1400145950</t>
  </si>
  <si>
    <t>"obsyp kanalizačního potrubí těženým kamenivem 0/4 mm - 0,34 m3/m</t>
  </si>
  <si>
    <t>31,4*0,34   "DN 125"</t>
  </si>
  <si>
    <t>37,2*0,34   "DN 150"</t>
  </si>
  <si>
    <t>1591625956</t>
  </si>
  <si>
    <t>23,324*1,8 'Přepočtené koeficientem množství</t>
  </si>
  <si>
    <t>922560461</t>
  </si>
  <si>
    <t>"úprava dna výkopové rýhy (vyrovnání a zhutnění)</t>
  </si>
  <si>
    <t>(13,0+12,6+13,3+11,3)*0,8   "hlavní větev"</t>
  </si>
  <si>
    <t>(3,0*3+2,8*2+3,8)*0,8   "propoje z objektu na hlavní větev"</t>
  </si>
  <si>
    <t>882314447</t>
  </si>
  <si>
    <t>"lože kanalizačního potrubí v tl. 100 mm v šířce výkopu - 0,08 m3/m</t>
  </si>
  <si>
    <t>31,4*0,08   "DN 125"</t>
  </si>
  <si>
    <t>37,2*0,08   "DN 150"</t>
  </si>
  <si>
    <t>452112111</t>
  </si>
  <si>
    <t>Osazení betonových prstenců nebo rámů v do 100 mm</t>
  </si>
  <si>
    <t>-1840441980</t>
  </si>
  <si>
    <t>Osazení betonových dílců prstenců nebo rámů pod poklopy a mříže, výšky do 100 mm</t>
  </si>
  <si>
    <t>"vyrovnávací prstence pro poklopy revizních šachet</t>
  </si>
  <si>
    <t>2   "v 40 mm"</t>
  </si>
  <si>
    <t>1   "v 60 mm"</t>
  </si>
  <si>
    <t>2   "v 80 mm"</t>
  </si>
  <si>
    <t>413290191304410001</t>
  </si>
  <si>
    <t>Prstenec IS šachetní vyrovnávací - betonový TBV-Q.1 625/40/120</t>
  </si>
  <si>
    <t>KS</t>
  </si>
  <si>
    <t>-774539431</t>
  </si>
  <si>
    <t>413290191304410002</t>
  </si>
  <si>
    <t>Prstenec IS šachetní vyrovnávací - betonový TBV-Q.1 625/60/120</t>
  </si>
  <si>
    <t>-10775335</t>
  </si>
  <si>
    <t>413290191304410003</t>
  </si>
  <si>
    <t>Prstenec IS šachetní vyrovnávací - betonový TBV-Q.1 625/80/120</t>
  </si>
  <si>
    <t>-1281007714</t>
  </si>
  <si>
    <t>566901242</t>
  </si>
  <si>
    <t>Vyspravení podkladu po překopech ing sítí plochy přes 15 m2 kamenivem hrubým drceným tl. 150 mm</t>
  </si>
  <si>
    <t>1815870558</t>
  </si>
  <si>
    <t>Vyspravení podkladu po překopech inženýrských sítí plochy přes 15 m2 s rozprostřením a zhutněním kamenivem hrubým drceným tl. 150 mm</t>
  </si>
  <si>
    <t>"obnova podkladu asfaltové komunikace v trase výkopové rýhy š. 100 cm pro kanalizační potrubí - dl. cca 40 m</t>
  </si>
  <si>
    <t>566901261</t>
  </si>
  <si>
    <t>Vyspravení podkladu po překopech ing sítí plochy přes 15 m2 obalovaným kamenivem ACP (OK) tl. 100 mm</t>
  </si>
  <si>
    <t>-441585984</t>
  </si>
  <si>
    <t>Vyspravení podkladu po překopech inženýrských sítí plochy přes 15 m2 s rozprostřením a zhutněním obalovaným kamenivem ACP (OK) tl. 100 mm</t>
  </si>
  <si>
    <t>"obnova krytu asfaltové komunikace v trase výkopové rýhy š. 100 cm pro kanalizační potrubí - dl. cca 40 m</t>
  </si>
  <si>
    <t>871275211</t>
  </si>
  <si>
    <t>Kanalizační potrubí z tvrdého PVC jednovrstvé tuhost třídy SN4 DN 125</t>
  </si>
  <si>
    <t>1714507502</t>
  </si>
  <si>
    <t>Kanalizační potrubí z tvrdého PVC v otevřeném výkopu ve sklonu do 20 %, hladkého plnostěnného jednovrstvého, tuhost třídy SN 4 DN 125</t>
  </si>
  <si>
    <t>"venkovní kanalizační potrubí DN 125 od výstupu z objektu</t>
  </si>
  <si>
    <t>13   "k šachtě RŠ1"</t>
  </si>
  <si>
    <t>2,8*2   "k šachtě RŠ2 a RŠ3"</t>
  </si>
  <si>
    <t>3,0   "k hlavnímu řadu"</t>
  </si>
  <si>
    <t>3,5*2   "dešťové potrubí od svodů k hlavnímu řadu"</t>
  </si>
  <si>
    <t>4,5   "dešťové potrubí od svodu do šachty RŠ4"</t>
  </si>
  <si>
    <t>871315221</t>
  </si>
  <si>
    <t>Kanalizační potrubí z tvrdého PVC jednovrstvé tuhost třídy SN8 DN 160</t>
  </si>
  <si>
    <t>-1389098519</t>
  </si>
  <si>
    <t>Kanalizační potrubí z tvrdého PVC v otevřeném výkopu ve sklonu do 20 %, hladkého plnostěnného jednovrstvého, tuhost třídy SN 8 DN 160</t>
  </si>
  <si>
    <t>"venkovní kanalizační potrubí DN 150 - hlavní větev od RŠ1 po napojení na řad (šachta RŠ4)</t>
  </si>
  <si>
    <t>12,6   "RŠ1 - RŠ2"</t>
  </si>
  <si>
    <t>13,3   "RŠ2 - RŠ3"</t>
  </si>
  <si>
    <t>11,3   "RŠ3 - RŠ4"</t>
  </si>
  <si>
    <t>997446417</t>
  </si>
  <si>
    <t>4   "PVC KG 125x45°"</t>
  </si>
  <si>
    <t>3   "PVC KG 125x87°"</t>
  </si>
  <si>
    <t>3   "PVC KG 150/125/45°"</t>
  </si>
  <si>
    <t>28611356</t>
  </si>
  <si>
    <t>koleno kanalizační PVC KG 125x45°</t>
  </si>
  <si>
    <t>626246120</t>
  </si>
  <si>
    <t>28611358</t>
  </si>
  <si>
    <t>koleno kanalizace PVC KG 125x87°</t>
  </si>
  <si>
    <t>1457255663</t>
  </si>
  <si>
    <t>28611391</t>
  </si>
  <si>
    <t>odbočka kanalizační plastová s hrdlem KG 150/125/45°</t>
  </si>
  <si>
    <t>1832350916</t>
  </si>
  <si>
    <t>894138001</t>
  </si>
  <si>
    <t>Příplatek ZKD 0,60 m výšky vstupu na stokách</t>
  </si>
  <si>
    <t>1804526209</t>
  </si>
  <si>
    <t>Šachty kanalizační zděné Příplatek k cenám šachet na stokách kruhových a vejčitých za každých dalších 0,60 m výšky</t>
  </si>
  <si>
    <t>2   "RŠ1 hl. 2,65 m"</t>
  </si>
  <si>
    <t>894411111</t>
  </si>
  <si>
    <t>Zřízení šachet kanalizačních z betonových dílců na potrubí DN do 200 dno beton tř. C 25/30</t>
  </si>
  <si>
    <t>-1062833207</t>
  </si>
  <si>
    <t>Zřízení šachet kanalizačních z betonových dílců výšky vstupu do 1,50 m s obložením dna betonem tř. C 25/30, na potrubí DN do 200</t>
  </si>
  <si>
    <t>"RŠ1 - RŠ3 (šachty na potrubí DN 150)</t>
  </si>
  <si>
    <t>"RŠ4 (šachta v místě napojení na kanalizační řad DN 200)</t>
  </si>
  <si>
    <t>592241680</t>
  </si>
  <si>
    <t>skruž betonová přechodová 62,5/100x60x12 cm, stupadla poplastovaná kapsová</t>
  </si>
  <si>
    <t>1166821279</t>
  </si>
  <si>
    <t>"RŠ1, RŠ4</t>
  </si>
  <si>
    <t>59224066</t>
  </si>
  <si>
    <t>skruž betonová DN 1000x250 PS, 100x25x12 cm</t>
  </si>
  <si>
    <t>1459484663</t>
  </si>
  <si>
    <t>1   "RŠ1"</t>
  </si>
  <si>
    <t>1   "RŠ2"</t>
  </si>
  <si>
    <t>1   "RŠ3"</t>
  </si>
  <si>
    <t>59224068</t>
  </si>
  <si>
    <t>skruž betonová DN 1000x500 PS, 100x50x12 cm</t>
  </si>
  <si>
    <t>1294441584</t>
  </si>
  <si>
    <t>2   "RŠ1"</t>
  </si>
  <si>
    <t>59224075</t>
  </si>
  <si>
    <t>deska betonová zákrytová k ukončení šachet 1000/625x200 mm</t>
  </si>
  <si>
    <t>-1478874833</t>
  </si>
  <si>
    <t>8951010.R</t>
  </si>
  <si>
    <t>Odříznutí vrchní části potrubí DN 200 v revizní šachtě</t>
  </si>
  <si>
    <t>-1398895661</t>
  </si>
  <si>
    <t>"v nové revizní šachtě RŠ4 na stávajícím potrubí DN 200</t>
  </si>
  <si>
    <t>899102112</t>
  </si>
  <si>
    <t>Osazení poklopů litinových nebo ocelových včetně rámů pro třídu zatížení A15, A50</t>
  </si>
  <si>
    <t>-149994141</t>
  </si>
  <si>
    <t>Osazení poklopů litinových a ocelových včetně rámů pro třídu zatížení A15, A50</t>
  </si>
  <si>
    <t>"poklop A15</t>
  </si>
  <si>
    <t>28661932</t>
  </si>
  <si>
    <t>poklop šachtový litinový dno DN 600 pro třídu zatížení A15</t>
  </si>
  <si>
    <t>1170973234</t>
  </si>
  <si>
    <t>8999101.R</t>
  </si>
  <si>
    <t>Monitoring a revize kanalizačního potrubí DN 40 - 250 přenosnou kamerou</t>
  </si>
  <si>
    <t>-853110575</t>
  </si>
  <si>
    <t>33,1   "DN 125"</t>
  </si>
  <si>
    <t>37,2   "DN 150"</t>
  </si>
  <si>
    <t>919735112</t>
  </si>
  <si>
    <t>Řezání stávajícího živičného krytu hl do 100 mm</t>
  </si>
  <si>
    <t>-1265717299</t>
  </si>
  <si>
    <t>Řezání stávajícího živičného krytu nebo podkladu hloubky přes 50 do 100 mm</t>
  </si>
  <si>
    <t>"řezání asfaltového krytu v části trasy výkopové rýhy š. 100 cm pro kanalizační potrubí - dl. cca 40 m</t>
  </si>
  <si>
    <t>40*2</t>
  </si>
  <si>
    <t>-775826102</t>
  </si>
  <si>
    <t>7,6   "odpad z kameniva"</t>
  </si>
  <si>
    <t>-1109514170</t>
  </si>
  <si>
    <t>7,6*9</t>
  </si>
  <si>
    <t>-1904477898</t>
  </si>
  <si>
    <t>8,8   "odpad z asfaltu - odtěžený"</t>
  </si>
  <si>
    <t>-945658071</t>
  </si>
  <si>
    <t>8,8*19</t>
  </si>
  <si>
    <t>461839768</t>
  </si>
  <si>
    <t>755030717</t>
  </si>
  <si>
    <t>1204551623</t>
  </si>
  <si>
    <t>1972940906</t>
  </si>
  <si>
    <t>O01</t>
  </si>
  <si>
    <t>O006.1</t>
  </si>
  <si>
    <t>Geodetické zaměření skutečného provedení stavby - trasa jednotné kanalizace</t>
  </si>
  <si>
    <t>1401312989</t>
  </si>
  <si>
    <t>Poznámka k položce:_x000D_
- součástí je vyhotovení geometrického plánu</t>
  </si>
  <si>
    <t>505 - Vodovodní přípojka</t>
  </si>
  <si>
    <t>-1770323985</t>
  </si>
  <si>
    <t>"ztížené vykopávky s ohledem na existeni stávající vodovodní přípojky (ruční výkop) - 30%</t>
  </si>
  <si>
    <t>(3,432+2,288)*0,3</t>
  </si>
  <si>
    <t>41365532</t>
  </si>
  <si>
    <t>"výkop pro osazení vodovodní přípojky včetně vodoměrné šachty - hor. 3 (60%)</t>
  </si>
  <si>
    <t>1,2*1,5*1,6*0,6</t>
  </si>
  <si>
    <t>0,6*1,4*1,0*0,6</t>
  </si>
  <si>
    <t>2,0*0,6   "uvnitř půdorysu"</t>
  </si>
  <si>
    <t>-501589337</t>
  </si>
  <si>
    <t>3,432</t>
  </si>
  <si>
    <t>1144549391</t>
  </si>
  <si>
    <t>"výkop pro osazení vodovodní přípojky včetně vodoměrné šachty - hor. 4 (40%)</t>
  </si>
  <si>
    <t>1,2*1,5*1,6*0,4</t>
  </si>
  <si>
    <t>0,6*1,4*1,0*0,4</t>
  </si>
  <si>
    <t>2,0*0,4   "uvnitř půdorysu"</t>
  </si>
  <si>
    <t>1506272844</t>
  </si>
  <si>
    <t>2,288*0,5</t>
  </si>
  <si>
    <t>-1046805594</t>
  </si>
  <si>
    <t>"zřízení pažení - výkop pro osazení vodovodní přípojky včetně vodoměrné šachty</t>
  </si>
  <si>
    <t>(1,2+1,5)*2*1,6</t>
  </si>
  <si>
    <t>1,0*1,4*2</t>
  </si>
  <si>
    <t>4,0   "uvnitř půdorysu"</t>
  </si>
  <si>
    <t>-1797383825</t>
  </si>
  <si>
    <t>"odstranění pažení - celkem 15,44 m2</t>
  </si>
  <si>
    <t>15,44</t>
  </si>
  <si>
    <t>920314740</t>
  </si>
  <si>
    <t>"hloubka výkopu do 2,5 m: celkové množství 5,72 m3 (objem do 100 m3 - svislý přesun 100%)</t>
  </si>
  <si>
    <t>3,432+2,288</t>
  </si>
  <si>
    <t>1366121310</t>
  </si>
  <si>
    <t>3,432+2,288   "celkový objem výkopku"</t>
  </si>
  <si>
    <t>-3,092   "odpočet výkopku pro zpětný zásyp"</t>
  </si>
  <si>
    <t>-2081573796</t>
  </si>
  <si>
    <t>"nakládka přebytečného výkopku k odvozu na skládku</t>
  </si>
  <si>
    <t>2,628</t>
  </si>
  <si>
    <t>1122314723</t>
  </si>
  <si>
    <t>-2112068268</t>
  </si>
  <si>
    <t>2,628*1,6</t>
  </si>
  <si>
    <t>2106244940</t>
  </si>
  <si>
    <t>-1,44   "odpočet lože a obsypu"</t>
  </si>
  <si>
    <t>-1,2*0,9*1,2+0,6*0,6*0,3   "odpočet objemu vodoměrné šachty vč. komínku"</t>
  </si>
  <si>
    <t>-924954512</t>
  </si>
  <si>
    <t>"lože a obsyp vodovodního potrubí těženým kamenivem 0/4 mm - 0,18 m3/m</t>
  </si>
  <si>
    <t>8*0,18   "PE 32x3,0 mm"</t>
  </si>
  <si>
    <t>1364317088</t>
  </si>
  <si>
    <t>1,44*1,8 'Přepočtené koeficientem množství</t>
  </si>
  <si>
    <t>-44869373</t>
  </si>
  <si>
    <t>1,2*1,5</t>
  </si>
  <si>
    <t>0,6*1,0</t>
  </si>
  <si>
    <t>2,0   "uvnitř půdorysu"</t>
  </si>
  <si>
    <t>871161141</t>
  </si>
  <si>
    <t>Montáž potrubí z PE100 SDR 11 otevřený výkop svařovaných na tupo D 32 x 3,0 mm</t>
  </si>
  <si>
    <t>174012265</t>
  </si>
  <si>
    <t>Montáž vodovodního potrubí z plastů v otevřeném výkopu z polyetylenu PE 100 svařovaných na tupo SDR 11/PN16 D 32 x 3,0 mm</t>
  </si>
  <si>
    <t>-732964748</t>
  </si>
  <si>
    <t>877161101</t>
  </si>
  <si>
    <t>Montáž elektrospojek na vodovodním potrubí z PE trub d 32</t>
  </si>
  <si>
    <t>-1612052868</t>
  </si>
  <si>
    <t>Montáž tvarovek na vodovodním plastovém potrubí z polyetylenu PE 100 elektrotvarovek SDR 11/PN16 spojek, oblouků nebo redukcí d 32</t>
  </si>
  <si>
    <t>28653014</t>
  </si>
  <si>
    <t>elektrospojka PE 100 SDR 11 D 32mm</t>
  </si>
  <si>
    <t>699585721</t>
  </si>
  <si>
    <t>28653052</t>
  </si>
  <si>
    <t>elektrokoleno PE 100 90° D 32mm</t>
  </si>
  <si>
    <t>-577968360</t>
  </si>
  <si>
    <t>8772001.R</t>
  </si>
  <si>
    <t>Úprava (zkrácení) stávajícího potrubí vodovodní přípojky včetně zatažení do vodoměrné šachty</t>
  </si>
  <si>
    <t>1206806910</t>
  </si>
  <si>
    <t>892233122</t>
  </si>
  <si>
    <t>Proplach a dezinfekce vodovodního potrubí DN od 40 do 70</t>
  </si>
  <si>
    <t>-662833115</t>
  </si>
  <si>
    <t>8922401.R</t>
  </si>
  <si>
    <t>Tlaková zkouška vodou potrubí do 80 - přípojka vody D 32</t>
  </si>
  <si>
    <t>-202637454</t>
  </si>
  <si>
    <t>Tlakové zkoušky vodou na potrubí DN do 80 - přípojka vody D 32</t>
  </si>
  <si>
    <t>893811111</t>
  </si>
  <si>
    <t>Osazení vodoměrné šachty hranaté z PP samonosné pro běžné zatížení plochy do 1,1 m2 hloubky do 1,2 m</t>
  </si>
  <si>
    <t>-1579369604</t>
  </si>
  <si>
    <t>Osazení vodoměrné šachty z polypropylenu PP samonosné pro běžné zatížení hranaté, půdorysné plochy do 1,1 m2, světlé hloubky do 1,2 m</t>
  </si>
  <si>
    <t>Poznámka k položce:_x000D_
- včetně podkladní desky z betonu prostého tl. 100 mm</t>
  </si>
  <si>
    <t>56230551</t>
  </si>
  <si>
    <t>šachta vodoměrná samonosná hranatá 0,9/1,2/1,2 m</t>
  </si>
  <si>
    <t>755611882</t>
  </si>
  <si>
    <t>Poznámka k položce:_x000D_
Cena obsahuje:_x000D_
- nádrž včetně komínku (300 mm)_x000D_
- žebřík_x000D_
- prostupy_x000D_
- poklop tř. zatížení B125_x000D_</t>
  </si>
  <si>
    <t>1273674777</t>
  </si>
  <si>
    <t>7222601.R</t>
  </si>
  <si>
    <t>Vodoměr závitový vícevtokový mokroběžný do 40°C G 1 x 105 mm Qn 2,5 m3/h</t>
  </si>
  <si>
    <t>-2100770426</t>
  </si>
  <si>
    <t>Vodoměry pro vodu do 40°C závitové vertikální vícevtokové mokroběžné G 1 x 105 mm Qn 2,5</t>
  </si>
  <si>
    <t>Poznámka k položce:_x000D_
- připraven pro dálkové odečty</t>
  </si>
  <si>
    <t>"umístění ve vodoměrné šachtě</t>
  </si>
  <si>
    <t>722270102</t>
  </si>
  <si>
    <t>Sestava vodoměrová závitová G 1</t>
  </si>
  <si>
    <t>-351217819</t>
  </si>
  <si>
    <t>Vodoměrové sestavy závitové G 1</t>
  </si>
  <si>
    <t>Poznámka k položce:_x000D_
Vodoměrná sestava obsahuje:_x000D_
- kulový uzávěr 1" - 2 ks (hlavní uzávěr vody)_x000D_
- zpětný ventil 1" - 1 ks_x000D_
- šroubení</t>
  </si>
  <si>
    <t>-2016100741</t>
  </si>
  <si>
    <t>O007.1</t>
  </si>
  <si>
    <t>Geodetické zaměření skutečného provedení stavby - trasy vodovodního potrubí</t>
  </si>
  <si>
    <t>-161301240</t>
  </si>
  <si>
    <t>006 - Přístupová rampa a chodníky</t>
  </si>
  <si>
    <t xml:space="preserve">    18 - Zemní práce - povrchové úpravy terénu</t>
  </si>
  <si>
    <t>113106121.2</t>
  </si>
  <si>
    <t>1011891288</t>
  </si>
  <si>
    <t>"betonová dlažba 30/30/3,5 v oblasti přístupového chodníku a schodišťové podesty</t>
  </si>
  <si>
    <t>"schodišťová podesta - plocha mezi vyrovnávacími schody</t>
  </si>
  <si>
    <t>6,2*1,5</t>
  </si>
  <si>
    <t>"chodník 1 - od vyrovnávacích schodů po tribunu</t>
  </si>
  <si>
    <t>(6,2+27,1)*1,5</t>
  </si>
  <si>
    <t>"chodník 2 - od tribuny po zadní schodiště</t>
  </si>
  <si>
    <t>35,5*1,5</t>
  </si>
  <si>
    <t>1,8*1,5   "podesta"</t>
  </si>
  <si>
    <t>368288632</t>
  </si>
  <si>
    <t>"zdrsnění a očištění stávajících prefabrikovaných schodišťových stupňů</t>
  </si>
  <si>
    <t>"schodišťové stupně 175/260 mm; dl. 1,5 m - 7 ks</t>
  </si>
  <si>
    <t>(0,175+0,26)*1,5*7</t>
  </si>
  <si>
    <t>113156291</t>
  </si>
  <si>
    <t>Příplatek k tryskání ocelovými broky za plochu do 10 m2 jednotlivě</t>
  </si>
  <si>
    <t>2048794519</t>
  </si>
  <si>
    <t>Tryskání ocelovými broky Příplatek k cenám tryskání ocelovými broky za plochu do 10 m2 jednotlivě</t>
  </si>
  <si>
    <t>1974351380</t>
  </si>
  <si>
    <t>"silniční obrubníky podél chodníku</t>
  </si>
  <si>
    <t>3,8</t>
  </si>
  <si>
    <t>35,6</t>
  </si>
  <si>
    <t>35,5</t>
  </si>
  <si>
    <t>811584659</t>
  </si>
  <si>
    <t>"odkopávky na pláň v ploše původního chodníku</t>
  </si>
  <si>
    <t>6,5*1,5*0,3   "schodišťová podesta"</t>
  </si>
  <si>
    <t>34,2*1,7*0,3</t>
  </si>
  <si>
    <t>35,5*1,7*0,3</t>
  </si>
  <si>
    <t>3,2*1,9*0,3   "horní podesta"</t>
  </si>
  <si>
    <t>3,3*1,9*0,4   "zadní schody + mezipodesta"</t>
  </si>
  <si>
    <t>"odkopávky na pláň v ploše nového chodníku a rampy</t>
  </si>
  <si>
    <t>(3,35+4,5)*1,9*0,21</t>
  </si>
  <si>
    <t>1,7*1,9*0,4</t>
  </si>
  <si>
    <t>3,0*0,5*0,4</t>
  </si>
  <si>
    <t>-1594087793</t>
  </si>
  <si>
    <t>"stržení ornice tl. 150 mm v ploše nového chodníku a rampy</t>
  </si>
  <si>
    <t>(3,35+10,5)*2,0*0,15</t>
  </si>
  <si>
    <t>1,7*1,9*0,15</t>
  </si>
  <si>
    <t>3,0*0,5*0,15</t>
  </si>
  <si>
    <t>1971094018</t>
  </si>
  <si>
    <t>47,828*0,5</t>
  </si>
  <si>
    <t>131111322</t>
  </si>
  <si>
    <t>Vrtání jamek pro plotové sloupky D do 200 mm - ručně s mechanickým vrtákem</t>
  </si>
  <si>
    <t>-908077006</t>
  </si>
  <si>
    <t>Vrtání jamek pro plotové sloupky ručně mechanickým vrtákem průměru přes 100 do 200 mm</t>
  </si>
  <si>
    <t>"jamky pro sloupky zábradlí hl. 0,6 m - 14 ks</t>
  </si>
  <si>
    <t>"ukotvení do patek podél nového chodníku a rampy - dl. celkem 34,0 m</t>
  </si>
  <si>
    <t>0,6*14</t>
  </si>
  <si>
    <t>162301101</t>
  </si>
  <si>
    <t>Vodorovné přemístění do 500 m výkopku/sypaniny z horniny tř. 1 až 4</t>
  </si>
  <si>
    <t>949137185</t>
  </si>
  <si>
    <t>Vodorovné přemístění výkopku nebo sypaniny po suchu na obvyklém dopravním prostředku, bez naložení výkopku, avšak se složením bez rozhrnutí z horniny tř. 1 až 4 na vzdálenost přes 50 do 500 m</t>
  </si>
  <si>
    <t>"přemístění výkopku v rámci staveniště k zásypům a místu nakládky k odvozu na skládku</t>
  </si>
  <si>
    <t>47,828   "celkový objem odkopávek"</t>
  </si>
  <si>
    <t>4,865   "skrytá orniční vrstva"</t>
  </si>
  <si>
    <t>162601102</t>
  </si>
  <si>
    <t>Vodorovné přemístění do 5000 m výkopku/sypaniny z horniny tř. 1 až 4</t>
  </si>
  <si>
    <t>151040317</t>
  </si>
  <si>
    <t>Vodorovné přemístění výkopku nebo sypaniny po suchu na obvyklém dopravním prostředku, bez naložení výkopku, avšak se složením bez rozhrnutí z horniny tř. 1 až 4 na vzdálenost přes 4 000 do 5 000 m</t>
  </si>
  <si>
    <t>"odvoz drnu a ornice ze skrývky na deponii investora (města)</t>
  </si>
  <si>
    <t>4,865</t>
  </si>
  <si>
    <t>812904293</t>
  </si>
  <si>
    <t>47,828   "celkový objem výkopku z odkopávek"</t>
  </si>
  <si>
    <t>-5,225   "odpočet výkopku pro násyp pod rampu"</t>
  </si>
  <si>
    <t>-5,96   "odpočet výkopku pro zásyp podél nově osazených obrub"</t>
  </si>
  <si>
    <t>2079089418</t>
  </si>
  <si>
    <t>"nakládka výkopku k odvozu na deponii a skládku</t>
  </si>
  <si>
    <t>4,865   "drn a ornice ze skrývky na deponii"</t>
  </si>
  <si>
    <t>47,828-(5,225+5,96)   "přebytečný výkopek na skládku"</t>
  </si>
  <si>
    <t>171101102</t>
  </si>
  <si>
    <t>Uložení sypaniny z hornin soudržných do násypů zhutněných na 96 % PS</t>
  </si>
  <si>
    <t>-1671730264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</si>
  <si>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96 % PS</t>
  </si>
  <si>
    <t>"násyp pro novou vyrovnávací rampu</t>
  </si>
  <si>
    <t>5,5*1,9*0,5</t>
  </si>
  <si>
    <t>171151101</t>
  </si>
  <si>
    <t>Hutnění boků násypů pro jakýkoliv sklon a míru zhutnění svahu</t>
  </si>
  <si>
    <t>683325068</t>
  </si>
  <si>
    <t>Hutnění boků násypů z hornin soudržných a sypkých pro jakýkoliv sklon, délku a míru zhutnění svahu</t>
  </si>
  <si>
    <t>"boky násypu pro novou vyrovnávací rampu</t>
  </si>
  <si>
    <t>5,5*1,0*2</t>
  </si>
  <si>
    <t>275030286</t>
  </si>
  <si>
    <t>"uložení drnu a ornice ze skrývky na deponii investora</t>
  </si>
  <si>
    <t>47,828-(5,225+5,96)</t>
  </si>
  <si>
    <t>767825402</t>
  </si>
  <si>
    <t>36,643*1,6</t>
  </si>
  <si>
    <t>648214495</t>
  </si>
  <si>
    <t>"zásyp podél nově osazených chodníkových obrubníků a palisád (cca 0,05 m3/m)</t>
  </si>
  <si>
    <t>"podél nového chodníku a rampy</t>
  </si>
  <si>
    <t>(13,9+6,0+12,4+1,7)*0,05</t>
  </si>
  <si>
    <t>"chodník 1 - od schodiště na násep po tribunu</t>
  </si>
  <si>
    <t>35,6*0,05</t>
  </si>
  <si>
    <t>35,5*0,05</t>
  </si>
  <si>
    <t>(3,0*2+1,5)*0,05   "horní podesta"</t>
  </si>
  <si>
    <t>3,3*2*0,05   "zadní schody + mezipodesta"</t>
  </si>
  <si>
    <t>1229897801</t>
  </si>
  <si>
    <t>"úprava pláně ploch chodníků, ramp a schodiště (vyrovnání a zhutnění na Edef,2 min 35 MPa)</t>
  </si>
  <si>
    <t>"v ploše opraveného chodníku</t>
  </si>
  <si>
    <t>6,5*1,5   "schodišťová podesta"</t>
  </si>
  <si>
    <t>34,2*1,7</t>
  </si>
  <si>
    <t>35,5*1,7</t>
  </si>
  <si>
    <t>3,2*1,9   "horní podesta"</t>
  </si>
  <si>
    <t>3,3*1,9   "zadní schody + mezipodesta"</t>
  </si>
  <si>
    <t>"v ploše nového chodníku a rampy</t>
  </si>
  <si>
    <t>(3,35+10,5)*1,9</t>
  </si>
  <si>
    <t>1,7*1,9</t>
  </si>
  <si>
    <t>3,0*0,5</t>
  </si>
  <si>
    <t>18984508</t>
  </si>
  <si>
    <t>Zemní práce - povrchové úpravy terénu</t>
  </si>
  <si>
    <t>181111121</t>
  </si>
  <si>
    <t>Plošná úprava terénu do 500 m2 zemina tř 1 až 4 nerovnosti do 150 mm v rovinně a svahu do 1:5</t>
  </si>
  <si>
    <t>-238654576</t>
  </si>
  <si>
    <t>Plošná úprava terénu v zemině tř. 1 až 4 s urovnáním povrchu bez doplnění ornice souvislé plochy do 500 m2 při nerovnostech terénu přes 100 do 150 mm v rovině nebo na svahu do 1:5</t>
  </si>
  <si>
    <t>"úprava zelených povrchů - vyrovnání</t>
  </si>
  <si>
    <t>"podél nově osazených chodníkových obrubníků a palisád (cca 0,05 m3/m)</t>
  </si>
  <si>
    <t>(13,9+6,0+12,4+1,7)*1,0</t>
  </si>
  <si>
    <t>35,6*0,5</t>
  </si>
  <si>
    <t>35,5*0,5</t>
  </si>
  <si>
    <t>(3,0*2+1,5)*0,5   "horní podesta"</t>
  </si>
  <si>
    <t>3,3*2*1,0   "zadní schody + mezipodesta"</t>
  </si>
  <si>
    <t>181301101</t>
  </si>
  <si>
    <t>Rozprostření ornice tl vrstvy do 100 mm pl do 500 m2 v rovině nebo ve svahu do 1:5</t>
  </si>
  <si>
    <t>-1622473717</t>
  </si>
  <si>
    <t>Rozprostření a urovnání ornice v rovině nebo ve svahu sklonu do 1:5 při souvislé ploše do 500 m2, tl. vrstvy do 100 mm</t>
  </si>
  <si>
    <t>"úprava zelených povrchů - dosypání ornice v tl. 10 cm</t>
  </si>
  <si>
    <t>1000001.M</t>
  </si>
  <si>
    <t>ornice pro povrchové úpravy</t>
  </si>
  <si>
    <t>845089274</t>
  </si>
  <si>
    <t>Poznámka k položce:_x000D_
- včetně pořizovacích nákladů</t>
  </si>
  <si>
    <t>"pořízení ornice na ohumusování - průměrná tl. ornice 10 cm</t>
  </si>
  <si>
    <t>"úprava zelených povrchů - dosypání ornice</t>
  </si>
  <si>
    <t>80*0,1</t>
  </si>
  <si>
    <t>181411131</t>
  </si>
  <si>
    <t>Založení parkového trávníku výsevem plochy do 1000 m2 v rovině a ve svahu do 1:5</t>
  </si>
  <si>
    <t>716633242</t>
  </si>
  <si>
    <t>Založení trávníku na půdě předem připravené plochy do 1000 m2 výsevem včetně utažení parkového v rovině nebo na svahu do 1:5</t>
  </si>
  <si>
    <t>"úprava zelených povrchů</t>
  </si>
  <si>
    <t>005724100</t>
  </si>
  <si>
    <t>osivo směs travní parková</t>
  </si>
  <si>
    <t>1421129624</t>
  </si>
  <si>
    <t>80*0,035 'Přepočtené koeficientem množství</t>
  </si>
  <si>
    <t>184802613</t>
  </si>
  <si>
    <t>Chemické odplevelení po založení kultury postřikem hnízdově v rovině a svahu do 1:5</t>
  </si>
  <si>
    <t>127166670</t>
  </si>
  <si>
    <t>Chemické odplevelení po založení kultury v rovině nebo na svahu do 1:5 postřikem hnízdově</t>
  </si>
  <si>
    <t>185802112</t>
  </si>
  <si>
    <t>Hnojení půdy vitahumem, kompostem nebo chlévskou mrvou v rovině a svahu do 1:5</t>
  </si>
  <si>
    <t>-1374376407</t>
  </si>
  <si>
    <t>Hnojení půdy nebo trávníku v rovině nebo na svahu do 1:5 vitahumem, kompostem nebo chlévskou mrvou</t>
  </si>
  <si>
    <t>"přihnojení průmyslovým kompostem (5,0 kg/m2)</t>
  </si>
  <si>
    <t>80*0,005</t>
  </si>
  <si>
    <t>103715000</t>
  </si>
  <si>
    <t>substrát pro trávníky VL</t>
  </si>
  <si>
    <t>-319751354</t>
  </si>
  <si>
    <t>0,4*1,667 'Přepočtené koeficientem množství</t>
  </si>
  <si>
    <t>185802113</t>
  </si>
  <si>
    <t>Hnojení půdy umělým hnojivem na široko v rovině a svahu do 1:5</t>
  </si>
  <si>
    <t>-27161248</t>
  </si>
  <si>
    <t>Hnojení půdy nebo trávníku v rovině nebo na svahu do 1:5 umělým hnojivem na široko</t>
  </si>
  <si>
    <t>"hnojení startovacím hnojivem 30 g/m2</t>
  </si>
  <si>
    <t>80*0,03*0,001</t>
  </si>
  <si>
    <t>2519102.M</t>
  </si>
  <si>
    <t>startovací hnojivo průmyslové</t>
  </si>
  <si>
    <t>-695195507</t>
  </si>
  <si>
    <t>0,002*1000 'Přepočtené koeficientem množství</t>
  </si>
  <si>
    <t>338171113</t>
  </si>
  <si>
    <t>Osazování sloupků a vzpěr plotových ocelových v 2,00 m se zabetonováním</t>
  </si>
  <si>
    <t>-1799063856</t>
  </si>
  <si>
    <t>Osazování sloupků a vzpěr plotových ocelových trubkových nebo profilovaných výšky do 2,00 m se zabetonováním (tř. C 25/30) do 0,08 m3 do připravených jamek</t>
  </si>
  <si>
    <t>"osazení sloupků zábradlí - 14 ks</t>
  </si>
  <si>
    <t>"do patek podél nového chodníku a rampy - dl. celkem 34,0 m</t>
  </si>
  <si>
    <t>339921131</t>
  </si>
  <si>
    <t>Osazování betonových palisád do betonového základu v řadě výšky prvku do 0,5 m</t>
  </si>
  <si>
    <t>-885676859</t>
  </si>
  <si>
    <t>Osazování palisád betonových v řadě se zabetonováním výšky palisády do 500 mm</t>
  </si>
  <si>
    <t>"palisády v 40 cm; dl. 4,0 m</t>
  </si>
  <si>
    <t>59228407</t>
  </si>
  <si>
    <t>palisáda tyčová hranatá betonová přírodní 11x11x40</t>
  </si>
  <si>
    <t>-268425106</t>
  </si>
  <si>
    <t>"4,0/0,11*1,02=37,091</t>
  </si>
  <si>
    <t>339921132</t>
  </si>
  <si>
    <t>Osazování betonových palisád do betonového základu v řadě výšky prvku přes 0,5 do 1 m</t>
  </si>
  <si>
    <t>84410728</t>
  </si>
  <si>
    <t>Osazování palisád betonových v řadě se zabetonováním výšky palisády přes 500 do 1000 mm</t>
  </si>
  <si>
    <t>"palisády v 60 cm; dl. 4,0 m</t>
  </si>
  <si>
    <t>"zadní schodiště</t>
  </si>
  <si>
    <t>1,2*2+0,8*2</t>
  </si>
  <si>
    <t>59228408</t>
  </si>
  <si>
    <t>palisáda tyčová hranatá betonová přírodní 11x11x60 cm</t>
  </si>
  <si>
    <t>2008539136</t>
  </si>
  <si>
    <t>"8,0/0,11*1,02=74,182</t>
  </si>
  <si>
    <t>-1944503624</t>
  </si>
  <si>
    <t>"oprava zadního schodiště - žbet deska tl. 150 mm</t>
  </si>
  <si>
    <t>"deska pod 4 ks schodišťových stupňů se základem</t>
  </si>
  <si>
    <t>1,5*1,1*0,15+0,6*0,3*1,5</t>
  </si>
  <si>
    <t>"deska pod 3 ks schodišťových stupňů se základem</t>
  </si>
  <si>
    <t>1,5*0,8*0,15+0,6*0,3*1,5</t>
  </si>
  <si>
    <t>1065210965</t>
  </si>
  <si>
    <t>"oprava zadního schodiště - výztuž žbet desky tl. 150 mm</t>
  </si>
  <si>
    <t>1,5*1,1*2*7,9*0,001*1,15</t>
  </si>
  <si>
    <t>1,5*0,8*2*7,9*0,001*1,15</t>
  </si>
  <si>
    <t>434121425</t>
  </si>
  <si>
    <t>Osazení ŽB schodišťových stupňů broušených nebo leštěných na desku</t>
  </si>
  <si>
    <t>-1167351907</t>
  </si>
  <si>
    <t>Osazování schodišťových stupňů železobetonových s vyspárováním styčných spár, s provizorním dřevěným zábradlím a dočasným zakrytím stupnic prkny na desku, stupňů broušených nebo leštěných</t>
  </si>
  <si>
    <t>"oprava zadního schodiště - osazení stávajících demontovaných schodišťových stupňů</t>
  </si>
  <si>
    <t>"4 ks schodišťových stupňů 175/260 mm dl. 1,5 m</t>
  </si>
  <si>
    <t>"3 ks schodišťových stupňů 175/260 mm dl. 1,5 m</t>
  </si>
  <si>
    <t>1,5*3</t>
  </si>
  <si>
    <t>5937301.M</t>
  </si>
  <si>
    <t>stupeň schodišťový betonový univerzální</t>
  </si>
  <si>
    <t>1608168302</t>
  </si>
  <si>
    <t>stupeň schodišťový betonový univerzální dl.118 cm</t>
  </si>
  <si>
    <t>"položku neoceňovat!!</t>
  </si>
  <si>
    <t>"položka uvedena z důvodu zahrnutí hmotnosti položky pro automatický výpočet staveništního přesunu hmot</t>
  </si>
  <si>
    <t>10,5</t>
  </si>
  <si>
    <t>564710011</t>
  </si>
  <si>
    <t>Podklad z kameniva hrubého drceného vel. 8-16 mm tl. 50 mm</t>
  </si>
  <si>
    <t>-292775654</t>
  </si>
  <si>
    <t>Podklad nebo kryt z kameniva hrubého drceného vel. 8-16 mm s rozprostřením a zhutněním, po zhutnění tl. 50 mm</t>
  </si>
  <si>
    <t>Poznámka k položce:_x000D_
- vrstva dle ČSN 73 6126_x000D_
- hutnění na Edef,2 min. 70 MPa</t>
  </si>
  <si>
    <t>"konstrukce chodníků a ramp</t>
  </si>
  <si>
    <t>"nový chodník a rampa</t>
  </si>
  <si>
    <t>(13,9+1,65)*1,5</t>
  </si>
  <si>
    <t>"prostor mezipodesty</t>
  </si>
  <si>
    <t>8,0</t>
  </si>
  <si>
    <t>35,6*1,5</t>
  </si>
  <si>
    <t>3,0*1,5   "horní podesta"</t>
  </si>
  <si>
    <t>564760111</t>
  </si>
  <si>
    <t>Podklad z kameniva hrubého drceného vel. 16-32 mm tl 200 mm</t>
  </si>
  <si>
    <t>-1918607922</t>
  </si>
  <si>
    <t>Podklad nebo kryt z kameniva hrubého drceného vel. 16-32 mm s rozprostřením a zhutněním, po zhutnění tl. 200 mm</t>
  </si>
  <si>
    <t>Poznámka k položce:_x000D_
- vrstva dle ČSN 73 6126_x000D_
- hutnění na Edef,2 min. 50 MPa</t>
  </si>
  <si>
    <t>142,475</t>
  </si>
  <si>
    <t>596211211</t>
  </si>
  <si>
    <t>Kladení zámkové dlažby komunikací pro pěší tl 80 mm skupiny A pl do 100 m2</t>
  </si>
  <si>
    <t>1081342992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</si>
  <si>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</si>
  <si>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59245020</t>
  </si>
  <si>
    <t>dlažba skladebná betonová 20x10x8 cm přírodní</t>
  </si>
  <si>
    <t>-1664073787</t>
  </si>
  <si>
    <t>142,475*1,03 'Přepočtené koeficientem množství</t>
  </si>
  <si>
    <t>916231213</t>
  </si>
  <si>
    <t>Osazení chodníkového obrubníku betonového stojatého s boční opěrou do lože z betonu prostého</t>
  </si>
  <si>
    <t>169018127</t>
  </si>
  <si>
    <t>Osazení chodníkového obrubníku betonového se zřízením lože, s vyplněním a zatřením spár cementovou maltou stojatého s boční opěrou z betonu prostého, do lože z betonu prostého</t>
  </si>
  <si>
    <t>"nově osazené chodníkové obrubníky 80/250 mm</t>
  </si>
  <si>
    <t>13,9+6,0+12,4+1,7</t>
  </si>
  <si>
    <t>0,5+27,1</t>
  </si>
  <si>
    <t>3,0*2+1,5   "horní podesta"</t>
  </si>
  <si>
    <t>59217016</t>
  </si>
  <si>
    <t>obrubník betonový chodníkový 100x8x25 cm</t>
  </si>
  <si>
    <t>1985439616</t>
  </si>
  <si>
    <t>104,6*1,03 'Přepočtené koeficientem množství</t>
  </si>
  <si>
    <t>916991121</t>
  </si>
  <si>
    <t>Lože pod obrubníky, krajníky nebo obruby z dlažebních kostek z betonu prostého</t>
  </si>
  <si>
    <t>473300625</t>
  </si>
  <si>
    <t>Lože pod obrubníky, krajníky nebo obruby z dlažebních kostek z betonu prostého tř. C 16/20</t>
  </si>
  <si>
    <t>Poznámka k položce:_x000D_
- část lože přesahující tl. 100 mm</t>
  </si>
  <si>
    <t>"chodníkové obrubníky - 0,015 m3/m</t>
  </si>
  <si>
    <t>104,6*0,015</t>
  </si>
  <si>
    <t>-1725026635</t>
  </si>
  <si>
    <t>"ukotvení zábradlí podél ramp a chodníků jednostranně (ukotvení do hlavy stávající opěrné zdi)</t>
  </si>
  <si>
    <t>"2 ks kotev / sloupek - celkem 30 ks sloupků</t>
  </si>
  <si>
    <t>30*2</t>
  </si>
  <si>
    <t>"ukotvení schodišťového zábradlí podél vnějších okrajů zadního schodiště a podest (ukotvení do horní plochy palisád a patek)</t>
  </si>
  <si>
    <t>"2 ks kotev / sloupek - celkem 9 ks sloupků</t>
  </si>
  <si>
    <t>9*2</t>
  </si>
  <si>
    <t>367339911</t>
  </si>
  <si>
    <t>1636499991</t>
  </si>
  <si>
    <t>"bourání lože a opěr silničních obrubníky podél chodníku - 0,035 m3/m</t>
  </si>
  <si>
    <t>3,8*0,035</t>
  </si>
  <si>
    <t>35,6*0,035</t>
  </si>
  <si>
    <t>35,5*0,035</t>
  </si>
  <si>
    <t>962042320</t>
  </si>
  <si>
    <t>Bourání zdiva nadzákladového z betonu prostého do 1 m3</t>
  </si>
  <si>
    <t>898517359</t>
  </si>
  <si>
    <t>Bourání zdiva z betonu prostého nadzákladového objemu do 1 m3</t>
  </si>
  <si>
    <t>"bourání monolitických obrub a schodišťových zdí</t>
  </si>
  <si>
    <t>1,5*0,5*0,15*2</t>
  </si>
  <si>
    <t>1,8*0,3*0,15*2</t>
  </si>
  <si>
    <t>0,8*0,5*0,15*2</t>
  </si>
  <si>
    <t>(3,0*2+1,5)*0,3*0,15</t>
  </si>
  <si>
    <t>963022819</t>
  </si>
  <si>
    <t>Bourání kamenných schodišťových stupňů zhotovených na místě</t>
  </si>
  <si>
    <t>315617811</t>
  </si>
  <si>
    <t>Bourání kamenných schodišťových stupňů oblých, rovných nebo kosých zhotovených na místě</t>
  </si>
  <si>
    <t>"demontáž prefa schodišťových stupňů pro zpětné použití - 7 ks schodů dl. 1,5 m</t>
  </si>
  <si>
    <t xml:space="preserve">1,5*7 </t>
  </si>
  <si>
    <t>1469752658</t>
  </si>
  <si>
    <t>"vyrovnávací betonové stupně</t>
  </si>
  <si>
    <t>-1989313015</t>
  </si>
  <si>
    <t>"betonová podesta za zadním schodištěm</t>
  </si>
  <si>
    <t>3,0*1,5*0,15</t>
  </si>
  <si>
    <t>-405195256</t>
  </si>
  <si>
    <t>8,903   "betonový odpad sypký - vybouraný beton"</t>
  </si>
  <si>
    <t>8,294   "lože z kameniva pod dlažbou"</t>
  </si>
  <si>
    <t>997221151</t>
  </si>
  <si>
    <t>Vodorovná doprava suti z kusových materiálů stavebním kolečkem do 50 m</t>
  </si>
  <si>
    <t>-1221431012</t>
  </si>
  <si>
    <t>Vodorovná doprava suti stavebním kolečkem s naložením a se složením z kusových materiálů, na vzdálenost do 50 m</t>
  </si>
  <si>
    <t>26,875   "betonový odpad - dlažba, obruby"</t>
  </si>
  <si>
    <t>1,176   "prefa stupně pro zpětné použití"</t>
  </si>
  <si>
    <t>1,514   "kovový odpad - zábradlí"</t>
  </si>
  <si>
    <t>-938428721</t>
  </si>
  <si>
    <t>-320222389</t>
  </si>
  <si>
    <t>(8,903+8,294)*9</t>
  </si>
  <si>
    <t>1295093563</t>
  </si>
  <si>
    <t>1,176   "prefa stupně pro zpětné použití (převoz k očištění a úpravě v rámci staveniště)"</t>
  </si>
  <si>
    <t>-139156254</t>
  </si>
  <si>
    <t>26,875*9</t>
  </si>
  <si>
    <t>1,514*5</t>
  </si>
  <si>
    <t>-891806803</t>
  </si>
  <si>
    <t>-58491011</t>
  </si>
  <si>
    <t>-1754585941</t>
  </si>
  <si>
    <t>998223011</t>
  </si>
  <si>
    <t>Přesun hmot pro pozemní komunikace s krytem dlážděným</t>
  </si>
  <si>
    <t>-1569480472</t>
  </si>
  <si>
    <t>Přesun hmot pro pozemní komunikace s krytem dlážděným dopravní vzdálenost do 200 m jakékoliv délky objektu</t>
  </si>
  <si>
    <t>-68593851</t>
  </si>
  <si>
    <t>"montáž dřevěné vodící fošny š. 150 mm, tl. 40 mm</t>
  </si>
  <si>
    <t xml:space="preserve">"umístění zábradlí: podél ramp a chodníků jednostranně </t>
  </si>
  <si>
    <t>"podél stáv. chodníků 1 a 2 s ukotvením na stávající opěrné zdi - dl. celkem 74,1 m (38,6+35,5=74,1 m)</t>
  </si>
  <si>
    <t>74,1</t>
  </si>
  <si>
    <t>"montáž dřevěné vodící fošny š. 100 mm, tl. 40 mm</t>
  </si>
  <si>
    <t xml:space="preserve">"umístění zábradlí: podél nového chodníku a rampy oboustranně </t>
  </si>
  <si>
    <t>"ukotvení do patek podél chodníkového obrubníku - dl. celkem 34,0 m (13,9+6,0+12,4+1,7=34,0 m)</t>
  </si>
  <si>
    <t>34,0</t>
  </si>
  <si>
    <t>-1834289177</t>
  </si>
  <si>
    <t>"dřevěná vodící fošna š. 150 mm, tl. 40 mm</t>
  </si>
  <si>
    <t>0,15*0,04*74,1*1,1</t>
  </si>
  <si>
    <t>"dřevěná vodící fošna š. 100 mm, tl. 40 mm</t>
  </si>
  <si>
    <t>0,1*0,04*34,0*1,1</t>
  </si>
  <si>
    <t>-1520592172</t>
  </si>
  <si>
    <t>-746318105</t>
  </si>
  <si>
    <t>-1598091661</t>
  </si>
  <si>
    <t>"rovné zábradlí kotvené do hlavy opěrné zdi</t>
  </si>
  <si>
    <t>2,8+1,0</t>
  </si>
  <si>
    <t>38,6</t>
  </si>
  <si>
    <t>3,0   "podél horní podesty</t>
  </si>
  <si>
    <t>-52581055</t>
  </si>
  <si>
    <t>"šikmé schodišťové zábradlí</t>
  </si>
  <si>
    <t>"vyrovnávací schody se třemi stupni</t>
  </si>
  <si>
    <t>2,2+1,0</t>
  </si>
  <si>
    <t>"vyrovnávací schody s pěti stupni</t>
  </si>
  <si>
    <t>1,7+1,4</t>
  </si>
  <si>
    <t>4,0+3,4</t>
  </si>
  <si>
    <t>1694200734</t>
  </si>
  <si>
    <t>"výroba a montáž ocelového rovného zábradlí z trubek v 900 mm</t>
  </si>
  <si>
    <t>"sloupky po 2,5 m - tj. 30 ks dl. 0,9 m</t>
  </si>
  <si>
    <t>30*0,9*2,93</t>
  </si>
  <si>
    <t>"madlo dl. 74,1 m - 1 kus</t>
  </si>
  <si>
    <t>74,1*2,93</t>
  </si>
  <si>
    <t>"příčel dl. 74,1 m - 1 kus</t>
  </si>
  <si>
    <t>"sloupky po 2,5 m - tj. 14 ks dl. 1,3 m</t>
  </si>
  <si>
    <t>14*1,3*2,93</t>
  </si>
  <si>
    <t>"madlo dl. 34,0 m - 1 kus</t>
  </si>
  <si>
    <t>34,0*2,93</t>
  </si>
  <si>
    <t>"příčel dl. 34,0 m - 1 kus</t>
  </si>
  <si>
    <t>"umístění zábradlí: podél vnějších okrajů zadního schodiště a podest</t>
  </si>
  <si>
    <t>"ukotvení do horní plochy palisád a patek - dl. celkem 10,2 m (4,0+6,2=10,2 m)</t>
  </si>
  <si>
    <t>"sloupky po cca 1,1 m - tj. 9 ks dl. 1,0 m</t>
  </si>
  <si>
    <t>9*1,0*2,93</t>
  </si>
  <si>
    <t>"madlo dl. 10,2 m - 1 ks</t>
  </si>
  <si>
    <t>10,2*2,93</t>
  </si>
  <si>
    <t>"příčel dl. 10,2 m - 1 ks</t>
  </si>
  <si>
    <t>606366445</t>
  </si>
  <si>
    <t>"ocelová bezešvá trubka d 48,3x2,6 mm - celková délka 175,2 m</t>
  </si>
  <si>
    <t>(30*0,9+74,1+74,1)*1,1</t>
  </si>
  <si>
    <t>"ocelová bezešvá trubka d 48,3x2,6 mm - celková délka 86,2 m</t>
  </si>
  <si>
    <t>(14*1,3+34*2)*1,1</t>
  </si>
  <si>
    <t>"ocelová bezešvá trubka d 48,3x2,6 mm - celková délka 29,4 m</t>
  </si>
  <si>
    <t>(9+10,2*2)*1,1</t>
  </si>
  <si>
    <t>-356500108</t>
  </si>
  <si>
    <t>852,044*0,15</t>
  </si>
  <si>
    <t>-1009992747</t>
  </si>
  <si>
    <t>1478015201</t>
  </si>
  <si>
    <t>1557267620</t>
  </si>
  <si>
    <t>"napuštění 1x</t>
  </si>
  <si>
    <t>"dřevěná vodící fošna š. 150 mm, tl. 40 mm; dl. 74,1 m</t>
  </si>
  <si>
    <t>(0,15+0,04)*2*74,1</t>
  </si>
  <si>
    <t>"dřevěná vodící fošna š. 100 mm, tl. 40 mm; dl. 34,0 m</t>
  </si>
  <si>
    <t>(0,15+0,04)*2*34,0</t>
  </si>
  <si>
    <t>-969295663</t>
  </si>
  <si>
    <t>"2x nátěr</t>
  </si>
  <si>
    <t>1004737179</t>
  </si>
  <si>
    <t>"podél stáv. chodníků 1 a 2 s ukotvením na stávající opěrné zdi - dl. celkem 74,1 m</t>
  </si>
  <si>
    <t>513,336</t>
  </si>
  <si>
    <t>25   "patní plechy"</t>
  </si>
  <si>
    <t>"ukotvení do patek podél chodníkového obrubníku - dl. celkem 34,0 m</t>
  </si>
  <si>
    <t>252,566</t>
  </si>
  <si>
    <t>"ukotvení do horní plochy palisád a patek - dl. celkem 10,2 m</t>
  </si>
  <si>
    <t>86,142</t>
  </si>
  <si>
    <t>007 -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</si>
  <si>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</si>
  <si>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</si>
  <si>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</si>
  <si>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</si>
  <si>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</si>
  <si>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</si>
  <si>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</si>
  <si>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</si>
  <si>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</si>
  <si>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</si>
  <si>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</si>
  <si>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</si>
  <si>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1513741486</t>
  </si>
  <si>
    <t>013254000</t>
  </si>
  <si>
    <t>Dokumentace skutečného provedení stavby</t>
  </si>
  <si>
    <t>758231557</t>
  </si>
  <si>
    <t>013294000.1</t>
  </si>
  <si>
    <t>Dílenská a výrobní dokumentace</t>
  </si>
  <si>
    <t>232152384</t>
  </si>
  <si>
    <t>Ostatní dokumentace - dílenská a výrobní dokumentace</t>
  </si>
  <si>
    <t>Poznámka k položce:_x000D_
- dílenská dokumentace pro zámečnické výrobky (ocelové zábradlí, vrata do venkovního skladu, vjezdová vrata oplocení atd.)</t>
  </si>
  <si>
    <t>VRN3</t>
  </si>
  <si>
    <t>Zařízení staveniště</t>
  </si>
  <si>
    <t>030001000</t>
  </si>
  <si>
    <t>-1661296268</t>
  </si>
  <si>
    <t>034103000</t>
  </si>
  <si>
    <t>Oplocení staveniště</t>
  </si>
  <si>
    <t>2057579410</t>
  </si>
  <si>
    <t>Poznámka k položce:_x000D_
- montáž, demontáž a použití prvků provozorního oplocení</t>
  </si>
  <si>
    <t>"oplocení, příp. ohrazení dílčích objektů stavby (oddělení od provozu investora)</t>
  </si>
  <si>
    <t>VRN4</t>
  </si>
  <si>
    <t>Inženýrská činnost</t>
  </si>
  <si>
    <t>045002000</t>
  </si>
  <si>
    <t>Kompletační a koordinační činnost</t>
  </si>
  <si>
    <t>-345370501</t>
  </si>
  <si>
    <t>VRN7</t>
  </si>
  <si>
    <t>Provozní vlivy</t>
  </si>
  <si>
    <t>071002000</t>
  </si>
  <si>
    <t>Provoz investora, třetích osob</t>
  </si>
  <si>
    <t>605385988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</si>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</sst>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6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selection activeCell="D5" sqref="D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3" t="s">
        <v>14</v>
      </c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23"/>
      <c r="AQ5" s="23"/>
      <c r="AR5" s="21"/>
      <c r="BE5" s="343" t="s">
        <v>15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5" t="s">
        <v>17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23"/>
      <c r="AQ6" s="23"/>
      <c r="AR6" s="21"/>
      <c r="BE6" s="344"/>
      <c r="BS6" s="18" t="s">
        <v>6</v>
      </c>
    </row>
    <row r="7" spans="1:74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4"/>
      <c r="BS7" s="18" t="s">
        <v>6</v>
      </c>
    </row>
    <row r="8" spans="1:74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4"/>
      <c r="BS8" s="18" t="s">
        <v>6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4"/>
      <c r="BS9" s="18" t="s">
        <v>6</v>
      </c>
    </row>
    <row r="10" spans="1:74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44"/>
      <c r="BS10" s="18" t="s">
        <v>6</v>
      </c>
    </row>
    <row r="11" spans="1:74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44"/>
      <c r="BS11" s="18" t="s">
        <v>6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4"/>
      <c r="BS12" s="18" t="s">
        <v>6</v>
      </c>
    </row>
    <row r="13" spans="1:74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44"/>
      <c r="BS13" s="18" t="s">
        <v>6</v>
      </c>
    </row>
    <row r="14" spans="1:74" ht="11.25">
      <c r="B14" s="22"/>
      <c r="C14" s="23"/>
      <c r="D14" s="23"/>
      <c r="E14" s="366" t="s">
        <v>31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44"/>
      <c r="BS14" s="18" t="s">
        <v>6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4"/>
      <c r="BS15" s="18" t="s">
        <v>4</v>
      </c>
    </row>
    <row r="16" spans="1:74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44"/>
      <c r="BS16" s="18" t="s">
        <v>4</v>
      </c>
    </row>
    <row r="17" spans="2:7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44"/>
      <c r="BS17" s="18" t="s">
        <v>35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4"/>
      <c r="BS18" s="18" t="s">
        <v>6</v>
      </c>
    </row>
    <row r="19" spans="2:7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44"/>
      <c r="BS19" s="18" t="s">
        <v>6</v>
      </c>
    </row>
    <row r="20" spans="2:7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44"/>
      <c r="BS20" s="18" t="s">
        <v>35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4"/>
    </row>
    <row r="22" spans="2:7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4"/>
    </row>
    <row r="23" spans="2:71" ht="67.5" customHeight="1">
      <c r="B23" s="22"/>
      <c r="C23" s="23"/>
      <c r="D23" s="23"/>
      <c r="E23" s="368" t="s">
        <v>40</v>
      </c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23"/>
      <c r="AP23" s="23"/>
      <c r="AQ23" s="23"/>
      <c r="AR23" s="21"/>
      <c r="BE23" s="344"/>
    </row>
    <row r="24" spans="2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4"/>
    </row>
    <row r="25" spans="2:7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4"/>
    </row>
    <row r="26" spans="2:71" s="1" customFormat="1" ht="25.9" customHeight="1"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5">
        <f>ROUND(AG54,2)</f>
        <v>0</v>
      </c>
      <c r="AL26" s="346"/>
      <c r="AM26" s="346"/>
      <c r="AN26" s="346"/>
      <c r="AO26" s="346"/>
      <c r="AP26" s="36"/>
      <c r="AQ26" s="36"/>
      <c r="AR26" s="39"/>
      <c r="BE26" s="344"/>
    </row>
    <row r="27" spans="2:71" s="1" customFormat="1" ht="6.95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44"/>
    </row>
    <row r="28" spans="2:71" s="1" customFormat="1" ht="11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9" t="s">
        <v>42</v>
      </c>
      <c r="M28" s="369"/>
      <c r="N28" s="369"/>
      <c r="O28" s="369"/>
      <c r="P28" s="369"/>
      <c r="Q28" s="36"/>
      <c r="R28" s="36"/>
      <c r="S28" s="36"/>
      <c r="T28" s="36"/>
      <c r="U28" s="36"/>
      <c r="V28" s="36"/>
      <c r="W28" s="369" t="s">
        <v>43</v>
      </c>
      <c r="X28" s="369"/>
      <c r="Y28" s="369"/>
      <c r="Z28" s="369"/>
      <c r="AA28" s="369"/>
      <c r="AB28" s="369"/>
      <c r="AC28" s="369"/>
      <c r="AD28" s="369"/>
      <c r="AE28" s="369"/>
      <c r="AF28" s="36"/>
      <c r="AG28" s="36"/>
      <c r="AH28" s="36"/>
      <c r="AI28" s="36"/>
      <c r="AJ28" s="36"/>
      <c r="AK28" s="369" t="s">
        <v>44</v>
      </c>
      <c r="AL28" s="369"/>
      <c r="AM28" s="369"/>
      <c r="AN28" s="369"/>
      <c r="AO28" s="369"/>
      <c r="AP28" s="36"/>
      <c r="AQ28" s="36"/>
      <c r="AR28" s="39"/>
      <c r="BE28" s="344"/>
    </row>
    <row r="29" spans="2:71" s="2" customFormat="1" ht="14.45" customHeight="1">
      <c r="B29" s="40"/>
      <c r="C29" s="41"/>
      <c r="D29" s="30" t="s">
        <v>45</v>
      </c>
      <c r="E29" s="41"/>
      <c r="F29" s="30" t="s">
        <v>46</v>
      </c>
      <c r="G29" s="41"/>
      <c r="H29" s="41"/>
      <c r="I29" s="41"/>
      <c r="J29" s="41"/>
      <c r="K29" s="41"/>
      <c r="L29" s="370">
        <v>0.21</v>
      </c>
      <c r="M29" s="342"/>
      <c r="N29" s="342"/>
      <c r="O29" s="342"/>
      <c r="P29" s="342"/>
      <c r="Q29" s="41"/>
      <c r="R29" s="41"/>
      <c r="S29" s="41"/>
      <c r="T29" s="41"/>
      <c r="U29" s="41"/>
      <c r="V29" s="41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1"/>
      <c r="AG29" s="41"/>
      <c r="AH29" s="41"/>
      <c r="AI29" s="41"/>
      <c r="AJ29" s="41"/>
      <c r="AK29" s="341">
        <f>ROUND(AV54, 2)</f>
        <v>0</v>
      </c>
      <c r="AL29" s="342"/>
      <c r="AM29" s="342"/>
      <c r="AN29" s="342"/>
      <c r="AO29" s="342"/>
      <c r="AP29" s="41"/>
      <c r="AQ29" s="41"/>
      <c r="AR29" s="42"/>
      <c r="BE29" s="344"/>
    </row>
    <row r="30" spans="2:71" s="2" customFormat="1" ht="14.45" customHeight="1">
      <c r="B30" s="40"/>
      <c r="C30" s="41"/>
      <c r="D30" s="41"/>
      <c r="E30" s="41"/>
      <c r="F30" s="30" t="s">
        <v>47</v>
      </c>
      <c r="G30" s="41"/>
      <c r="H30" s="41"/>
      <c r="I30" s="41"/>
      <c r="J30" s="41"/>
      <c r="K30" s="41"/>
      <c r="L30" s="370">
        <v>0.15</v>
      </c>
      <c r="M30" s="342"/>
      <c r="N30" s="342"/>
      <c r="O30" s="342"/>
      <c r="P30" s="342"/>
      <c r="Q30" s="41"/>
      <c r="R30" s="41"/>
      <c r="S30" s="41"/>
      <c r="T30" s="41"/>
      <c r="U30" s="41"/>
      <c r="V30" s="41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1"/>
      <c r="AG30" s="41"/>
      <c r="AH30" s="41"/>
      <c r="AI30" s="41"/>
      <c r="AJ30" s="41"/>
      <c r="AK30" s="341">
        <f>ROUND(AW54, 2)</f>
        <v>0</v>
      </c>
      <c r="AL30" s="342"/>
      <c r="AM30" s="342"/>
      <c r="AN30" s="342"/>
      <c r="AO30" s="342"/>
      <c r="AP30" s="41"/>
      <c r="AQ30" s="41"/>
      <c r="AR30" s="42"/>
      <c r="BE30" s="344"/>
    </row>
    <row r="31" spans="2:71" s="2" customFormat="1" ht="14.45" hidden="1" customHeight="1">
      <c r="B31" s="40"/>
      <c r="C31" s="41"/>
      <c r="D31" s="41"/>
      <c r="E31" s="41"/>
      <c r="F31" s="30" t="s">
        <v>48</v>
      </c>
      <c r="G31" s="41"/>
      <c r="H31" s="41"/>
      <c r="I31" s="41"/>
      <c r="J31" s="41"/>
      <c r="K31" s="41"/>
      <c r="L31" s="370">
        <v>0.21</v>
      </c>
      <c r="M31" s="342"/>
      <c r="N31" s="342"/>
      <c r="O31" s="342"/>
      <c r="P31" s="342"/>
      <c r="Q31" s="41"/>
      <c r="R31" s="41"/>
      <c r="S31" s="41"/>
      <c r="T31" s="41"/>
      <c r="U31" s="41"/>
      <c r="V31" s="41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1"/>
      <c r="AG31" s="41"/>
      <c r="AH31" s="41"/>
      <c r="AI31" s="41"/>
      <c r="AJ31" s="41"/>
      <c r="AK31" s="341">
        <v>0</v>
      </c>
      <c r="AL31" s="342"/>
      <c r="AM31" s="342"/>
      <c r="AN31" s="342"/>
      <c r="AO31" s="342"/>
      <c r="AP31" s="41"/>
      <c r="AQ31" s="41"/>
      <c r="AR31" s="42"/>
      <c r="BE31" s="344"/>
    </row>
    <row r="32" spans="2:71" s="2" customFormat="1" ht="14.45" hidden="1" customHeight="1">
      <c r="B32" s="40"/>
      <c r="C32" s="41"/>
      <c r="D32" s="41"/>
      <c r="E32" s="41"/>
      <c r="F32" s="30" t="s">
        <v>49</v>
      </c>
      <c r="G32" s="41"/>
      <c r="H32" s="41"/>
      <c r="I32" s="41"/>
      <c r="J32" s="41"/>
      <c r="K32" s="41"/>
      <c r="L32" s="370">
        <v>0.15</v>
      </c>
      <c r="M32" s="342"/>
      <c r="N32" s="342"/>
      <c r="O32" s="342"/>
      <c r="P32" s="342"/>
      <c r="Q32" s="41"/>
      <c r="R32" s="41"/>
      <c r="S32" s="41"/>
      <c r="T32" s="41"/>
      <c r="U32" s="41"/>
      <c r="V32" s="41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1"/>
      <c r="AG32" s="41"/>
      <c r="AH32" s="41"/>
      <c r="AI32" s="41"/>
      <c r="AJ32" s="41"/>
      <c r="AK32" s="341">
        <v>0</v>
      </c>
      <c r="AL32" s="342"/>
      <c r="AM32" s="342"/>
      <c r="AN32" s="342"/>
      <c r="AO32" s="342"/>
      <c r="AP32" s="41"/>
      <c r="AQ32" s="41"/>
      <c r="AR32" s="42"/>
      <c r="BE32" s="344"/>
    </row>
    <row r="33" spans="2:44" s="2" customFormat="1" ht="14.45" hidden="1" customHeight="1">
      <c r="B33" s="40"/>
      <c r="C33" s="41"/>
      <c r="D33" s="41"/>
      <c r="E33" s="41"/>
      <c r="F33" s="30" t="s">
        <v>50</v>
      </c>
      <c r="G33" s="41"/>
      <c r="H33" s="41"/>
      <c r="I33" s="41"/>
      <c r="J33" s="41"/>
      <c r="K33" s="41"/>
      <c r="L33" s="370">
        <v>0</v>
      </c>
      <c r="M33" s="342"/>
      <c r="N33" s="342"/>
      <c r="O33" s="342"/>
      <c r="P33" s="342"/>
      <c r="Q33" s="41"/>
      <c r="R33" s="41"/>
      <c r="S33" s="41"/>
      <c r="T33" s="41"/>
      <c r="U33" s="41"/>
      <c r="V33" s="41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1"/>
      <c r="AG33" s="41"/>
      <c r="AH33" s="41"/>
      <c r="AI33" s="41"/>
      <c r="AJ33" s="41"/>
      <c r="AK33" s="341">
        <v>0</v>
      </c>
      <c r="AL33" s="342"/>
      <c r="AM33" s="342"/>
      <c r="AN33" s="342"/>
      <c r="AO33" s="342"/>
      <c r="AP33" s="41"/>
      <c r="AQ33" s="41"/>
      <c r="AR33" s="42"/>
    </row>
    <row r="34" spans="2:44" s="1" customFormat="1" ht="6.95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</row>
    <row r="35" spans="2:44" s="1" customFormat="1" ht="25.9" customHeight="1"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47" t="s">
        <v>53</v>
      </c>
      <c r="Y35" s="348"/>
      <c r="Z35" s="348"/>
      <c r="AA35" s="348"/>
      <c r="AB35" s="348"/>
      <c r="AC35" s="45"/>
      <c r="AD35" s="45"/>
      <c r="AE35" s="45"/>
      <c r="AF35" s="45"/>
      <c r="AG35" s="45"/>
      <c r="AH35" s="45"/>
      <c r="AI35" s="45"/>
      <c r="AJ35" s="45"/>
      <c r="AK35" s="349">
        <f>SUM(AK26:AK33)</f>
        <v>0</v>
      </c>
      <c r="AL35" s="348"/>
      <c r="AM35" s="348"/>
      <c r="AN35" s="348"/>
      <c r="AO35" s="350"/>
      <c r="AP35" s="43"/>
      <c r="AQ35" s="43"/>
      <c r="AR35" s="39"/>
    </row>
    <row r="36" spans="2:44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44" s="1" customFormat="1" ht="6.95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</row>
    <row r="41" spans="2:44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</row>
    <row r="42" spans="2:44" s="1" customFormat="1" ht="24.95" customHeight="1">
      <c r="B42" s="35"/>
      <c r="C42" s="24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</row>
    <row r="43" spans="2:44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</row>
    <row r="44" spans="2:44" s="1" customFormat="1" ht="12" customHeight="1">
      <c r="B44" s="35"/>
      <c r="C44" s="30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201805262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9"/>
    </row>
    <row r="45" spans="2:44" s="3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360" t="str">
        <f>K6</f>
        <v>Modernizace sportovního areálu Za Branou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3"/>
      <c r="AQ45" s="53"/>
      <c r="AR45" s="54"/>
    </row>
    <row r="46" spans="2:44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</row>
    <row r="47" spans="2:44" s="1" customFormat="1" ht="12" customHeight="1">
      <c r="B47" s="35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55" t="str">
        <f>IF(K8="","",K8)</f>
        <v>Pacov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362" t="str">
        <f>IF(AN8= "","",AN8)</f>
        <v>18.5.2019</v>
      </c>
      <c r="AN47" s="362"/>
      <c r="AO47" s="36"/>
      <c r="AP47" s="36"/>
      <c r="AQ47" s="36"/>
      <c r="AR47" s="39"/>
    </row>
    <row r="48" spans="2:44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</row>
    <row r="49" spans="1:91" s="1" customFormat="1" ht="13.7" customHeight="1">
      <c r="B49" s="35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TJ Slavoj Pacov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32</v>
      </c>
      <c r="AJ49" s="36"/>
      <c r="AK49" s="36"/>
      <c r="AL49" s="36"/>
      <c r="AM49" s="358" t="str">
        <f>IF(E17="","",E17)</f>
        <v>Ing. Jan Šlechta</v>
      </c>
      <c r="AN49" s="359"/>
      <c r="AO49" s="359"/>
      <c r="AP49" s="359"/>
      <c r="AQ49" s="36"/>
      <c r="AR49" s="39"/>
      <c r="AS49" s="352" t="s">
        <v>55</v>
      </c>
      <c r="AT49" s="353"/>
      <c r="AU49" s="57"/>
      <c r="AV49" s="57"/>
      <c r="AW49" s="57"/>
      <c r="AX49" s="57"/>
      <c r="AY49" s="57"/>
      <c r="AZ49" s="57"/>
      <c r="BA49" s="57"/>
      <c r="BB49" s="57"/>
      <c r="BC49" s="57"/>
      <c r="BD49" s="58"/>
    </row>
    <row r="50" spans="1:91" s="1" customFormat="1" ht="13.7" customHeight="1">
      <c r="B50" s="35"/>
      <c r="C50" s="30" t="s">
        <v>30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36</v>
      </c>
      <c r="AJ50" s="36"/>
      <c r="AK50" s="36"/>
      <c r="AL50" s="36"/>
      <c r="AM50" s="358" t="str">
        <f>IF(E20="","",E20)</f>
        <v>Ing. Pavel Vochozka</v>
      </c>
      <c r="AN50" s="359"/>
      <c r="AO50" s="359"/>
      <c r="AP50" s="359"/>
      <c r="AQ50" s="36"/>
      <c r="AR50" s="39"/>
      <c r="AS50" s="354"/>
      <c r="AT50" s="355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1" customFormat="1" ht="10.9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6"/>
      <c r="AT51" s="357"/>
      <c r="AU51" s="61"/>
      <c r="AV51" s="61"/>
      <c r="AW51" s="61"/>
      <c r="AX51" s="61"/>
      <c r="AY51" s="61"/>
      <c r="AZ51" s="61"/>
      <c r="BA51" s="61"/>
      <c r="BB51" s="61"/>
      <c r="BC51" s="61"/>
      <c r="BD51" s="62"/>
    </row>
    <row r="52" spans="1:91" s="1" customFormat="1" ht="29.25" customHeight="1">
      <c r="B52" s="35"/>
      <c r="C52" s="383" t="s">
        <v>56</v>
      </c>
      <c r="D52" s="379"/>
      <c r="E52" s="379"/>
      <c r="F52" s="379"/>
      <c r="G52" s="379"/>
      <c r="H52" s="63"/>
      <c r="I52" s="378" t="s">
        <v>57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80" t="s">
        <v>58</v>
      </c>
      <c r="AH52" s="379"/>
      <c r="AI52" s="379"/>
      <c r="AJ52" s="379"/>
      <c r="AK52" s="379"/>
      <c r="AL52" s="379"/>
      <c r="AM52" s="379"/>
      <c r="AN52" s="378" t="s">
        <v>59</v>
      </c>
      <c r="AO52" s="379"/>
      <c r="AP52" s="379"/>
      <c r="AQ52" s="64" t="s">
        <v>60</v>
      </c>
      <c r="AR52" s="39"/>
      <c r="AS52" s="65" t="s">
        <v>61</v>
      </c>
      <c r="AT52" s="66" t="s">
        <v>62</v>
      </c>
      <c r="AU52" s="66" t="s">
        <v>63</v>
      </c>
      <c r="AV52" s="66" t="s">
        <v>64</v>
      </c>
      <c r="AW52" s="66" t="s">
        <v>65</v>
      </c>
      <c r="AX52" s="66" t="s">
        <v>66</v>
      </c>
      <c r="AY52" s="66" t="s">
        <v>67</v>
      </c>
      <c r="AZ52" s="66" t="s">
        <v>68</v>
      </c>
      <c r="BA52" s="66" t="s">
        <v>69</v>
      </c>
      <c r="BB52" s="66" t="s">
        <v>70</v>
      </c>
      <c r="BC52" s="66" t="s">
        <v>71</v>
      </c>
      <c r="BD52" s="67" t="s">
        <v>72</v>
      </c>
    </row>
    <row r="53" spans="1:91" s="1" customFormat="1" ht="10.9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</row>
    <row r="54" spans="1:91" s="4" customFormat="1" ht="32.450000000000003" customHeight="1">
      <c r="B54" s="71"/>
      <c r="C54" s="72" t="s">
        <v>73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81">
        <f>ROUND(AG55+AG56+AG61+AG62+AG66+AG72+AG73,2)</f>
        <v>0</v>
      </c>
      <c r="AH54" s="381"/>
      <c r="AI54" s="381"/>
      <c r="AJ54" s="381"/>
      <c r="AK54" s="381"/>
      <c r="AL54" s="381"/>
      <c r="AM54" s="381"/>
      <c r="AN54" s="382">
        <f t="shared" ref="AN54:AN73" si="0">SUM(AG54,AT54)</f>
        <v>0</v>
      </c>
      <c r="AO54" s="382"/>
      <c r="AP54" s="382"/>
      <c r="AQ54" s="75" t="s">
        <v>19</v>
      </c>
      <c r="AR54" s="76"/>
      <c r="AS54" s="77">
        <f>ROUND(AS55+AS56+AS61+AS62+AS66+AS72+AS73,2)</f>
        <v>0</v>
      </c>
      <c r="AT54" s="78">
        <f t="shared" ref="AT54:AT73" si="1">ROUND(SUM(AV54:AW54),2)</f>
        <v>0</v>
      </c>
      <c r="AU54" s="79">
        <f>ROUND(AU55+AU56+AU61+AU62+AU66+AU72+AU73,5)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ROUND(AZ55+AZ56+AZ61+AZ62+AZ66+AZ72+AZ73,2)</f>
        <v>0</v>
      </c>
      <c r="BA54" s="78">
        <f>ROUND(BA55+BA56+BA61+BA62+BA66+BA72+BA73,2)</f>
        <v>0</v>
      </c>
      <c r="BB54" s="78">
        <f>ROUND(BB55+BB56+BB61+BB62+BB66+BB72+BB73,2)</f>
        <v>0</v>
      </c>
      <c r="BC54" s="78">
        <f>ROUND(BC55+BC56+BC61+BC62+BC66+BC72+BC73,2)</f>
        <v>0</v>
      </c>
      <c r="BD54" s="80">
        <f>ROUND(BD55+BD56+BD61+BD62+BD66+BD72+BD73,2)</f>
        <v>0</v>
      </c>
      <c r="BS54" s="81" t="s">
        <v>74</v>
      </c>
      <c r="BT54" s="81" t="s">
        <v>75</v>
      </c>
      <c r="BU54" s="82" t="s">
        <v>76</v>
      </c>
      <c r="BV54" s="81" t="s">
        <v>77</v>
      </c>
      <c r="BW54" s="81" t="s">
        <v>5</v>
      </c>
      <c r="BX54" s="81" t="s">
        <v>78</v>
      </c>
      <c r="CL54" s="81" t="s">
        <v>19</v>
      </c>
    </row>
    <row r="55" spans="1:91" s="5" customFormat="1" ht="16.5" customHeight="1">
      <c r="A55" s="83" t="s">
        <v>79</v>
      </c>
      <c r="B55" s="84"/>
      <c r="C55" s="85"/>
      <c r="D55" s="376" t="s">
        <v>80</v>
      </c>
      <c r="E55" s="376"/>
      <c r="F55" s="376"/>
      <c r="G55" s="376"/>
      <c r="H55" s="376"/>
      <c r="I55" s="86"/>
      <c r="J55" s="376" t="s">
        <v>81</v>
      </c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1">
        <f>'001 - Demolice objektu šaten'!J30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87" t="s">
        <v>82</v>
      </c>
      <c r="AR55" s="88"/>
      <c r="AS55" s="89">
        <v>0</v>
      </c>
      <c r="AT55" s="90">
        <f t="shared" si="1"/>
        <v>0</v>
      </c>
      <c r="AU55" s="91">
        <f>'001 - Demolice objektu šaten'!P96</f>
        <v>0</v>
      </c>
      <c r="AV55" s="90">
        <f>'001 - Demolice objektu šaten'!J33</f>
        <v>0</v>
      </c>
      <c r="AW55" s="90">
        <f>'001 - Demolice objektu šaten'!J34</f>
        <v>0</v>
      </c>
      <c r="AX55" s="90">
        <f>'001 - Demolice objektu šaten'!J35</f>
        <v>0</v>
      </c>
      <c r="AY55" s="90">
        <f>'001 - Demolice objektu šaten'!J36</f>
        <v>0</v>
      </c>
      <c r="AZ55" s="90">
        <f>'001 - Demolice objektu šaten'!F33</f>
        <v>0</v>
      </c>
      <c r="BA55" s="90">
        <f>'001 - Demolice objektu šaten'!F34</f>
        <v>0</v>
      </c>
      <c r="BB55" s="90">
        <f>'001 - Demolice objektu šaten'!F35</f>
        <v>0</v>
      </c>
      <c r="BC55" s="90">
        <f>'001 - Demolice objektu šaten'!F36</f>
        <v>0</v>
      </c>
      <c r="BD55" s="92">
        <f>'001 - Demolice objektu šaten'!F37</f>
        <v>0</v>
      </c>
      <c r="BT55" s="93" t="s">
        <v>83</v>
      </c>
      <c r="BV55" s="93" t="s">
        <v>77</v>
      </c>
      <c r="BW55" s="93" t="s">
        <v>84</v>
      </c>
      <c r="BX55" s="93" t="s">
        <v>5</v>
      </c>
      <c r="CL55" s="93" t="s">
        <v>19</v>
      </c>
      <c r="CM55" s="93" t="s">
        <v>85</v>
      </c>
    </row>
    <row r="56" spans="1:91" s="5" customFormat="1" ht="16.5" customHeight="1">
      <c r="B56" s="84"/>
      <c r="C56" s="85"/>
      <c r="D56" s="376" t="s">
        <v>86</v>
      </c>
      <c r="E56" s="376"/>
      <c r="F56" s="376"/>
      <c r="G56" s="376"/>
      <c r="H56" s="376"/>
      <c r="I56" s="86"/>
      <c r="J56" s="376" t="s">
        <v>87</v>
      </c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7">
        <f>ROUND(SUM(AG57:AG60),2)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87" t="s">
        <v>82</v>
      </c>
      <c r="AR56" s="88"/>
      <c r="AS56" s="89">
        <f>ROUND(SUM(AS57:AS60),2)</f>
        <v>0</v>
      </c>
      <c r="AT56" s="90">
        <f t="shared" si="1"/>
        <v>0</v>
      </c>
      <c r="AU56" s="91">
        <f>ROUND(SUM(AU57:AU60),5)</f>
        <v>0</v>
      </c>
      <c r="AV56" s="90">
        <f>ROUND(AZ56*L29,2)</f>
        <v>0</v>
      </c>
      <c r="AW56" s="90">
        <f>ROUND(BA56*L30,2)</f>
        <v>0</v>
      </c>
      <c r="AX56" s="90">
        <f>ROUND(BB56*L29,2)</f>
        <v>0</v>
      </c>
      <c r="AY56" s="90">
        <f>ROUND(BC56*L30,2)</f>
        <v>0</v>
      </c>
      <c r="AZ56" s="90">
        <f>ROUND(SUM(AZ57:AZ60),2)</f>
        <v>0</v>
      </c>
      <c r="BA56" s="90">
        <f>ROUND(SUM(BA57:BA60),2)</f>
        <v>0</v>
      </c>
      <c r="BB56" s="90">
        <f>ROUND(SUM(BB57:BB60),2)</f>
        <v>0</v>
      </c>
      <c r="BC56" s="90">
        <f>ROUND(SUM(BC57:BC60),2)</f>
        <v>0</v>
      </c>
      <c r="BD56" s="92">
        <f>ROUND(SUM(BD57:BD60),2)</f>
        <v>0</v>
      </c>
      <c r="BS56" s="93" t="s">
        <v>74</v>
      </c>
      <c r="BT56" s="93" t="s">
        <v>83</v>
      </c>
      <c r="BV56" s="93" t="s">
        <v>77</v>
      </c>
      <c r="BW56" s="93" t="s">
        <v>88</v>
      </c>
      <c r="BX56" s="93" t="s">
        <v>5</v>
      </c>
      <c r="CL56" s="93" t="s">
        <v>19</v>
      </c>
      <c r="CM56" s="93" t="s">
        <v>85</v>
      </c>
    </row>
    <row r="57" spans="1:91" s="6" customFormat="1" ht="16.5" customHeight="1">
      <c r="A57" s="83" t="s">
        <v>79</v>
      </c>
      <c r="B57" s="94"/>
      <c r="C57" s="95"/>
      <c r="D57" s="95"/>
      <c r="E57" s="375" t="s">
        <v>86</v>
      </c>
      <c r="F57" s="375"/>
      <c r="G57" s="375"/>
      <c r="H57" s="375"/>
      <c r="I57" s="375"/>
      <c r="J57" s="95"/>
      <c r="K57" s="375" t="s">
        <v>87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3">
        <f>'002 - Novostavba objektu ...'!J30</f>
        <v>0</v>
      </c>
      <c r="AH57" s="374"/>
      <c r="AI57" s="374"/>
      <c r="AJ57" s="374"/>
      <c r="AK57" s="374"/>
      <c r="AL57" s="374"/>
      <c r="AM57" s="374"/>
      <c r="AN57" s="373">
        <f t="shared" si="0"/>
        <v>0</v>
      </c>
      <c r="AO57" s="374"/>
      <c r="AP57" s="374"/>
      <c r="AQ57" s="96" t="s">
        <v>89</v>
      </c>
      <c r="AR57" s="97"/>
      <c r="AS57" s="98">
        <v>0</v>
      </c>
      <c r="AT57" s="99">
        <f t="shared" si="1"/>
        <v>0</v>
      </c>
      <c r="AU57" s="100">
        <f>'002 - Novostavba objektu ...'!P104</f>
        <v>0</v>
      </c>
      <c r="AV57" s="99">
        <f>'002 - Novostavba objektu ...'!J33</f>
        <v>0</v>
      </c>
      <c r="AW57" s="99">
        <f>'002 - Novostavba objektu ...'!J34</f>
        <v>0</v>
      </c>
      <c r="AX57" s="99">
        <f>'002 - Novostavba objektu ...'!J35</f>
        <v>0</v>
      </c>
      <c r="AY57" s="99">
        <f>'002 - Novostavba objektu ...'!J36</f>
        <v>0</v>
      </c>
      <c r="AZ57" s="99">
        <f>'002 - Novostavba objektu ...'!F33</f>
        <v>0</v>
      </c>
      <c r="BA57" s="99">
        <f>'002 - Novostavba objektu ...'!F34</f>
        <v>0</v>
      </c>
      <c r="BB57" s="99">
        <f>'002 - Novostavba objektu ...'!F35</f>
        <v>0</v>
      </c>
      <c r="BC57" s="99">
        <f>'002 - Novostavba objektu ...'!F36</f>
        <v>0</v>
      </c>
      <c r="BD57" s="101">
        <f>'002 - Novostavba objektu ...'!F37</f>
        <v>0</v>
      </c>
      <c r="BT57" s="102" t="s">
        <v>85</v>
      </c>
      <c r="BU57" s="102" t="s">
        <v>90</v>
      </c>
      <c r="BV57" s="102" t="s">
        <v>77</v>
      </c>
      <c r="BW57" s="102" t="s">
        <v>88</v>
      </c>
      <c r="BX57" s="102" t="s">
        <v>5</v>
      </c>
      <c r="CL57" s="102" t="s">
        <v>19</v>
      </c>
      <c r="CM57" s="102" t="s">
        <v>85</v>
      </c>
    </row>
    <row r="58" spans="1:91" s="6" customFormat="1" ht="16.5" customHeight="1">
      <c r="A58" s="83" t="s">
        <v>79</v>
      </c>
      <c r="B58" s="94"/>
      <c r="C58" s="95"/>
      <c r="D58" s="95"/>
      <c r="E58" s="375" t="s">
        <v>91</v>
      </c>
      <c r="F58" s="375"/>
      <c r="G58" s="375"/>
      <c r="H58" s="375"/>
      <c r="I58" s="375"/>
      <c r="J58" s="95"/>
      <c r="K58" s="375" t="s">
        <v>92</v>
      </c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3">
        <f>'201 - Zdravotní instalace'!J32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96" t="s">
        <v>89</v>
      </c>
      <c r="AR58" s="97"/>
      <c r="AS58" s="98">
        <v>0</v>
      </c>
      <c r="AT58" s="99">
        <f t="shared" si="1"/>
        <v>0</v>
      </c>
      <c r="AU58" s="100">
        <f>'201 - Zdravotní instalace'!P94</f>
        <v>0</v>
      </c>
      <c r="AV58" s="99">
        <f>'201 - Zdravotní instalace'!J35</f>
        <v>0</v>
      </c>
      <c r="AW58" s="99">
        <f>'201 - Zdravotní instalace'!J36</f>
        <v>0</v>
      </c>
      <c r="AX58" s="99">
        <f>'201 - Zdravotní instalace'!J37</f>
        <v>0</v>
      </c>
      <c r="AY58" s="99">
        <f>'201 - Zdravotní instalace'!J38</f>
        <v>0</v>
      </c>
      <c r="AZ58" s="99">
        <f>'201 - Zdravotní instalace'!F35</f>
        <v>0</v>
      </c>
      <c r="BA58" s="99">
        <f>'201 - Zdravotní instalace'!F36</f>
        <v>0</v>
      </c>
      <c r="BB58" s="99">
        <f>'201 - Zdravotní instalace'!F37</f>
        <v>0</v>
      </c>
      <c r="BC58" s="99">
        <f>'201 - Zdravotní instalace'!F38</f>
        <v>0</v>
      </c>
      <c r="BD58" s="101">
        <f>'201 - Zdravotní instalace'!F39</f>
        <v>0</v>
      </c>
      <c r="BT58" s="102" t="s">
        <v>85</v>
      </c>
      <c r="BV58" s="102" t="s">
        <v>77</v>
      </c>
      <c r="BW58" s="102" t="s">
        <v>93</v>
      </c>
      <c r="BX58" s="102" t="s">
        <v>88</v>
      </c>
      <c r="CL58" s="102" t="s">
        <v>19</v>
      </c>
    </row>
    <row r="59" spans="1:91" s="6" customFormat="1" ht="16.5" customHeight="1">
      <c r="A59" s="83" t="s">
        <v>79</v>
      </c>
      <c r="B59" s="94"/>
      <c r="C59" s="95"/>
      <c r="D59" s="95"/>
      <c r="E59" s="375" t="s">
        <v>94</v>
      </c>
      <c r="F59" s="375"/>
      <c r="G59" s="375"/>
      <c r="H59" s="375"/>
      <c r="I59" s="375"/>
      <c r="J59" s="95"/>
      <c r="K59" s="375" t="s">
        <v>95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3">
        <f>'202 - EI'!J32</f>
        <v>0</v>
      </c>
      <c r="AH59" s="374"/>
      <c r="AI59" s="374"/>
      <c r="AJ59" s="374"/>
      <c r="AK59" s="374"/>
      <c r="AL59" s="374"/>
      <c r="AM59" s="374"/>
      <c r="AN59" s="373">
        <f t="shared" si="0"/>
        <v>0</v>
      </c>
      <c r="AO59" s="374"/>
      <c r="AP59" s="374"/>
      <c r="AQ59" s="96" t="s">
        <v>89</v>
      </c>
      <c r="AR59" s="97"/>
      <c r="AS59" s="98">
        <v>0</v>
      </c>
      <c r="AT59" s="99">
        <f t="shared" si="1"/>
        <v>0</v>
      </c>
      <c r="AU59" s="100">
        <f>'202 - EI'!P94</f>
        <v>0</v>
      </c>
      <c r="AV59" s="99">
        <f>'202 - EI'!J35</f>
        <v>0</v>
      </c>
      <c r="AW59" s="99">
        <f>'202 - EI'!J36</f>
        <v>0</v>
      </c>
      <c r="AX59" s="99">
        <f>'202 - EI'!J37</f>
        <v>0</v>
      </c>
      <c r="AY59" s="99">
        <f>'202 - EI'!J38</f>
        <v>0</v>
      </c>
      <c r="AZ59" s="99">
        <f>'202 - EI'!F35</f>
        <v>0</v>
      </c>
      <c r="BA59" s="99">
        <f>'202 - EI'!F36</f>
        <v>0</v>
      </c>
      <c r="BB59" s="99">
        <f>'202 - EI'!F37</f>
        <v>0</v>
      </c>
      <c r="BC59" s="99">
        <f>'202 - EI'!F38</f>
        <v>0</v>
      </c>
      <c r="BD59" s="101">
        <f>'202 - EI'!F39</f>
        <v>0</v>
      </c>
      <c r="BT59" s="102" t="s">
        <v>85</v>
      </c>
      <c r="BV59" s="102" t="s">
        <v>77</v>
      </c>
      <c r="BW59" s="102" t="s">
        <v>96</v>
      </c>
      <c r="BX59" s="102" t="s">
        <v>88</v>
      </c>
      <c r="CL59" s="102" t="s">
        <v>19</v>
      </c>
    </row>
    <row r="60" spans="1:91" s="6" customFormat="1" ht="16.5" customHeight="1">
      <c r="A60" s="83" t="s">
        <v>79</v>
      </c>
      <c r="B60" s="94"/>
      <c r="C60" s="95"/>
      <c r="D60" s="95"/>
      <c r="E60" s="375" t="s">
        <v>97</v>
      </c>
      <c r="F60" s="375"/>
      <c r="G60" s="375"/>
      <c r="H60" s="375"/>
      <c r="I60" s="375"/>
      <c r="J60" s="95"/>
      <c r="K60" s="375" t="s">
        <v>98</v>
      </c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3">
        <f>'203 - ÚT'!J32</f>
        <v>0</v>
      </c>
      <c r="AH60" s="374"/>
      <c r="AI60" s="374"/>
      <c r="AJ60" s="374"/>
      <c r="AK60" s="374"/>
      <c r="AL60" s="374"/>
      <c r="AM60" s="374"/>
      <c r="AN60" s="373">
        <f t="shared" si="0"/>
        <v>0</v>
      </c>
      <c r="AO60" s="374"/>
      <c r="AP60" s="374"/>
      <c r="AQ60" s="96" t="s">
        <v>89</v>
      </c>
      <c r="AR60" s="97"/>
      <c r="AS60" s="98">
        <v>0</v>
      </c>
      <c r="AT60" s="99">
        <f t="shared" si="1"/>
        <v>0</v>
      </c>
      <c r="AU60" s="100">
        <f>'203 - ÚT'!P100</f>
        <v>0</v>
      </c>
      <c r="AV60" s="99">
        <f>'203 - ÚT'!J35</f>
        <v>0</v>
      </c>
      <c r="AW60" s="99">
        <f>'203 - ÚT'!J36</f>
        <v>0</v>
      </c>
      <c r="AX60" s="99">
        <f>'203 - ÚT'!J37</f>
        <v>0</v>
      </c>
      <c r="AY60" s="99">
        <f>'203 - ÚT'!J38</f>
        <v>0</v>
      </c>
      <c r="AZ60" s="99">
        <f>'203 - ÚT'!F35</f>
        <v>0</v>
      </c>
      <c r="BA60" s="99">
        <f>'203 - ÚT'!F36</f>
        <v>0</v>
      </c>
      <c r="BB60" s="99">
        <f>'203 - ÚT'!F37</f>
        <v>0</v>
      </c>
      <c r="BC60" s="99">
        <f>'203 - ÚT'!F38</f>
        <v>0</v>
      </c>
      <c r="BD60" s="101">
        <f>'203 - ÚT'!F39</f>
        <v>0</v>
      </c>
      <c r="BT60" s="102" t="s">
        <v>85</v>
      </c>
      <c r="BV60" s="102" t="s">
        <v>77</v>
      </c>
      <c r="BW60" s="102" t="s">
        <v>99</v>
      </c>
      <c r="BX60" s="102" t="s">
        <v>88</v>
      </c>
      <c r="CL60" s="102" t="s">
        <v>19</v>
      </c>
    </row>
    <row r="61" spans="1:91" s="5" customFormat="1" ht="16.5" customHeight="1">
      <c r="A61" s="83" t="s">
        <v>79</v>
      </c>
      <c r="B61" s="84"/>
      <c r="C61" s="85"/>
      <c r="D61" s="376" t="s">
        <v>100</v>
      </c>
      <c r="E61" s="376"/>
      <c r="F61" s="376"/>
      <c r="G61" s="376"/>
      <c r="H61" s="376"/>
      <c r="I61" s="86"/>
      <c r="J61" s="376" t="s">
        <v>101</v>
      </c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1">
        <f>'003 - Rekonstrukce tribuny'!J30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87" t="s">
        <v>82</v>
      </c>
      <c r="AR61" s="88"/>
      <c r="AS61" s="89">
        <v>0</v>
      </c>
      <c r="AT61" s="90">
        <f t="shared" si="1"/>
        <v>0</v>
      </c>
      <c r="AU61" s="91">
        <f>'003 - Rekonstrukce tribuny'!P96</f>
        <v>0</v>
      </c>
      <c r="AV61" s="90">
        <f>'003 - Rekonstrukce tribuny'!J33</f>
        <v>0</v>
      </c>
      <c r="AW61" s="90">
        <f>'003 - Rekonstrukce tribuny'!J34</f>
        <v>0</v>
      </c>
      <c r="AX61" s="90">
        <f>'003 - Rekonstrukce tribuny'!J35</f>
        <v>0</v>
      </c>
      <c r="AY61" s="90">
        <f>'003 - Rekonstrukce tribuny'!J36</f>
        <v>0</v>
      </c>
      <c r="AZ61" s="90">
        <f>'003 - Rekonstrukce tribuny'!F33</f>
        <v>0</v>
      </c>
      <c r="BA61" s="90">
        <f>'003 - Rekonstrukce tribuny'!F34</f>
        <v>0</v>
      </c>
      <c r="BB61" s="90">
        <f>'003 - Rekonstrukce tribuny'!F35</f>
        <v>0</v>
      </c>
      <c r="BC61" s="90">
        <f>'003 - Rekonstrukce tribuny'!F36</f>
        <v>0</v>
      </c>
      <c r="BD61" s="92">
        <f>'003 - Rekonstrukce tribuny'!F37</f>
        <v>0</v>
      </c>
      <c r="BT61" s="93" t="s">
        <v>83</v>
      </c>
      <c r="BV61" s="93" t="s">
        <v>77</v>
      </c>
      <c r="BW61" s="93" t="s">
        <v>102</v>
      </c>
      <c r="BX61" s="93" t="s">
        <v>5</v>
      </c>
      <c r="CL61" s="93" t="s">
        <v>19</v>
      </c>
      <c r="CM61" s="93" t="s">
        <v>85</v>
      </c>
    </row>
    <row r="62" spans="1:91" s="5" customFormat="1" ht="16.5" customHeight="1">
      <c r="B62" s="84"/>
      <c r="C62" s="85"/>
      <c r="D62" s="376" t="s">
        <v>103</v>
      </c>
      <c r="E62" s="376"/>
      <c r="F62" s="376"/>
      <c r="G62" s="376"/>
      <c r="H62" s="376"/>
      <c r="I62" s="86"/>
      <c r="J62" s="376" t="s">
        <v>104</v>
      </c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7">
        <f>ROUND(SUM(AG63:AG65),2)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87" t="s">
        <v>82</v>
      </c>
      <c r="AR62" s="88"/>
      <c r="AS62" s="89">
        <f>ROUND(SUM(AS63:AS65),2)</f>
        <v>0</v>
      </c>
      <c r="AT62" s="90">
        <f t="shared" si="1"/>
        <v>0</v>
      </c>
      <c r="AU62" s="91">
        <f>ROUND(SUM(AU63:AU65),5)</f>
        <v>0</v>
      </c>
      <c r="AV62" s="90">
        <f>ROUND(AZ62*L29,2)</f>
        <v>0</v>
      </c>
      <c r="AW62" s="90">
        <f>ROUND(BA62*L30,2)</f>
        <v>0</v>
      </c>
      <c r="AX62" s="90">
        <f>ROUND(BB62*L29,2)</f>
        <v>0</v>
      </c>
      <c r="AY62" s="90">
        <f>ROUND(BC62*L30,2)</f>
        <v>0</v>
      </c>
      <c r="AZ62" s="90">
        <f>ROUND(SUM(AZ63:AZ65),2)</f>
        <v>0</v>
      </c>
      <c r="BA62" s="90">
        <f>ROUND(SUM(BA63:BA65),2)</f>
        <v>0</v>
      </c>
      <c r="BB62" s="90">
        <f>ROUND(SUM(BB63:BB65),2)</f>
        <v>0</v>
      </c>
      <c r="BC62" s="90">
        <f>ROUND(SUM(BC63:BC65),2)</f>
        <v>0</v>
      </c>
      <c r="BD62" s="92">
        <f>ROUND(SUM(BD63:BD65),2)</f>
        <v>0</v>
      </c>
      <c r="BS62" s="93" t="s">
        <v>74</v>
      </c>
      <c r="BT62" s="93" t="s">
        <v>83</v>
      </c>
      <c r="BU62" s="93" t="s">
        <v>76</v>
      </c>
      <c r="BV62" s="93" t="s">
        <v>77</v>
      </c>
      <c r="BW62" s="93" t="s">
        <v>105</v>
      </c>
      <c r="BX62" s="93" t="s">
        <v>5</v>
      </c>
      <c r="CL62" s="93" t="s">
        <v>19</v>
      </c>
      <c r="CM62" s="93" t="s">
        <v>85</v>
      </c>
    </row>
    <row r="63" spans="1:91" s="6" customFormat="1" ht="16.5" customHeight="1">
      <c r="A63" s="83" t="s">
        <v>79</v>
      </c>
      <c r="B63" s="94"/>
      <c r="C63" s="95"/>
      <c r="D63" s="95"/>
      <c r="E63" s="375" t="s">
        <v>106</v>
      </c>
      <c r="F63" s="375"/>
      <c r="G63" s="375"/>
      <c r="H63" s="375"/>
      <c r="I63" s="375"/>
      <c r="J63" s="95"/>
      <c r="K63" s="375" t="s">
        <v>104</v>
      </c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3">
        <f>'401 - Tenisové kurty'!J32</f>
        <v>0</v>
      </c>
      <c r="AH63" s="374"/>
      <c r="AI63" s="374"/>
      <c r="AJ63" s="374"/>
      <c r="AK63" s="374"/>
      <c r="AL63" s="374"/>
      <c r="AM63" s="374"/>
      <c r="AN63" s="373">
        <f t="shared" si="0"/>
        <v>0</v>
      </c>
      <c r="AO63" s="374"/>
      <c r="AP63" s="374"/>
      <c r="AQ63" s="96" t="s">
        <v>89</v>
      </c>
      <c r="AR63" s="97"/>
      <c r="AS63" s="98">
        <v>0</v>
      </c>
      <c r="AT63" s="99">
        <f t="shared" si="1"/>
        <v>0</v>
      </c>
      <c r="AU63" s="100">
        <f>'401 - Tenisové kurty'!P100</f>
        <v>0</v>
      </c>
      <c r="AV63" s="99">
        <f>'401 - Tenisové kurty'!J35</f>
        <v>0</v>
      </c>
      <c r="AW63" s="99">
        <f>'401 - Tenisové kurty'!J36</f>
        <v>0</v>
      </c>
      <c r="AX63" s="99">
        <f>'401 - Tenisové kurty'!J37</f>
        <v>0</v>
      </c>
      <c r="AY63" s="99">
        <f>'401 - Tenisové kurty'!J38</f>
        <v>0</v>
      </c>
      <c r="AZ63" s="99">
        <f>'401 - Tenisové kurty'!F35</f>
        <v>0</v>
      </c>
      <c r="BA63" s="99">
        <f>'401 - Tenisové kurty'!F36</f>
        <v>0</v>
      </c>
      <c r="BB63" s="99">
        <f>'401 - Tenisové kurty'!F37</f>
        <v>0</v>
      </c>
      <c r="BC63" s="99">
        <f>'401 - Tenisové kurty'!F38</f>
        <v>0</v>
      </c>
      <c r="BD63" s="101">
        <f>'401 - Tenisové kurty'!F39</f>
        <v>0</v>
      </c>
      <c r="BT63" s="102" t="s">
        <v>85</v>
      </c>
      <c r="BV63" s="102" t="s">
        <v>77</v>
      </c>
      <c r="BW63" s="102" t="s">
        <v>107</v>
      </c>
      <c r="BX63" s="102" t="s">
        <v>105</v>
      </c>
      <c r="CL63" s="102" t="s">
        <v>19</v>
      </c>
    </row>
    <row r="64" spans="1:91" s="6" customFormat="1" ht="16.5" customHeight="1">
      <c r="A64" s="83" t="s">
        <v>79</v>
      </c>
      <c r="B64" s="94"/>
      <c r="C64" s="95"/>
      <c r="D64" s="95"/>
      <c r="E64" s="375" t="s">
        <v>108</v>
      </c>
      <c r="F64" s="375"/>
      <c r="G64" s="375"/>
      <c r="H64" s="375"/>
      <c r="I64" s="375"/>
      <c r="J64" s="95"/>
      <c r="K64" s="375" t="s">
        <v>109</v>
      </c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3">
        <f>'402 - Rozvody vody, kanal...'!J32</f>
        <v>0</v>
      </c>
      <c r="AH64" s="374"/>
      <c r="AI64" s="374"/>
      <c r="AJ64" s="374"/>
      <c r="AK64" s="374"/>
      <c r="AL64" s="374"/>
      <c r="AM64" s="374"/>
      <c r="AN64" s="373">
        <f t="shared" si="0"/>
        <v>0</v>
      </c>
      <c r="AO64" s="374"/>
      <c r="AP64" s="374"/>
      <c r="AQ64" s="96" t="s">
        <v>89</v>
      </c>
      <c r="AR64" s="97"/>
      <c r="AS64" s="98">
        <v>0</v>
      </c>
      <c r="AT64" s="99">
        <f t="shared" si="1"/>
        <v>0</v>
      </c>
      <c r="AU64" s="100">
        <f>'402 - Rozvody vody, kanal...'!P96</f>
        <v>0</v>
      </c>
      <c r="AV64" s="99">
        <f>'402 - Rozvody vody, kanal...'!J35</f>
        <v>0</v>
      </c>
      <c r="AW64" s="99">
        <f>'402 - Rozvody vody, kanal...'!J36</f>
        <v>0</v>
      </c>
      <c r="AX64" s="99">
        <f>'402 - Rozvody vody, kanal...'!J37</f>
        <v>0</v>
      </c>
      <c r="AY64" s="99">
        <f>'402 - Rozvody vody, kanal...'!J38</f>
        <v>0</v>
      </c>
      <c r="AZ64" s="99">
        <f>'402 - Rozvody vody, kanal...'!F35</f>
        <v>0</v>
      </c>
      <c r="BA64" s="99">
        <f>'402 - Rozvody vody, kanal...'!F36</f>
        <v>0</v>
      </c>
      <c r="BB64" s="99">
        <f>'402 - Rozvody vody, kanal...'!F37</f>
        <v>0</v>
      </c>
      <c r="BC64" s="99">
        <f>'402 - Rozvody vody, kanal...'!F38</f>
        <v>0</v>
      </c>
      <c r="BD64" s="101">
        <f>'402 - Rozvody vody, kanal...'!F39</f>
        <v>0</v>
      </c>
      <c r="BT64" s="102" t="s">
        <v>85</v>
      </c>
      <c r="BV64" s="102" t="s">
        <v>77</v>
      </c>
      <c r="BW64" s="102" t="s">
        <v>110</v>
      </c>
      <c r="BX64" s="102" t="s">
        <v>105</v>
      </c>
      <c r="CL64" s="102" t="s">
        <v>19</v>
      </c>
    </row>
    <row r="65" spans="1:91" s="6" customFormat="1" ht="16.5" customHeight="1">
      <c r="A65" s="83" t="s">
        <v>79</v>
      </c>
      <c r="B65" s="94"/>
      <c r="C65" s="95"/>
      <c r="D65" s="95"/>
      <c r="E65" s="375" t="s">
        <v>111</v>
      </c>
      <c r="F65" s="375"/>
      <c r="G65" s="375"/>
      <c r="H65" s="375"/>
      <c r="I65" s="375"/>
      <c r="J65" s="95"/>
      <c r="K65" s="375" t="s">
        <v>112</v>
      </c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3">
        <f>'403 - Oplocení'!J32</f>
        <v>0</v>
      </c>
      <c r="AH65" s="374"/>
      <c r="AI65" s="374"/>
      <c r="AJ65" s="374"/>
      <c r="AK65" s="374"/>
      <c r="AL65" s="374"/>
      <c r="AM65" s="374"/>
      <c r="AN65" s="373">
        <f t="shared" si="0"/>
        <v>0</v>
      </c>
      <c r="AO65" s="374"/>
      <c r="AP65" s="374"/>
      <c r="AQ65" s="96" t="s">
        <v>89</v>
      </c>
      <c r="AR65" s="97"/>
      <c r="AS65" s="98">
        <v>0</v>
      </c>
      <c r="AT65" s="99">
        <f t="shared" si="1"/>
        <v>0</v>
      </c>
      <c r="AU65" s="100">
        <f>'403 - Oplocení'!P89</f>
        <v>0</v>
      </c>
      <c r="AV65" s="99">
        <f>'403 - Oplocení'!J35</f>
        <v>0</v>
      </c>
      <c r="AW65" s="99">
        <f>'403 - Oplocení'!J36</f>
        <v>0</v>
      </c>
      <c r="AX65" s="99">
        <f>'403 - Oplocení'!J37</f>
        <v>0</v>
      </c>
      <c r="AY65" s="99">
        <f>'403 - Oplocení'!J38</f>
        <v>0</v>
      </c>
      <c r="AZ65" s="99">
        <f>'403 - Oplocení'!F35</f>
        <v>0</v>
      </c>
      <c r="BA65" s="99">
        <f>'403 - Oplocení'!F36</f>
        <v>0</v>
      </c>
      <c r="BB65" s="99">
        <f>'403 - Oplocení'!F37</f>
        <v>0</v>
      </c>
      <c r="BC65" s="99">
        <f>'403 - Oplocení'!F38</f>
        <v>0</v>
      </c>
      <c r="BD65" s="101">
        <f>'403 - Oplocení'!F39</f>
        <v>0</v>
      </c>
      <c r="BT65" s="102" t="s">
        <v>85</v>
      </c>
      <c r="BV65" s="102" t="s">
        <v>77</v>
      </c>
      <c r="BW65" s="102" t="s">
        <v>113</v>
      </c>
      <c r="BX65" s="102" t="s">
        <v>105</v>
      </c>
      <c r="CL65" s="102" t="s">
        <v>19</v>
      </c>
    </row>
    <row r="66" spans="1:91" s="5" customFormat="1" ht="16.5" customHeight="1">
      <c r="B66" s="84"/>
      <c r="C66" s="85"/>
      <c r="D66" s="376" t="s">
        <v>114</v>
      </c>
      <c r="E66" s="376"/>
      <c r="F66" s="376"/>
      <c r="G66" s="376"/>
      <c r="H66" s="376"/>
      <c r="I66" s="86"/>
      <c r="J66" s="376" t="s">
        <v>115</v>
      </c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7">
        <f>ROUND(SUM(AG67:AG71),2)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87" t="s">
        <v>82</v>
      </c>
      <c r="AR66" s="88"/>
      <c r="AS66" s="89">
        <f>ROUND(SUM(AS67:AS71),2)</f>
        <v>0</v>
      </c>
      <c r="AT66" s="90">
        <f t="shared" si="1"/>
        <v>0</v>
      </c>
      <c r="AU66" s="91">
        <f>ROUND(SUM(AU67:AU71),5)</f>
        <v>0</v>
      </c>
      <c r="AV66" s="90">
        <f>ROUND(AZ66*L29,2)</f>
        <v>0</v>
      </c>
      <c r="AW66" s="90">
        <f>ROUND(BA66*L30,2)</f>
        <v>0</v>
      </c>
      <c r="AX66" s="90">
        <f>ROUND(BB66*L29,2)</f>
        <v>0</v>
      </c>
      <c r="AY66" s="90">
        <f>ROUND(BC66*L30,2)</f>
        <v>0</v>
      </c>
      <c r="AZ66" s="90">
        <f>ROUND(SUM(AZ67:AZ71),2)</f>
        <v>0</v>
      </c>
      <c r="BA66" s="90">
        <f>ROUND(SUM(BA67:BA71),2)</f>
        <v>0</v>
      </c>
      <c r="BB66" s="90">
        <f>ROUND(SUM(BB67:BB71),2)</f>
        <v>0</v>
      </c>
      <c r="BC66" s="90">
        <f>ROUND(SUM(BC67:BC71),2)</f>
        <v>0</v>
      </c>
      <c r="BD66" s="92">
        <f>ROUND(SUM(BD67:BD71),2)</f>
        <v>0</v>
      </c>
      <c r="BS66" s="93" t="s">
        <v>74</v>
      </c>
      <c r="BT66" s="93" t="s">
        <v>83</v>
      </c>
      <c r="BU66" s="93" t="s">
        <v>76</v>
      </c>
      <c r="BV66" s="93" t="s">
        <v>77</v>
      </c>
      <c r="BW66" s="93" t="s">
        <v>116</v>
      </c>
      <c r="BX66" s="93" t="s">
        <v>5</v>
      </c>
      <c r="CL66" s="93" t="s">
        <v>19</v>
      </c>
      <c r="CM66" s="93" t="s">
        <v>85</v>
      </c>
    </row>
    <row r="67" spans="1:91" s="6" customFormat="1" ht="16.5" customHeight="1">
      <c r="A67" s="83" t="s">
        <v>79</v>
      </c>
      <c r="B67" s="94"/>
      <c r="C67" s="95"/>
      <c r="D67" s="95"/>
      <c r="E67" s="375" t="s">
        <v>117</v>
      </c>
      <c r="F67" s="375"/>
      <c r="G67" s="375"/>
      <c r="H67" s="375"/>
      <c r="I67" s="375"/>
      <c r="J67" s="95"/>
      <c r="K67" s="375" t="s">
        <v>118</v>
      </c>
      <c r="L67" s="375"/>
      <c r="M67" s="375"/>
      <c r="N67" s="375"/>
      <c r="O67" s="375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3">
        <f>'501 - Oplocení, vstup a v...'!J32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96" t="s">
        <v>89</v>
      </c>
      <c r="AR67" s="97"/>
      <c r="AS67" s="98">
        <v>0</v>
      </c>
      <c r="AT67" s="99">
        <f t="shared" si="1"/>
        <v>0</v>
      </c>
      <c r="AU67" s="100">
        <f>'501 - Oplocení, vstup a v...'!P94</f>
        <v>0</v>
      </c>
      <c r="AV67" s="99">
        <f>'501 - Oplocení, vstup a v...'!J35</f>
        <v>0</v>
      </c>
      <c r="AW67" s="99">
        <f>'501 - Oplocení, vstup a v...'!J36</f>
        <v>0</v>
      </c>
      <c r="AX67" s="99">
        <f>'501 - Oplocení, vstup a v...'!J37</f>
        <v>0</v>
      </c>
      <c r="AY67" s="99">
        <f>'501 - Oplocení, vstup a v...'!J38</f>
        <v>0</v>
      </c>
      <c r="AZ67" s="99">
        <f>'501 - Oplocení, vstup a v...'!F35</f>
        <v>0</v>
      </c>
      <c r="BA67" s="99">
        <f>'501 - Oplocení, vstup a v...'!F36</f>
        <v>0</v>
      </c>
      <c r="BB67" s="99">
        <f>'501 - Oplocení, vstup a v...'!F37</f>
        <v>0</v>
      </c>
      <c r="BC67" s="99">
        <f>'501 - Oplocení, vstup a v...'!F38</f>
        <v>0</v>
      </c>
      <c r="BD67" s="101">
        <f>'501 - Oplocení, vstup a v...'!F39</f>
        <v>0</v>
      </c>
      <c r="BT67" s="102" t="s">
        <v>85</v>
      </c>
      <c r="BV67" s="102" t="s">
        <v>77</v>
      </c>
      <c r="BW67" s="102" t="s">
        <v>119</v>
      </c>
      <c r="BX67" s="102" t="s">
        <v>116</v>
      </c>
      <c r="CL67" s="102" t="s">
        <v>19</v>
      </c>
    </row>
    <row r="68" spans="1:91" s="6" customFormat="1" ht="16.5" customHeight="1">
      <c r="A68" s="83" t="s">
        <v>79</v>
      </c>
      <c r="B68" s="94"/>
      <c r="C68" s="95"/>
      <c r="D68" s="95"/>
      <c r="E68" s="375" t="s">
        <v>120</v>
      </c>
      <c r="F68" s="375"/>
      <c r="G68" s="375"/>
      <c r="H68" s="375"/>
      <c r="I68" s="375"/>
      <c r="J68" s="95"/>
      <c r="K68" s="375" t="s">
        <v>121</v>
      </c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3">
        <f>'502 - Venkovní asfaltová ...'!J32</f>
        <v>0</v>
      </c>
      <c r="AH68" s="374"/>
      <c r="AI68" s="374"/>
      <c r="AJ68" s="374"/>
      <c r="AK68" s="374"/>
      <c r="AL68" s="374"/>
      <c r="AM68" s="374"/>
      <c r="AN68" s="373">
        <f t="shared" si="0"/>
        <v>0</v>
      </c>
      <c r="AO68" s="374"/>
      <c r="AP68" s="374"/>
      <c r="AQ68" s="96" t="s">
        <v>89</v>
      </c>
      <c r="AR68" s="97"/>
      <c r="AS68" s="98">
        <v>0</v>
      </c>
      <c r="AT68" s="99">
        <f t="shared" si="1"/>
        <v>0</v>
      </c>
      <c r="AU68" s="100">
        <f>'502 - Venkovní asfaltová ...'!P89</f>
        <v>0</v>
      </c>
      <c r="AV68" s="99">
        <f>'502 - Venkovní asfaltová ...'!J35</f>
        <v>0</v>
      </c>
      <c r="AW68" s="99">
        <f>'502 - Venkovní asfaltová ...'!J36</f>
        <v>0</v>
      </c>
      <c r="AX68" s="99">
        <f>'502 - Venkovní asfaltová ...'!J37</f>
        <v>0</v>
      </c>
      <c r="AY68" s="99">
        <f>'502 - Venkovní asfaltová ...'!J38</f>
        <v>0</v>
      </c>
      <c r="AZ68" s="99">
        <f>'502 - Venkovní asfaltová ...'!F35</f>
        <v>0</v>
      </c>
      <c r="BA68" s="99">
        <f>'502 - Venkovní asfaltová ...'!F36</f>
        <v>0</v>
      </c>
      <c r="BB68" s="99">
        <f>'502 - Venkovní asfaltová ...'!F37</f>
        <v>0</v>
      </c>
      <c r="BC68" s="99">
        <f>'502 - Venkovní asfaltová ...'!F38</f>
        <v>0</v>
      </c>
      <c r="BD68" s="101">
        <f>'502 - Venkovní asfaltová ...'!F39</f>
        <v>0</v>
      </c>
      <c r="BT68" s="102" t="s">
        <v>85</v>
      </c>
      <c r="BV68" s="102" t="s">
        <v>77</v>
      </c>
      <c r="BW68" s="102" t="s">
        <v>122</v>
      </c>
      <c r="BX68" s="102" t="s">
        <v>116</v>
      </c>
      <c r="CL68" s="102" t="s">
        <v>19</v>
      </c>
    </row>
    <row r="69" spans="1:91" s="6" customFormat="1" ht="16.5" customHeight="1">
      <c r="A69" s="83" t="s">
        <v>79</v>
      </c>
      <c r="B69" s="94"/>
      <c r="C69" s="95"/>
      <c r="D69" s="95"/>
      <c r="E69" s="375" t="s">
        <v>123</v>
      </c>
      <c r="F69" s="375"/>
      <c r="G69" s="375"/>
      <c r="H69" s="375"/>
      <c r="I69" s="375"/>
      <c r="J69" s="95"/>
      <c r="K69" s="375" t="s">
        <v>124</v>
      </c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3">
        <f>'503 - Venkovní schodiště'!J32</f>
        <v>0</v>
      </c>
      <c r="AH69" s="374"/>
      <c r="AI69" s="374"/>
      <c r="AJ69" s="374"/>
      <c r="AK69" s="374"/>
      <c r="AL69" s="374"/>
      <c r="AM69" s="374"/>
      <c r="AN69" s="373">
        <f t="shared" si="0"/>
        <v>0</v>
      </c>
      <c r="AO69" s="374"/>
      <c r="AP69" s="374"/>
      <c r="AQ69" s="96" t="s">
        <v>89</v>
      </c>
      <c r="AR69" s="97"/>
      <c r="AS69" s="98">
        <v>0</v>
      </c>
      <c r="AT69" s="99">
        <f t="shared" si="1"/>
        <v>0</v>
      </c>
      <c r="AU69" s="100">
        <f>'503 - Venkovní schodiště'!P93</f>
        <v>0</v>
      </c>
      <c r="AV69" s="99">
        <f>'503 - Venkovní schodiště'!J35</f>
        <v>0</v>
      </c>
      <c r="AW69" s="99">
        <f>'503 - Venkovní schodiště'!J36</f>
        <v>0</v>
      </c>
      <c r="AX69" s="99">
        <f>'503 - Venkovní schodiště'!J37</f>
        <v>0</v>
      </c>
      <c r="AY69" s="99">
        <f>'503 - Venkovní schodiště'!J38</f>
        <v>0</v>
      </c>
      <c r="AZ69" s="99">
        <f>'503 - Venkovní schodiště'!F35</f>
        <v>0</v>
      </c>
      <c r="BA69" s="99">
        <f>'503 - Venkovní schodiště'!F36</f>
        <v>0</v>
      </c>
      <c r="BB69" s="99">
        <f>'503 - Venkovní schodiště'!F37</f>
        <v>0</v>
      </c>
      <c r="BC69" s="99">
        <f>'503 - Venkovní schodiště'!F38</f>
        <v>0</v>
      </c>
      <c r="BD69" s="101">
        <f>'503 - Venkovní schodiště'!F39</f>
        <v>0</v>
      </c>
      <c r="BT69" s="102" t="s">
        <v>85</v>
      </c>
      <c r="BV69" s="102" t="s">
        <v>77</v>
      </c>
      <c r="BW69" s="102" t="s">
        <v>125</v>
      </c>
      <c r="BX69" s="102" t="s">
        <v>116</v>
      </c>
      <c r="CL69" s="102" t="s">
        <v>19</v>
      </c>
    </row>
    <row r="70" spans="1:91" s="6" customFormat="1" ht="16.5" customHeight="1">
      <c r="A70" s="83" t="s">
        <v>79</v>
      </c>
      <c r="B70" s="94"/>
      <c r="C70" s="95"/>
      <c r="D70" s="95"/>
      <c r="E70" s="375" t="s">
        <v>126</v>
      </c>
      <c r="F70" s="375"/>
      <c r="G70" s="375"/>
      <c r="H70" s="375"/>
      <c r="I70" s="375"/>
      <c r="J70" s="95"/>
      <c r="K70" s="375" t="s">
        <v>127</v>
      </c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3">
        <f>'504 - Venkovní kanalizace'!J32</f>
        <v>0</v>
      </c>
      <c r="AH70" s="374"/>
      <c r="AI70" s="374"/>
      <c r="AJ70" s="374"/>
      <c r="AK70" s="374"/>
      <c r="AL70" s="374"/>
      <c r="AM70" s="374"/>
      <c r="AN70" s="373">
        <f t="shared" si="0"/>
        <v>0</v>
      </c>
      <c r="AO70" s="374"/>
      <c r="AP70" s="374"/>
      <c r="AQ70" s="96" t="s">
        <v>89</v>
      </c>
      <c r="AR70" s="97"/>
      <c r="AS70" s="98">
        <v>0</v>
      </c>
      <c r="AT70" s="99">
        <f t="shared" si="1"/>
        <v>0</v>
      </c>
      <c r="AU70" s="100">
        <f>'504 - Venkovní kanalizace'!P95</f>
        <v>0</v>
      </c>
      <c r="AV70" s="99">
        <f>'504 - Venkovní kanalizace'!J35</f>
        <v>0</v>
      </c>
      <c r="AW70" s="99">
        <f>'504 - Venkovní kanalizace'!J36</f>
        <v>0</v>
      </c>
      <c r="AX70" s="99">
        <f>'504 - Venkovní kanalizace'!J37</f>
        <v>0</v>
      </c>
      <c r="AY70" s="99">
        <f>'504 - Venkovní kanalizace'!J38</f>
        <v>0</v>
      </c>
      <c r="AZ70" s="99">
        <f>'504 - Venkovní kanalizace'!F35</f>
        <v>0</v>
      </c>
      <c r="BA70" s="99">
        <f>'504 - Venkovní kanalizace'!F36</f>
        <v>0</v>
      </c>
      <c r="BB70" s="99">
        <f>'504 - Venkovní kanalizace'!F37</f>
        <v>0</v>
      </c>
      <c r="BC70" s="99">
        <f>'504 - Venkovní kanalizace'!F38</f>
        <v>0</v>
      </c>
      <c r="BD70" s="101">
        <f>'504 - Venkovní kanalizace'!F39</f>
        <v>0</v>
      </c>
      <c r="BT70" s="102" t="s">
        <v>85</v>
      </c>
      <c r="BV70" s="102" t="s">
        <v>77</v>
      </c>
      <c r="BW70" s="102" t="s">
        <v>128</v>
      </c>
      <c r="BX70" s="102" t="s">
        <v>116</v>
      </c>
      <c r="CL70" s="102" t="s">
        <v>19</v>
      </c>
    </row>
    <row r="71" spans="1:91" s="6" customFormat="1" ht="16.5" customHeight="1">
      <c r="A71" s="83" t="s">
        <v>79</v>
      </c>
      <c r="B71" s="94"/>
      <c r="C71" s="95"/>
      <c r="D71" s="95"/>
      <c r="E71" s="375" t="s">
        <v>129</v>
      </c>
      <c r="F71" s="375"/>
      <c r="G71" s="375"/>
      <c r="H71" s="375"/>
      <c r="I71" s="375"/>
      <c r="J71" s="95"/>
      <c r="K71" s="375" t="s">
        <v>130</v>
      </c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3">
        <f>'505 - Vodovodní přípojka'!J32</f>
        <v>0</v>
      </c>
      <c r="AH71" s="374"/>
      <c r="AI71" s="374"/>
      <c r="AJ71" s="374"/>
      <c r="AK71" s="374"/>
      <c r="AL71" s="374"/>
      <c r="AM71" s="374"/>
      <c r="AN71" s="373">
        <f t="shared" si="0"/>
        <v>0</v>
      </c>
      <c r="AO71" s="374"/>
      <c r="AP71" s="374"/>
      <c r="AQ71" s="96" t="s">
        <v>89</v>
      </c>
      <c r="AR71" s="97"/>
      <c r="AS71" s="98">
        <v>0</v>
      </c>
      <c r="AT71" s="99">
        <f t="shared" si="1"/>
        <v>0</v>
      </c>
      <c r="AU71" s="100">
        <f>'505 - Vodovodní přípojka'!P93</f>
        <v>0</v>
      </c>
      <c r="AV71" s="99">
        <f>'505 - Vodovodní přípojka'!J35</f>
        <v>0</v>
      </c>
      <c r="AW71" s="99">
        <f>'505 - Vodovodní přípojka'!J36</f>
        <v>0</v>
      </c>
      <c r="AX71" s="99">
        <f>'505 - Vodovodní přípojka'!J37</f>
        <v>0</v>
      </c>
      <c r="AY71" s="99">
        <f>'505 - Vodovodní přípojka'!J38</f>
        <v>0</v>
      </c>
      <c r="AZ71" s="99">
        <f>'505 - Vodovodní přípojka'!F35</f>
        <v>0</v>
      </c>
      <c r="BA71" s="99">
        <f>'505 - Vodovodní přípojka'!F36</f>
        <v>0</v>
      </c>
      <c r="BB71" s="99">
        <f>'505 - Vodovodní přípojka'!F37</f>
        <v>0</v>
      </c>
      <c r="BC71" s="99">
        <f>'505 - Vodovodní přípojka'!F38</f>
        <v>0</v>
      </c>
      <c r="BD71" s="101">
        <f>'505 - Vodovodní přípojka'!F39</f>
        <v>0</v>
      </c>
      <c r="BT71" s="102" t="s">
        <v>85</v>
      </c>
      <c r="BV71" s="102" t="s">
        <v>77</v>
      </c>
      <c r="BW71" s="102" t="s">
        <v>131</v>
      </c>
      <c r="BX71" s="102" t="s">
        <v>116</v>
      </c>
      <c r="CL71" s="102" t="s">
        <v>19</v>
      </c>
    </row>
    <row r="72" spans="1:91" s="5" customFormat="1" ht="16.5" customHeight="1">
      <c r="A72" s="83" t="s">
        <v>79</v>
      </c>
      <c r="B72" s="84"/>
      <c r="C72" s="85"/>
      <c r="D72" s="376" t="s">
        <v>132</v>
      </c>
      <c r="E72" s="376"/>
      <c r="F72" s="376"/>
      <c r="G72" s="376"/>
      <c r="H72" s="376"/>
      <c r="I72" s="86"/>
      <c r="J72" s="376" t="s">
        <v>133</v>
      </c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1">
        <f>'006 - Přístupová rampa a ...'!J30</f>
        <v>0</v>
      </c>
      <c r="AH72" s="372"/>
      <c r="AI72" s="372"/>
      <c r="AJ72" s="372"/>
      <c r="AK72" s="372"/>
      <c r="AL72" s="372"/>
      <c r="AM72" s="372"/>
      <c r="AN72" s="371">
        <f t="shared" si="0"/>
        <v>0</v>
      </c>
      <c r="AO72" s="372"/>
      <c r="AP72" s="372"/>
      <c r="AQ72" s="87" t="s">
        <v>82</v>
      </c>
      <c r="AR72" s="88"/>
      <c r="AS72" s="89">
        <v>0</v>
      </c>
      <c r="AT72" s="90">
        <f t="shared" si="1"/>
        <v>0</v>
      </c>
      <c r="AU72" s="91">
        <f>'006 - Přístupová rampa a ...'!P92</f>
        <v>0</v>
      </c>
      <c r="AV72" s="90">
        <f>'006 - Přístupová rampa a ...'!J33</f>
        <v>0</v>
      </c>
      <c r="AW72" s="90">
        <f>'006 - Přístupová rampa a ...'!J34</f>
        <v>0</v>
      </c>
      <c r="AX72" s="90">
        <f>'006 - Přístupová rampa a ...'!J35</f>
        <v>0</v>
      </c>
      <c r="AY72" s="90">
        <f>'006 - Přístupová rampa a ...'!J36</f>
        <v>0</v>
      </c>
      <c r="AZ72" s="90">
        <f>'006 - Přístupová rampa a ...'!F33</f>
        <v>0</v>
      </c>
      <c r="BA72" s="90">
        <f>'006 - Přístupová rampa a ...'!F34</f>
        <v>0</v>
      </c>
      <c r="BB72" s="90">
        <f>'006 - Přístupová rampa a ...'!F35</f>
        <v>0</v>
      </c>
      <c r="BC72" s="90">
        <f>'006 - Přístupová rampa a ...'!F36</f>
        <v>0</v>
      </c>
      <c r="BD72" s="92">
        <f>'006 - Přístupová rampa a ...'!F37</f>
        <v>0</v>
      </c>
      <c r="BT72" s="93" t="s">
        <v>83</v>
      </c>
      <c r="BV72" s="93" t="s">
        <v>77</v>
      </c>
      <c r="BW72" s="93" t="s">
        <v>134</v>
      </c>
      <c r="BX72" s="93" t="s">
        <v>5</v>
      </c>
      <c r="CL72" s="93" t="s">
        <v>19</v>
      </c>
      <c r="CM72" s="93" t="s">
        <v>85</v>
      </c>
    </row>
    <row r="73" spans="1:91" s="5" customFormat="1" ht="16.5" customHeight="1">
      <c r="A73" s="83" t="s">
        <v>79</v>
      </c>
      <c r="B73" s="84"/>
      <c r="C73" s="85"/>
      <c r="D73" s="376" t="s">
        <v>135</v>
      </c>
      <c r="E73" s="376"/>
      <c r="F73" s="376"/>
      <c r="G73" s="376"/>
      <c r="H73" s="376"/>
      <c r="I73" s="86"/>
      <c r="J73" s="376" t="s">
        <v>136</v>
      </c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1">
        <f>'007 - Vedlejší náklady'!J30</f>
        <v>0</v>
      </c>
      <c r="AH73" s="372"/>
      <c r="AI73" s="372"/>
      <c r="AJ73" s="372"/>
      <c r="AK73" s="372"/>
      <c r="AL73" s="372"/>
      <c r="AM73" s="372"/>
      <c r="AN73" s="371">
        <f t="shared" si="0"/>
        <v>0</v>
      </c>
      <c r="AO73" s="372"/>
      <c r="AP73" s="372"/>
      <c r="AQ73" s="87" t="s">
        <v>137</v>
      </c>
      <c r="AR73" s="88"/>
      <c r="AS73" s="103">
        <v>0</v>
      </c>
      <c r="AT73" s="104">
        <f t="shared" si="1"/>
        <v>0</v>
      </c>
      <c r="AU73" s="105">
        <f>'007 - Vedlejší náklady'!P84</f>
        <v>0</v>
      </c>
      <c r="AV73" s="104">
        <f>'007 - Vedlejší náklady'!J33</f>
        <v>0</v>
      </c>
      <c r="AW73" s="104">
        <f>'007 - Vedlejší náklady'!J34</f>
        <v>0</v>
      </c>
      <c r="AX73" s="104">
        <f>'007 - Vedlejší náklady'!J35</f>
        <v>0</v>
      </c>
      <c r="AY73" s="104">
        <f>'007 - Vedlejší náklady'!J36</f>
        <v>0</v>
      </c>
      <c r="AZ73" s="104">
        <f>'007 - Vedlejší náklady'!F33</f>
        <v>0</v>
      </c>
      <c r="BA73" s="104">
        <f>'007 - Vedlejší náklady'!F34</f>
        <v>0</v>
      </c>
      <c r="BB73" s="104">
        <f>'007 - Vedlejší náklady'!F35</f>
        <v>0</v>
      </c>
      <c r="BC73" s="104">
        <f>'007 - Vedlejší náklady'!F36</f>
        <v>0</v>
      </c>
      <c r="BD73" s="106">
        <f>'007 - Vedlejší náklady'!F37</f>
        <v>0</v>
      </c>
      <c r="BT73" s="93" t="s">
        <v>83</v>
      </c>
      <c r="BV73" s="93" t="s">
        <v>77</v>
      </c>
      <c r="BW73" s="93" t="s">
        <v>138</v>
      </c>
      <c r="BX73" s="93" t="s">
        <v>5</v>
      </c>
      <c r="CL73" s="93" t="s">
        <v>19</v>
      </c>
      <c r="CM73" s="93" t="s">
        <v>85</v>
      </c>
    </row>
    <row r="74" spans="1:91" s="1" customFormat="1" ht="30" customHeight="1"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9"/>
    </row>
    <row r="75" spans="1:91" s="1" customFormat="1" ht="6.95" customHeight="1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39"/>
    </row>
  </sheetData>
  <sheetProtection algorithmName="SHA-512" hashValue="K9zPs7XIijG8dGLfw37d85jz0oFf5ptV9N+v+uDSySwFPc7UuRCqTWNkBChZDVaZZRRanU1fx47G0FI+r9NblA==" saltValue="ryHyuc1zjhp3eDZ0MocsijqpTHEBZNJF8wQo0V12WWUnx51R6hUghqC3hN11gGnU/SXSvXkXMWPsTZTq4I6YTQ==" spinCount="100000" sheet="1" objects="1" scenarios="1" formatColumns="0" formatRows="0"/>
  <mergeCells count="114">
    <mergeCell ref="K63:AF63"/>
    <mergeCell ref="K64:AF64"/>
    <mergeCell ref="K65:AF65"/>
    <mergeCell ref="J66:AF66"/>
    <mergeCell ref="K67:AF67"/>
    <mergeCell ref="D55:H55"/>
    <mergeCell ref="D62:H62"/>
    <mergeCell ref="D56:H56"/>
    <mergeCell ref="E57:I57"/>
    <mergeCell ref="E58:I58"/>
    <mergeCell ref="E59:I59"/>
    <mergeCell ref="E60:I60"/>
    <mergeCell ref="D61:H61"/>
    <mergeCell ref="E63:I63"/>
    <mergeCell ref="E64:I64"/>
    <mergeCell ref="E65:I65"/>
    <mergeCell ref="D66:H66"/>
    <mergeCell ref="E67:I67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J56:AF56"/>
    <mergeCell ref="K57:AF57"/>
    <mergeCell ref="K58:AF58"/>
    <mergeCell ref="K59:AF59"/>
    <mergeCell ref="K60:AF60"/>
    <mergeCell ref="J61:AF61"/>
    <mergeCell ref="J62:AF62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N67:AP67"/>
    <mergeCell ref="AN68:AP68"/>
    <mergeCell ref="AN69:AP69"/>
    <mergeCell ref="AN70:AP70"/>
    <mergeCell ref="AN71:AP71"/>
    <mergeCell ref="AN72:AP72"/>
    <mergeCell ref="AN73:AP73"/>
    <mergeCell ref="E71:I71"/>
    <mergeCell ref="E70:I70"/>
    <mergeCell ref="D72:H72"/>
    <mergeCell ref="D73:H73"/>
    <mergeCell ref="AG72:AM72"/>
    <mergeCell ref="AG73:AM73"/>
    <mergeCell ref="K69:AF69"/>
    <mergeCell ref="K68:AF68"/>
    <mergeCell ref="K70:AF70"/>
    <mergeCell ref="K71:AF71"/>
    <mergeCell ref="J72:AF72"/>
    <mergeCell ref="J73:AF73"/>
    <mergeCell ref="E68:I68"/>
    <mergeCell ref="E69:I69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01 - Demolice objektu šaten'!C2" display="/"/>
    <hyperlink ref="A57" location="'002 - Novostavba objektu ...'!C2" display="/"/>
    <hyperlink ref="A58" location="'201 - Zdravotní instalace'!C2" display="/"/>
    <hyperlink ref="A59" location="'202 - EI'!C2" display="/"/>
    <hyperlink ref="A60" location="'203 - ÚT'!C2" display="/"/>
    <hyperlink ref="A61" location="'003 - Rekonstrukce tribuny'!C2" display="/"/>
    <hyperlink ref="A63" location="'401 - Tenisové kurty'!C2" display="/"/>
    <hyperlink ref="A64" location="'402 - Rozvody vody, kanal...'!C2" display="/"/>
    <hyperlink ref="A65" location="'403 - Oplocení'!C2" display="/"/>
    <hyperlink ref="A67" location="'501 - Oplocení, vstup a v...'!C2" display="/"/>
    <hyperlink ref="A68" location="'502 - Venkovní asfaltová ...'!C2" display="/"/>
    <hyperlink ref="A69" location="'503 - Venkovní schodiště'!C2" display="/"/>
    <hyperlink ref="A70" location="'504 - Venkovní kanalizace'!C2" display="/"/>
    <hyperlink ref="A71" location="'505 - Vodovodní přípojka'!C2" display="/"/>
    <hyperlink ref="A72" location="'006 - Přístupová rampa a ...'!C2" display="/"/>
    <hyperlink ref="A73" location="'007 - Vedlejš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2"/>
  <sheetViews>
    <sheetView showGridLines="0" workbookViewId="0"/>
  </sheetViews>
  <sheetFormatPr defaultRowHeight="15"/>
  <cols>
    <col min="1" max="1" width="2.66406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84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s="1" customFormat="1" ht="12" customHeight="1">
      <c r="B8" s="39"/>
      <c r="D8" s="112" t="s">
        <v>140</v>
      </c>
      <c r="I8" s="113"/>
      <c r="L8" s="39"/>
    </row>
    <row r="9" spans="2:46" s="1" customFormat="1" ht="36.950000000000003" customHeight="1">
      <c r="B9" s="39"/>
      <c r="E9" s="386" t="s">
        <v>141</v>
      </c>
      <c r="F9" s="387"/>
      <c r="G9" s="387"/>
      <c r="H9" s="387"/>
      <c r="I9" s="113"/>
      <c r="L9" s="39"/>
    </row>
    <row r="10" spans="2:46" s="1" customFormat="1" ht="11.25">
      <c r="B10" s="39"/>
      <c r="I10" s="113"/>
      <c r="L10" s="39"/>
    </row>
    <row r="11" spans="2:46" s="1" customFormat="1" ht="12" customHeight="1">
      <c r="B11" s="39"/>
      <c r="D11" s="112" t="s">
        <v>18</v>
      </c>
      <c r="F11" s="18" t="s">
        <v>19</v>
      </c>
      <c r="I11" s="114" t="s">
        <v>20</v>
      </c>
      <c r="J11" s="18" t="s">
        <v>19</v>
      </c>
      <c r="L11" s="39"/>
    </row>
    <row r="12" spans="2:46" s="1" customFormat="1" ht="12" customHeight="1">
      <c r="B12" s="39"/>
      <c r="D12" s="112" t="s">
        <v>21</v>
      </c>
      <c r="F12" s="18" t="s">
        <v>22</v>
      </c>
      <c r="I12" s="114" t="s">
        <v>23</v>
      </c>
      <c r="J12" s="115" t="str">
        <f>'Rekapitulace stavby'!AN8</f>
        <v>18.5.2019</v>
      </c>
      <c r="L12" s="39"/>
    </row>
    <row r="13" spans="2:46" s="1" customFormat="1" ht="10.9" customHeight="1">
      <c r="B13" s="39"/>
      <c r="I13" s="113"/>
      <c r="L13" s="39"/>
    </row>
    <row r="14" spans="2:46" s="1" customFormat="1" ht="12" customHeight="1">
      <c r="B14" s="39"/>
      <c r="D14" s="112" t="s">
        <v>25</v>
      </c>
      <c r="I14" s="114" t="s">
        <v>26</v>
      </c>
      <c r="J14" s="18" t="s">
        <v>27</v>
      </c>
      <c r="L14" s="39"/>
    </row>
    <row r="15" spans="2:46" s="1" customFormat="1" ht="18" customHeight="1">
      <c r="B15" s="39"/>
      <c r="E15" s="18" t="s">
        <v>28</v>
      </c>
      <c r="I15" s="114" t="s">
        <v>29</v>
      </c>
      <c r="J15" s="18" t="s">
        <v>19</v>
      </c>
      <c r="L15" s="39"/>
    </row>
    <row r="16" spans="2:46" s="1" customFormat="1" ht="6.95" customHeight="1">
      <c r="B16" s="39"/>
      <c r="I16" s="113"/>
      <c r="L16" s="39"/>
    </row>
    <row r="17" spans="2:12" s="1" customFormat="1" ht="12" customHeight="1">
      <c r="B17" s="39"/>
      <c r="D17" s="112" t="s">
        <v>30</v>
      </c>
      <c r="I17" s="114" t="s">
        <v>26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8" t="str">
        <f>'Rekapitulace stavby'!E14</f>
        <v>Vyplň údaj</v>
      </c>
      <c r="F18" s="389"/>
      <c r="G18" s="389"/>
      <c r="H18" s="389"/>
      <c r="I18" s="114" t="s">
        <v>29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13"/>
      <c r="L19" s="39"/>
    </row>
    <row r="20" spans="2:12" s="1" customFormat="1" ht="12" customHeight="1">
      <c r="B20" s="39"/>
      <c r="D20" s="112" t="s">
        <v>32</v>
      </c>
      <c r="I20" s="114" t="s">
        <v>26</v>
      </c>
      <c r="J20" s="18" t="s">
        <v>33</v>
      </c>
      <c r="L20" s="39"/>
    </row>
    <row r="21" spans="2:12" s="1" customFormat="1" ht="18" customHeight="1">
      <c r="B21" s="39"/>
      <c r="E21" s="18" t="s">
        <v>34</v>
      </c>
      <c r="I21" s="114" t="s">
        <v>29</v>
      </c>
      <c r="J21" s="18" t="s">
        <v>19</v>
      </c>
      <c r="L21" s="39"/>
    </row>
    <row r="22" spans="2:12" s="1" customFormat="1" ht="6.95" customHeight="1">
      <c r="B22" s="39"/>
      <c r="I22" s="113"/>
      <c r="L22" s="39"/>
    </row>
    <row r="23" spans="2:12" s="1" customFormat="1" ht="12" customHeight="1">
      <c r="B23" s="39"/>
      <c r="D23" s="112" t="s">
        <v>36</v>
      </c>
      <c r="I23" s="114" t="s">
        <v>26</v>
      </c>
      <c r="J23" s="18" t="s">
        <v>37</v>
      </c>
      <c r="L23" s="39"/>
    </row>
    <row r="24" spans="2:12" s="1" customFormat="1" ht="18" customHeight="1">
      <c r="B24" s="39"/>
      <c r="E24" s="18" t="s">
        <v>38</v>
      </c>
      <c r="I24" s="114" t="s">
        <v>29</v>
      </c>
      <c r="J24" s="18" t="s">
        <v>19</v>
      </c>
      <c r="L24" s="39"/>
    </row>
    <row r="25" spans="2:12" s="1" customFormat="1" ht="6.95" customHeight="1">
      <c r="B25" s="39"/>
      <c r="I25" s="113"/>
      <c r="L25" s="39"/>
    </row>
    <row r="26" spans="2:12" s="1" customFormat="1" ht="12" customHeight="1">
      <c r="B26" s="39"/>
      <c r="D26" s="112" t="s">
        <v>39</v>
      </c>
      <c r="I26" s="113"/>
      <c r="L26" s="39"/>
    </row>
    <row r="27" spans="2:12" s="7" customFormat="1" ht="16.5" customHeight="1">
      <c r="B27" s="116"/>
      <c r="E27" s="390" t="s">
        <v>19</v>
      </c>
      <c r="F27" s="390"/>
      <c r="G27" s="390"/>
      <c r="H27" s="390"/>
      <c r="I27" s="117"/>
      <c r="L27" s="116"/>
    </row>
    <row r="28" spans="2:12" s="1" customFormat="1" ht="6.95" customHeight="1">
      <c r="B28" s="39"/>
      <c r="I28" s="113"/>
      <c r="L28" s="39"/>
    </row>
    <row r="29" spans="2:12" s="1" customFormat="1" ht="6.95" customHeight="1">
      <c r="B29" s="39"/>
      <c r="D29" s="57"/>
      <c r="E29" s="57"/>
      <c r="F29" s="57"/>
      <c r="G29" s="57"/>
      <c r="H29" s="57"/>
      <c r="I29" s="118"/>
      <c r="J29" s="57"/>
      <c r="K29" s="57"/>
      <c r="L29" s="39"/>
    </row>
    <row r="30" spans="2:12" s="1" customFormat="1" ht="25.35" customHeight="1">
      <c r="B30" s="39"/>
      <c r="D30" s="119" t="s">
        <v>41</v>
      </c>
      <c r="I30" s="113"/>
      <c r="J30" s="120">
        <f>ROUND(J96, 2)</f>
        <v>0</v>
      </c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14.45" customHeight="1">
      <c r="B32" s="39"/>
      <c r="F32" s="121" t="s">
        <v>43</v>
      </c>
      <c r="I32" s="122" t="s">
        <v>42</v>
      </c>
      <c r="J32" s="121" t="s">
        <v>44</v>
      </c>
      <c r="L32" s="39"/>
    </row>
    <row r="33" spans="2:12" s="1" customFormat="1" ht="14.45" customHeight="1">
      <c r="B33" s="39"/>
      <c r="D33" s="112" t="s">
        <v>45</v>
      </c>
      <c r="E33" s="112" t="s">
        <v>46</v>
      </c>
      <c r="F33" s="123">
        <f>ROUND((SUM(BE96:BE361)),  2)</f>
        <v>0</v>
      </c>
      <c r="I33" s="124">
        <v>0.21</v>
      </c>
      <c r="J33" s="123">
        <f>ROUND(((SUM(BE96:BE361))*I33),  2)</f>
        <v>0</v>
      </c>
      <c r="L33" s="39"/>
    </row>
    <row r="34" spans="2:12" s="1" customFormat="1" ht="14.45" customHeight="1">
      <c r="B34" s="39"/>
      <c r="E34" s="112" t="s">
        <v>47</v>
      </c>
      <c r="F34" s="123">
        <f>ROUND((SUM(BF96:BF361)),  2)</f>
        <v>0</v>
      </c>
      <c r="I34" s="124">
        <v>0.15</v>
      </c>
      <c r="J34" s="123">
        <f>ROUND(((SUM(BF96:BF361))*I34),  2)</f>
        <v>0</v>
      </c>
      <c r="L34" s="39"/>
    </row>
    <row r="35" spans="2:12" s="1" customFormat="1" ht="14.45" hidden="1" customHeight="1">
      <c r="B35" s="39"/>
      <c r="E35" s="112" t="s">
        <v>48</v>
      </c>
      <c r="F35" s="123">
        <f>ROUND((SUM(BG96:BG361)),  2)</f>
        <v>0</v>
      </c>
      <c r="I35" s="124">
        <v>0.21</v>
      </c>
      <c r="J35" s="123">
        <f>0</f>
        <v>0</v>
      </c>
      <c r="L35" s="39"/>
    </row>
    <row r="36" spans="2:12" s="1" customFormat="1" ht="14.45" hidden="1" customHeight="1">
      <c r="B36" s="39"/>
      <c r="E36" s="112" t="s">
        <v>49</v>
      </c>
      <c r="F36" s="123">
        <f>ROUND((SUM(BH96:BH361)),  2)</f>
        <v>0</v>
      </c>
      <c r="I36" s="124">
        <v>0.15</v>
      </c>
      <c r="J36" s="123">
        <f>0</f>
        <v>0</v>
      </c>
      <c r="L36" s="39"/>
    </row>
    <row r="37" spans="2:12" s="1" customFormat="1" ht="14.45" hidden="1" customHeight="1">
      <c r="B37" s="39"/>
      <c r="E37" s="112" t="s">
        <v>50</v>
      </c>
      <c r="F37" s="123">
        <f>ROUND((SUM(BI96:BI361)),  2)</f>
        <v>0</v>
      </c>
      <c r="I37" s="124">
        <v>0</v>
      </c>
      <c r="J37" s="123">
        <f>0</f>
        <v>0</v>
      </c>
      <c r="L37" s="39"/>
    </row>
    <row r="38" spans="2:12" s="1" customFormat="1" ht="6.95" customHeight="1">
      <c r="B38" s="39"/>
      <c r="I38" s="113"/>
      <c r="L38" s="39"/>
    </row>
    <row r="39" spans="2:12" s="1" customFormat="1" ht="25.35" customHeight="1"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39"/>
    </row>
    <row r="40" spans="2:12" s="1" customFormat="1" ht="14.45" customHeight="1"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39"/>
    </row>
    <row r="44" spans="2:12" s="1" customFormat="1" ht="6.95" customHeight="1"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39"/>
    </row>
    <row r="45" spans="2:12" s="1" customFormat="1" ht="24.95" customHeight="1">
      <c r="B45" s="35"/>
      <c r="C45" s="24" t="s">
        <v>142</v>
      </c>
      <c r="D45" s="36"/>
      <c r="E45" s="36"/>
      <c r="F45" s="36"/>
      <c r="G45" s="36"/>
      <c r="H45" s="36"/>
      <c r="I45" s="113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13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16.5" customHeight="1">
      <c r="B48" s="35"/>
      <c r="C48" s="36"/>
      <c r="D48" s="36"/>
      <c r="E48" s="391" t="str">
        <f>E7</f>
        <v>Modernizace sportovního areálu Za Branou</v>
      </c>
      <c r="F48" s="392"/>
      <c r="G48" s="392"/>
      <c r="H48" s="392"/>
      <c r="I48" s="113"/>
      <c r="J48" s="36"/>
      <c r="K48" s="36"/>
      <c r="L48" s="39"/>
    </row>
    <row r="49" spans="2:47" s="1" customFormat="1" ht="12" customHeight="1">
      <c r="B49" s="35"/>
      <c r="C49" s="30" t="s">
        <v>140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60" t="str">
        <f>E9</f>
        <v>001 - Demolice objektu šaten</v>
      </c>
      <c r="F50" s="359"/>
      <c r="G50" s="359"/>
      <c r="H50" s="359"/>
      <c r="I50" s="113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13"/>
      <c r="J51" s="36"/>
      <c r="K51" s="36"/>
      <c r="L51" s="39"/>
    </row>
    <row r="52" spans="2:47" s="1" customFormat="1" ht="12" customHeight="1">
      <c r="B52" s="35"/>
      <c r="C52" s="30" t="s">
        <v>21</v>
      </c>
      <c r="D52" s="36"/>
      <c r="E52" s="36"/>
      <c r="F52" s="28" t="str">
        <f>F12</f>
        <v>Pacov</v>
      </c>
      <c r="G52" s="36"/>
      <c r="H52" s="36"/>
      <c r="I52" s="114" t="s">
        <v>23</v>
      </c>
      <c r="J52" s="56" t="str">
        <f>IF(J12="","",J12)</f>
        <v>18.5.2019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3.7" customHeight="1">
      <c r="B54" s="35"/>
      <c r="C54" s="30" t="s">
        <v>25</v>
      </c>
      <c r="D54" s="36"/>
      <c r="E54" s="36"/>
      <c r="F54" s="28" t="str">
        <f>E15</f>
        <v>TJ Slavoj Pacov</v>
      </c>
      <c r="G54" s="36"/>
      <c r="H54" s="36"/>
      <c r="I54" s="114" t="s">
        <v>32</v>
      </c>
      <c r="J54" s="33" t="str">
        <f>E21</f>
        <v>Ing. Jan Šlechta</v>
      </c>
      <c r="K54" s="36"/>
      <c r="L54" s="39"/>
    </row>
    <row r="55" spans="2:47" s="1" customFormat="1" ht="13.7" customHeight="1">
      <c r="B55" s="35"/>
      <c r="C55" s="30" t="s">
        <v>30</v>
      </c>
      <c r="D55" s="36"/>
      <c r="E55" s="36"/>
      <c r="F55" s="28" t="str">
        <f>IF(E18="","",E18)</f>
        <v>Vyplň údaj</v>
      </c>
      <c r="G55" s="36"/>
      <c r="H55" s="36"/>
      <c r="I55" s="114" t="s">
        <v>36</v>
      </c>
      <c r="J55" s="33" t="str">
        <f>E24</f>
        <v>Ing. Pavel Vochozka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13"/>
      <c r="J56" s="36"/>
      <c r="K56" s="36"/>
      <c r="L56" s="39"/>
    </row>
    <row r="57" spans="2:47" s="1" customFormat="1" ht="29.25" customHeight="1">
      <c r="B57" s="35"/>
      <c r="C57" s="139" t="s">
        <v>143</v>
      </c>
      <c r="D57" s="140"/>
      <c r="E57" s="140"/>
      <c r="F57" s="140"/>
      <c r="G57" s="140"/>
      <c r="H57" s="140"/>
      <c r="I57" s="141"/>
      <c r="J57" s="142" t="s">
        <v>144</v>
      </c>
      <c r="K57" s="140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13"/>
      <c r="J58" s="36"/>
      <c r="K58" s="36"/>
      <c r="L58" s="39"/>
    </row>
    <row r="59" spans="2:47" s="1" customFormat="1" ht="22.9" customHeight="1">
      <c r="B59" s="35"/>
      <c r="C59" s="143" t="s">
        <v>73</v>
      </c>
      <c r="D59" s="36"/>
      <c r="E59" s="36"/>
      <c r="F59" s="36"/>
      <c r="G59" s="36"/>
      <c r="H59" s="36"/>
      <c r="I59" s="113"/>
      <c r="J59" s="74">
        <f>J96</f>
        <v>0</v>
      </c>
      <c r="K59" s="36"/>
      <c r="L59" s="39"/>
      <c r="AU59" s="18" t="s">
        <v>145</v>
      </c>
    </row>
    <row r="60" spans="2:47" s="8" customFormat="1" ht="24.95" customHeight="1">
      <c r="B60" s="144"/>
      <c r="C60" s="145"/>
      <c r="D60" s="146" t="s">
        <v>146</v>
      </c>
      <c r="E60" s="147"/>
      <c r="F60" s="147"/>
      <c r="G60" s="147"/>
      <c r="H60" s="147"/>
      <c r="I60" s="148"/>
      <c r="J60" s="149">
        <f>J97</f>
        <v>0</v>
      </c>
      <c r="K60" s="145"/>
      <c r="L60" s="150"/>
    </row>
    <row r="61" spans="2:47" s="9" customFormat="1" ht="19.899999999999999" customHeight="1">
      <c r="B61" s="151"/>
      <c r="C61" s="95"/>
      <c r="D61" s="152" t="s">
        <v>147</v>
      </c>
      <c r="E61" s="153"/>
      <c r="F61" s="153"/>
      <c r="G61" s="153"/>
      <c r="H61" s="153"/>
      <c r="I61" s="154"/>
      <c r="J61" s="155">
        <f>J98</f>
        <v>0</v>
      </c>
      <c r="K61" s="95"/>
      <c r="L61" s="156"/>
    </row>
    <row r="62" spans="2:47" s="9" customFormat="1" ht="19.899999999999999" customHeight="1">
      <c r="B62" s="151"/>
      <c r="C62" s="95"/>
      <c r="D62" s="152" t="s">
        <v>148</v>
      </c>
      <c r="E62" s="153"/>
      <c r="F62" s="153"/>
      <c r="G62" s="153"/>
      <c r="H62" s="153"/>
      <c r="I62" s="154"/>
      <c r="J62" s="155">
        <f>J121</f>
        <v>0</v>
      </c>
      <c r="K62" s="95"/>
      <c r="L62" s="156"/>
    </row>
    <row r="63" spans="2:47" s="9" customFormat="1" ht="19.899999999999999" customHeight="1">
      <c r="B63" s="151"/>
      <c r="C63" s="95"/>
      <c r="D63" s="152" t="s">
        <v>149</v>
      </c>
      <c r="E63" s="153"/>
      <c r="F63" s="153"/>
      <c r="G63" s="153"/>
      <c r="H63" s="153"/>
      <c r="I63" s="154"/>
      <c r="J63" s="155">
        <f>J208</f>
        <v>0</v>
      </c>
      <c r="K63" s="95"/>
      <c r="L63" s="156"/>
    </row>
    <row r="64" spans="2:47" s="8" customFormat="1" ht="24.95" customHeight="1">
      <c r="B64" s="144"/>
      <c r="C64" s="145"/>
      <c r="D64" s="146" t="s">
        <v>150</v>
      </c>
      <c r="E64" s="147"/>
      <c r="F64" s="147"/>
      <c r="G64" s="147"/>
      <c r="H64" s="147"/>
      <c r="I64" s="148"/>
      <c r="J64" s="149">
        <f>J258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151</v>
      </c>
      <c r="E65" s="153"/>
      <c r="F65" s="153"/>
      <c r="G65" s="153"/>
      <c r="H65" s="153"/>
      <c r="I65" s="154"/>
      <c r="J65" s="155">
        <f>J259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152</v>
      </c>
      <c r="E66" s="153"/>
      <c r="F66" s="153"/>
      <c r="G66" s="153"/>
      <c r="H66" s="153"/>
      <c r="I66" s="154"/>
      <c r="J66" s="155">
        <f>J274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153</v>
      </c>
      <c r="E67" s="153"/>
      <c r="F67" s="153"/>
      <c r="G67" s="153"/>
      <c r="H67" s="153"/>
      <c r="I67" s="154"/>
      <c r="J67" s="155">
        <f>J277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154</v>
      </c>
      <c r="E68" s="153"/>
      <c r="F68" s="153"/>
      <c r="G68" s="153"/>
      <c r="H68" s="153"/>
      <c r="I68" s="154"/>
      <c r="J68" s="155">
        <f>J281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155</v>
      </c>
      <c r="E69" s="153"/>
      <c r="F69" s="153"/>
      <c r="G69" s="153"/>
      <c r="H69" s="153"/>
      <c r="I69" s="154"/>
      <c r="J69" s="155">
        <f>J289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156</v>
      </c>
      <c r="E70" s="153"/>
      <c r="F70" s="153"/>
      <c r="G70" s="153"/>
      <c r="H70" s="153"/>
      <c r="I70" s="154"/>
      <c r="J70" s="155">
        <f>J294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157</v>
      </c>
      <c r="E71" s="153"/>
      <c r="F71" s="153"/>
      <c r="G71" s="153"/>
      <c r="H71" s="153"/>
      <c r="I71" s="154"/>
      <c r="J71" s="155">
        <f>J305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158</v>
      </c>
      <c r="E72" s="153"/>
      <c r="F72" s="153"/>
      <c r="G72" s="153"/>
      <c r="H72" s="153"/>
      <c r="I72" s="154"/>
      <c r="J72" s="155">
        <f>J325</f>
        <v>0</v>
      </c>
      <c r="K72" s="95"/>
      <c r="L72" s="156"/>
    </row>
    <row r="73" spans="2:12" s="9" customFormat="1" ht="19.899999999999999" customHeight="1">
      <c r="B73" s="151"/>
      <c r="C73" s="95"/>
      <c r="D73" s="152" t="s">
        <v>159</v>
      </c>
      <c r="E73" s="153"/>
      <c r="F73" s="153"/>
      <c r="G73" s="153"/>
      <c r="H73" s="153"/>
      <c r="I73" s="154"/>
      <c r="J73" s="155">
        <f>J338</f>
        <v>0</v>
      </c>
      <c r="K73" s="95"/>
      <c r="L73" s="156"/>
    </row>
    <row r="74" spans="2:12" s="9" customFormat="1" ht="19.899999999999999" customHeight="1">
      <c r="B74" s="151"/>
      <c r="C74" s="95"/>
      <c r="D74" s="152" t="s">
        <v>160</v>
      </c>
      <c r="E74" s="153"/>
      <c r="F74" s="153"/>
      <c r="G74" s="153"/>
      <c r="H74" s="153"/>
      <c r="I74" s="154"/>
      <c r="J74" s="155">
        <f>J342</f>
        <v>0</v>
      </c>
      <c r="K74" s="95"/>
      <c r="L74" s="156"/>
    </row>
    <row r="75" spans="2:12" s="9" customFormat="1" ht="19.899999999999999" customHeight="1">
      <c r="B75" s="151"/>
      <c r="C75" s="95"/>
      <c r="D75" s="152" t="s">
        <v>161</v>
      </c>
      <c r="E75" s="153"/>
      <c r="F75" s="153"/>
      <c r="G75" s="153"/>
      <c r="H75" s="153"/>
      <c r="I75" s="154"/>
      <c r="J75" s="155">
        <f>J346</f>
        <v>0</v>
      </c>
      <c r="K75" s="95"/>
      <c r="L75" s="156"/>
    </row>
    <row r="76" spans="2:12" s="9" customFormat="1" ht="19.899999999999999" customHeight="1">
      <c r="B76" s="151"/>
      <c r="C76" s="95"/>
      <c r="D76" s="152" t="s">
        <v>162</v>
      </c>
      <c r="E76" s="153"/>
      <c r="F76" s="153"/>
      <c r="G76" s="153"/>
      <c r="H76" s="153"/>
      <c r="I76" s="154"/>
      <c r="J76" s="155">
        <f>J353</f>
        <v>0</v>
      </c>
      <c r="K76" s="95"/>
      <c r="L76" s="156"/>
    </row>
    <row r="77" spans="2:12" s="1" customFormat="1" ht="21.75" customHeight="1">
      <c r="B77" s="35"/>
      <c r="C77" s="36"/>
      <c r="D77" s="36"/>
      <c r="E77" s="36"/>
      <c r="F77" s="36"/>
      <c r="G77" s="36"/>
      <c r="H77" s="36"/>
      <c r="I77" s="113"/>
      <c r="J77" s="36"/>
      <c r="K77" s="36"/>
      <c r="L77" s="39"/>
    </row>
    <row r="78" spans="2:12" s="1" customFormat="1" ht="6.95" customHeight="1">
      <c r="B78" s="47"/>
      <c r="C78" s="48"/>
      <c r="D78" s="48"/>
      <c r="E78" s="48"/>
      <c r="F78" s="48"/>
      <c r="G78" s="48"/>
      <c r="H78" s="48"/>
      <c r="I78" s="135"/>
      <c r="J78" s="48"/>
      <c r="K78" s="48"/>
      <c r="L78" s="39"/>
    </row>
    <row r="82" spans="2:63" s="1" customFormat="1" ht="6.95" customHeight="1">
      <c r="B82" s="49"/>
      <c r="C82" s="50"/>
      <c r="D82" s="50"/>
      <c r="E82" s="50"/>
      <c r="F82" s="50"/>
      <c r="G82" s="50"/>
      <c r="H82" s="50"/>
      <c r="I82" s="138"/>
      <c r="J82" s="50"/>
      <c r="K82" s="50"/>
      <c r="L82" s="39"/>
    </row>
    <row r="83" spans="2:63" s="1" customFormat="1" ht="24.95" customHeight="1">
      <c r="B83" s="35"/>
      <c r="C83" s="24" t="s">
        <v>163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63" s="1" customFormat="1" ht="6.95" customHeight="1">
      <c r="B84" s="35"/>
      <c r="C84" s="36"/>
      <c r="D84" s="36"/>
      <c r="E84" s="36"/>
      <c r="F84" s="36"/>
      <c r="G84" s="36"/>
      <c r="H84" s="36"/>
      <c r="I84" s="113"/>
      <c r="J84" s="36"/>
      <c r="K84" s="36"/>
      <c r="L84" s="39"/>
    </row>
    <row r="85" spans="2:63" s="1" customFormat="1" ht="12" customHeight="1">
      <c r="B85" s="35"/>
      <c r="C85" s="30" t="s">
        <v>16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63" s="1" customFormat="1" ht="16.5" customHeight="1">
      <c r="B86" s="35"/>
      <c r="C86" s="36"/>
      <c r="D86" s="36"/>
      <c r="E86" s="391" t="str">
        <f>E7</f>
        <v>Modernizace sportovního areálu Za Branou</v>
      </c>
      <c r="F86" s="392"/>
      <c r="G86" s="392"/>
      <c r="H86" s="392"/>
      <c r="I86" s="113"/>
      <c r="J86" s="36"/>
      <c r="K86" s="36"/>
      <c r="L86" s="39"/>
    </row>
    <row r="87" spans="2:63" s="1" customFormat="1" ht="12" customHeight="1">
      <c r="B87" s="35"/>
      <c r="C87" s="30" t="s">
        <v>140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6.5" customHeight="1">
      <c r="B88" s="35"/>
      <c r="C88" s="36"/>
      <c r="D88" s="36"/>
      <c r="E88" s="360" t="str">
        <f>E9</f>
        <v>001 - Demolice objektu šaten</v>
      </c>
      <c r="F88" s="359"/>
      <c r="G88" s="359"/>
      <c r="H88" s="359"/>
      <c r="I88" s="113"/>
      <c r="J88" s="36"/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2" customHeight="1">
      <c r="B90" s="35"/>
      <c r="C90" s="30" t="s">
        <v>21</v>
      </c>
      <c r="D90" s="36"/>
      <c r="E90" s="36"/>
      <c r="F90" s="28" t="str">
        <f>F12</f>
        <v>Pacov</v>
      </c>
      <c r="G90" s="36"/>
      <c r="H90" s="36"/>
      <c r="I90" s="114" t="s">
        <v>23</v>
      </c>
      <c r="J90" s="56" t="str">
        <f>IF(J12="","",J12)</f>
        <v>18.5.2019</v>
      </c>
      <c r="K90" s="36"/>
      <c r="L90" s="39"/>
    </row>
    <row r="91" spans="2:63" s="1" customFormat="1" ht="6.95" customHeight="1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3" s="1" customFormat="1" ht="13.7" customHeight="1">
      <c r="B92" s="35"/>
      <c r="C92" s="30" t="s">
        <v>25</v>
      </c>
      <c r="D92" s="36"/>
      <c r="E92" s="36"/>
      <c r="F92" s="28" t="str">
        <f>E15</f>
        <v>TJ Slavoj Pacov</v>
      </c>
      <c r="G92" s="36"/>
      <c r="H92" s="36"/>
      <c r="I92" s="114" t="s">
        <v>32</v>
      </c>
      <c r="J92" s="33" t="str">
        <f>E21</f>
        <v>Ing. Jan Šlechta</v>
      </c>
      <c r="K92" s="36"/>
      <c r="L92" s="39"/>
    </row>
    <row r="93" spans="2:63" s="1" customFormat="1" ht="13.7" customHeight="1">
      <c r="B93" s="35"/>
      <c r="C93" s="30" t="s">
        <v>30</v>
      </c>
      <c r="D93" s="36"/>
      <c r="E93" s="36"/>
      <c r="F93" s="28" t="str">
        <f>IF(E18="","",E18)</f>
        <v>Vyplň údaj</v>
      </c>
      <c r="G93" s="36"/>
      <c r="H93" s="36"/>
      <c r="I93" s="114" t="s">
        <v>36</v>
      </c>
      <c r="J93" s="33" t="str">
        <f>E24</f>
        <v>Ing. Pavel Vochozka</v>
      </c>
      <c r="K93" s="36"/>
      <c r="L93" s="39"/>
    </row>
    <row r="94" spans="2:63" s="1" customFormat="1" ht="10.35" customHeight="1">
      <c r="B94" s="35"/>
      <c r="C94" s="36"/>
      <c r="D94" s="36"/>
      <c r="E94" s="36"/>
      <c r="F94" s="36"/>
      <c r="G94" s="36"/>
      <c r="H94" s="36"/>
      <c r="I94" s="113"/>
      <c r="J94" s="36"/>
      <c r="K94" s="36"/>
      <c r="L94" s="39"/>
    </row>
    <row r="95" spans="2:63" s="10" customFormat="1" ht="29.25" customHeight="1">
      <c r="B95" s="157"/>
      <c r="C95" s="158" t="s">
        <v>164</v>
      </c>
      <c r="D95" s="159" t="s">
        <v>60</v>
      </c>
      <c r="E95" s="159" t="s">
        <v>56</v>
      </c>
      <c r="F95" s="159" t="s">
        <v>57</v>
      </c>
      <c r="G95" s="159" t="s">
        <v>165</v>
      </c>
      <c r="H95" s="159" t="s">
        <v>166</v>
      </c>
      <c r="I95" s="160" t="s">
        <v>167</v>
      </c>
      <c r="J95" s="159" t="s">
        <v>144</v>
      </c>
      <c r="K95" s="161" t="s">
        <v>168</v>
      </c>
      <c r="L95" s="162"/>
      <c r="M95" s="65" t="s">
        <v>19</v>
      </c>
      <c r="N95" s="66" t="s">
        <v>45</v>
      </c>
      <c r="O95" s="66" t="s">
        <v>169</v>
      </c>
      <c r="P95" s="66" t="s">
        <v>170</v>
      </c>
      <c r="Q95" s="66" t="s">
        <v>171</v>
      </c>
      <c r="R95" s="66" t="s">
        <v>172</v>
      </c>
      <c r="S95" s="66" t="s">
        <v>173</v>
      </c>
      <c r="T95" s="67" t="s">
        <v>174</v>
      </c>
    </row>
    <row r="96" spans="2:63" s="1" customFormat="1" ht="22.9" customHeight="1">
      <c r="B96" s="35"/>
      <c r="C96" s="72" t="s">
        <v>175</v>
      </c>
      <c r="D96" s="36"/>
      <c r="E96" s="36"/>
      <c r="F96" s="36"/>
      <c r="G96" s="36"/>
      <c r="H96" s="36"/>
      <c r="I96" s="113"/>
      <c r="J96" s="163">
        <f>BK96</f>
        <v>0</v>
      </c>
      <c r="K96" s="36"/>
      <c r="L96" s="39"/>
      <c r="M96" s="68"/>
      <c r="N96" s="69"/>
      <c r="O96" s="69"/>
      <c r="P96" s="164">
        <f>P97+P258</f>
        <v>0</v>
      </c>
      <c r="Q96" s="69"/>
      <c r="R96" s="164">
        <f>R97+R258</f>
        <v>1.04E-2</v>
      </c>
      <c r="S96" s="69"/>
      <c r="T96" s="165">
        <f>T97+T258</f>
        <v>416.51990659999996</v>
      </c>
      <c r="AT96" s="18" t="s">
        <v>74</v>
      </c>
      <c r="AU96" s="18" t="s">
        <v>145</v>
      </c>
      <c r="BK96" s="166">
        <f>BK97+BK258</f>
        <v>0</v>
      </c>
    </row>
    <row r="97" spans="2:65" s="11" customFormat="1" ht="25.9" customHeight="1">
      <c r="B97" s="167"/>
      <c r="C97" s="168"/>
      <c r="D97" s="169" t="s">
        <v>74</v>
      </c>
      <c r="E97" s="170" t="s">
        <v>176</v>
      </c>
      <c r="F97" s="170" t="s">
        <v>177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P98+P121+P208</f>
        <v>0</v>
      </c>
      <c r="Q97" s="175"/>
      <c r="R97" s="176">
        <f>R98+R121+R208</f>
        <v>1.04E-2</v>
      </c>
      <c r="S97" s="175"/>
      <c r="T97" s="177">
        <f>T98+T121+T208</f>
        <v>402.71155699999997</v>
      </c>
      <c r="AR97" s="178" t="s">
        <v>83</v>
      </c>
      <c r="AT97" s="179" t="s">
        <v>74</v>
      </c>
      <c r="AU97" s="179" t="s">
        <v>75</v>
      </c>
      <c r="AY97" s="178" t="s">
        <v>178</v>
      </c>
      <c r="BK97" s="180">
        <f>BK98+BK121+BK208</f>
        <v>0</v>
      </c>
    </row>
    <row r="98" spans="2:65" s="11" customFormat="1" ht="22.9" customHeight="1">
      <c r="B98" s="167"/>
      <c r="C98" s="168"/>
      <c r="D98" s="169" t="s">
        <v>74</v>
      </c>
      <c r="E98" s="181" t="s">
        <v>83</v>
      </c>
      <c r="F98" s="181" t="s">
        <v>179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SUM(P99:P120)</f>
        <v>0</v>
      </c>
      <c r="Q98" s="175"/>
      <c r="R98" s="176">
        <f>SUM(R99:R120)</f>
        <v>0</v>
      </c>
      <c r="S98" s="175"/>
      <c r="T98" s="177">
        <f>SUM(T99:T120)</f>
        <v>84.525000000000006</v>
      </c>
      <c r="AR98" s="178" t="s">
        <v>83</v>
      </c>
      <c r="AT98" s="179" t="s">
        <v>74</v>
      </c>
      <c r="AU98" s="179" t="s">
        <v>83</v>
      </c>
      <c r="AY98" s="178" t="s">
        <v>178</v>
      </c>
      <c r="BK98" s="180">
        <f>SUM(BK99:BK120)</f>
        <v>0</v>
      </c>
    </row>
    <row r="99" spans="2:65" s="1" customFormat="1" ht="16.5" customHeight="1">
      <c r="B99" s="35"/>
      <c r="C99" s="183" t="s">
        <v>83</v>
      </c>
      <c r="D99" s="183" t="s">
        <v>180</v>
      </c>
      <c r="E99" s="184" t="s">
        <v>181</v>
      </c>
      <c r="F99" s="185" t="s">
        <v>182</v>
      </c>
      <c r="G99" s="186" t="s">
        <v>183</v>
      </c>
      <c r="H99" s="187">
        <v>15</v>
      </c>
      <c r="I99" s="188"/>
      <c r="J99" s="189">
        <f>ROUND(I99*H99,2)</f>
        <v>0</v>
      </c>
      <c r="K99" s="185" t="s">
        <v>184</v>
      </c>
      <c r="L99" s="39"/>
      <c r="M99" s="190" t="s">
        <v>19</v>
      </c>
      <c r="N99" s="191" t="s">
        <v>46</v>
      </c>
      <c r="O99" s="61"/>
      <c r="P99" s="192">
        <f>O99*H99</f>
        <v>0</v>
      </c>
      <c r="Q99" s="192">
        <v>0</v>
      </c>
      <c r="R99" s="192">
        <f>Q99*H99</f>
        <v>0</v>
      </c>
      <c r="S99" s="192">
        <v>0.255</v>
      </c>
      <c r="T99" s="193">
        <f>S99*H99</f>
        <v>3.8250000000000002</v>
      </c>
      <c r="AR99" s="18" t="s">
        <v>185</v>
      </c>
      <c r="AT99" s="18" t="s">
        <v>180</v>
      </c>
      <c r="AU99" s="18" t="s">
        <v>85</v>
      </c>
      <c r="AY99" s="18" t="s">
        <v>178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83</v>
      </c>
      <c r="BK99" s="194">
        <f>ROUND(I99*H99,2)</f>
        <v>0</v>
      </c>
      <c r="BL99" s="18" t="s">
        <v>185</v>
      </c>
      <c r="BM99" s="18" t="s">
        <v>186</v>
      </c>
    </row>
    <row r="100" spans="2:65" s="1" customFormat="1" ht="19.5">
      <c r="B100" s="35"/>
      <c r="C100" s="36"/>
      <c r="D100" s="195" t="s">
        <v>187</v>
      </c>
      <c r="E100" s="36"/>
      <c r="F100" s="196" t="s">
        <v>188</v>
      </c>
      <c r="G100" s="36"/>
      <c r="H100" s="36"/>
      <c r="I100" s="113"/>
      <c r="J100" s="36"/>
      <c r="K100" s="36"/>
      <c r="L100" s="39"/>
      <c r="M100" s="197"/>
      <c r="N100" s="61"/>
      <c r="O100" s="61"/>
      <c r="P100" s="61"/>
      <c r="Q100" s="61"/>
      <c r="R100" s="61"/>
      <c r="S100" s="61"/>
      <c r="T100" s="62"/>
      <c r="AT100" s="18" t="s">
        <v>187</v>
      </c>
      <c r="AU100" s="18" t="s">
        <v>85</v>
      </c>
    </row>
    <row r="101" spans="2:65" s="12" customFormat="1" ht="11.25">
      <c r="B101" s="198"/>
      <c r="C101" s="199"/>
      <c r="D101" s="195" t="s">
        <v>189</v>
      </c>
      <c r="E101" s="200" t="s">
        <v>19</v>
      </c>
      <c r="F101" s="201" t="s">
        <v>190</v>
      </c>
      <c r="G101" s="199"/>
      <c r="H101" s="200" t="s">
        <v>19</v>
      </c>
      <c r="I101" s="202"/>
      <c r="J101" s="199"/>
      <c r="K101" s="199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189</v>
      </c>
      <c r="AU101" s="207" t="s">
        <v>85</v>
      </c>
      <c r="AV101" s="12" t="s">
        <v>83</v>
      </c>
      <c r="AW101" s="12" t="s">
        <v>35</v>
      </c>
      <c r="AX101" s="12" t="s">
        <v>75</v>
      </c>
      <c r="AY101" s="207" t="s">
        <v>178</v>
      </c>
    </row>
    <row r="102" spans="2:65" s="13" customFormat="1" ht="11.25">
      <c r="B102" s="208"/>
      <c r="C102" s="209"/>
      <c r="D102" s="195" t="s">
        <v>189</v>
      </c>
      <c r="E102" s="210" t="s">
        <v>19</v>
      </c>
      <c r="F102" s="211" t="s">
        <v>8</v>
      </c>
      <c r="G102" s="209"/>
      <c r="H102" s="212">
        <v>15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189</v>
      </c>
      <c r="AU102" s="218" t="s">
        <v>85</v>
      </c>
      <c r="AV102" s="13" t="s">
        <v>85</v>
      </c>
      <c r="AW102" s="13" t="s">
        <v>35</v>
      </c>
      <c r="AX102" s="13" t="s">
        <v>83</v>
      </c>
      <c r="AY102" s="218" t="s">
        <v>178</v>
      </c>
    </row>
    <row r="103" spans="2:65" s="1" customFormat="1" ht="16.5" customHeight="1">
      <c r="B103" s="35"/>
      <c r="C103" s="183" t="s">
        <v>85</v>
      </c>
      <c r="D103" s="183" t="s">
        <v>180</v>
      </c>
      <c r="E103" s="184" t="s">
        <v>191</v>
      </c>
      <c r="F103" s="185" t="s">
        <v>192</v>
      </c>
      <c r="G103" s="186" t="s">
        <v>183</v>
      </c>
      <c r="H103" s="187">
        <v>200</v>
      </c>
      <c r="I103" s="188"/>
      <c r="J103" s="189">
        <f>ROUND(I103*H103,2)</f>
        <v>0</v>
      </c>
      <c r="K103" s="185" t="s">
        <v>184</v>
      </c>
      <c r="L103" s="39"/>
      <c r="M103" s="190" t="s">
        <v>19</v>
      </c>
      <c r="N103" s="191" t="s">
        <v>46</v>
      </c>
      <c r="O103" s="61"/>
      <c r="P103" s="192">
        <f>O103*H103</f>
        <v>0</v>
      </c>
      <c r="Q103" s="192">
        <v>0</v>
      </c>
      <c r="R103" s="192">
        <f>Q103*H103</f>
        <v>0</v>
      </c>
      <c r="S103" s="192">
        <v>0.17</v>
      </c>
      <c r="T103" s="193">
        <f>S103*H103</f>
        <v>34</v>
      </c>
      <c r="AR103" s="18" t="s">
        <v>185</v>
      </c>
      <c r="AT103" s="18" t="s">
        <v>180</v>
      </c>
      <c r="AU103" s="18" t="s">
        <v>85</v>
      </c>
      <c r="AY103" s="18" t="s">
        <v>178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83</v>
      </c>
      <c r="BK103" s="194">
        <f>ROUND(I103*H103,2)</f>
        <v>0</v>
      </c>
      <c r="BL103" s="18" t="s">
        <v>185</v>
      </c>
      <c r="BM103" s="18" t="s">
        <v>193</v>
      </c>
    </row>
    <row r="104" spans="2:65" s="1" customFormat="1" ht="19.5">
      <c r="B104" s="35"/>
      <c r="C104" s="36"/>
      <c r="D104" s="195" t="s">
        <v>187</v>
      </c>
      <c r="E104" s="36"/>
      <c r="F104" s="196" t="s">
        <v>194</v>
      </c>
      <c r="G104" s="36"/>
      <c r="H104" s="36"/>
      <c r="I104" s="113"/>
      <c r="J104" s="36"/>
      <c r="K104" s="36"/>
      <c r="L104" s="39"/>
      <c r="M104" s="197"/>
      <c r="N104" s="61"/>
      <c r="O104" s="61"/>
      <c r="P104" s="61"/>
      <c r="Q104" s="61"/>
      <c r="R104" s="61"/>
      <c r="S104" s="61"/>
      <c r="T104" s="62"/>
      <c r="AT104" s="18" t="s">
        <v>187</v>
      </c>
      <c r="AU104" s="18" t="s">
        <v>85</v>
      </c>
    </row>
    <row r="105" spans="2:65" s="12" customFormat="1" ht="11.25">
      <c r="B105" s="198"/>
      <c r="C105" s="199"/>
      <c r="D105" s="195" t="s">
        <v>189</v>
      </c>
      <c r="E105" s="200" t="s">
        <v>19</v>
      </c>
      <c r="F105" s="201" t="s">
        <v>195</v>
      </c>
      <c r="G105" s="199"/>
      <c r="H105" s="200" t="s">
        <v>19</v>
      </c>
      <c r="I105" s="202"/>
      <c r="J105" s="199"/>
      <c r="K105" s="199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189</v>
      </c>
      <c r="AU105" s="207" t="s">
        <v>85</v>
      </c>
      <c r="AV105" s="12" t="s">
        <v>83</v>
      </c>
      <c r="AW105" s="12" t="s">
        <v>35</v>
      </c>
      <c r="AX105" s="12" t="s">
        <v>75</v>
      </c>
      <c r="AY105" s="207" t="s">
        <v>178</v>
      </c>
    </row>
    <row r="106" spans="2:65" s="12" customFormat="1" ht="11.25">
      <c r="B106" s="198"/>
      <c r="C106" s="199"/>
      <c r="D106" s="195" t="s">
        <v>189</v>
      </c>
      <c r="E106" s="200" t="s">
        <v>19</v>
      </c>
      <c r="F106" s="201" t="s">
        <v>196</v>
      </c>
      <c r="G106" s="199"/>
      <c r="H106" s="200" t="s">
        <v>19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189</v>
      </c>
      <c r="AU106" s="207" t="s">
        <v>85</v>
      </c>
      <c r="AV106" s="12" t="s">
        <v>83</v>
      </c>
      <c r="AW106" s="12" t="s">
        <v>35</v>
      </c>
      <c r="AX106" s="12" t="s">
        <v>75</v>
      </c>
      <c r="AY106" s="207" t="s">
        <v>178</v>
      </c>
    </row>
    <row r="107" spans="2:65" s="13" customFormat="1" ht="11.25">
      <c r="B107" s="208"/>
      <c r="C107" s="209"/>
      <c r="D107" s="195" t="s">
        <v>189</v>
      </c>
      <c r="E107" s="210" t="s">
        <v>19</v>
      </c>
      <c r="F107" s="211" t="s">
        <v>197</v>
      </c>
      <c r="G107" s="209"/>
      <c r="H107" s="212">
        <v>200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189</v>
      </c>
      <c r="AU107" s="218" t="s">
        <v>85</v>
      </c>
      <c r="AV107" s="13" t="s">
        <v>85</v>
      </c>
      <c r="AW107" s="13" t="s">
        <v>35</v>
      </c>
      <c r="AX107" s="13" t="s">
        <v>83</v>
      </c>
      <c r="AY107" s="218" t="s">
        <v>178</v>
      </c>
    </row>
    <row r="108" spans="2:65" s="1" customFormat="1" ht="16.5" customHeight="1">
      <c r="B108" s="35"/>
      <c r="C108" s="183" t="s">
        <v>198</v>
      </c>
      <c r="D108" s="183" t="s">
        <v>180</v>
      </c>
      <c r="E108" s="184" t="s">
        <v>199</v>
      </c>
      <c r="F108" s="185" t="s">
        <v>200</v>
      </c>
      <c r="G108" s="186" t="s">
        <v>183</v>
      </c>
      <c r="H108" s="187">
        <v>200</v>
      </c>
      <c r="I108" s="188"/>
      <c r="J108" s="189">
        <f>ROUND(I108*H108,2)</f>
        <v>0</v>
      </c>
      <c r="K108" s="185" t="s">
        <v>184</v>
      </c>
      <c r="L108" s="39"/>
      <c r="M108" s="190" t="s">
        <v>19</v>
      </c>
      <c r="N108" s="191" t="s">
        <v>46</v>
      </c>
      <c r="O108" s="61"/>
      <c r="P108" s="192">
        <f>O108*H108</f>
        <v>0</v>
      </c>
      <c r="Q108" s="192">
        <v>0</v>
      </c>
      <c r="R108" s="192">
        <f>Q108*H108</f>
        <v>0</v>
      </c>
      <c r="S108" s="192">
        <v>0.22</v>
      </c>
      <c r="T108" s="193">
        <f>S108*H108</f>
        <v>44</v>
      </c>
      <c r="AR108" s="18" t="s">
        <v>185</v>
      </c>
      <c r="AT108" s="18" t="s">
        <v>180</v>
      </c>
      <c r="AU108" s="18" t="s">
        <v>85</v>
      </c>
      <c r="AY108" s="18" t="s">
        <v>178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83</v>
      </c>
      <c r="BK108" s="194">
        <f>ROUND(I108*H108,2)</f>
        <v>0</v>
      </c>
      <c r="BL108" s="18" t="s">
        <v>185</v>
      </c>
      <c r="BM108" s="18" t="s">
        <v>201</v>
      </c>
    </row>
    <row r="109" spans="2:65" s="1" customFormat="1" ht="19.5">
      <c r="B109" s="35"/>
      <c r="C109" s="36"/>
      <c r="D109" s="195" t="s">
        <v>187</v>
      </c>
      <c r="E109" s="36"/>
      <c r="F109" s="196" t="s">
        <v>202</v>
      </c>
      <c r="G109" s="36"/>
      <c r="H109" s="36"/>
      <c r="I109" s="113"/>
      <c r="J109" s="36"/>
      <c r="K109" s="36"/>
      <c r="L109" s="39"/>
      <c r="M109" s="197"/>
      <c r="N109" s="61"/>
      <c r="O109" s="61"/>
      <c r="P109" s="61"/>
      <c r="Q109" s="61"/>
      <c r="R109" s="61"/>
      <c r="S109" s="61"/>
      <c r="T109" s="62"/>
      <c r="AT109" s="18" t="s">
        <v>187</v>
      </c>
      <c r="AU109" s="18" t="s">
        <v>85</v>
      </c>
    </row>
    <row r="110" spans="2:65" s="12" customFormat="1" ht="11.25">
      <c r="B110" s="198"/>
      <c r="C110" s="199"/>
      <c r="D110" s="195" t="s">
        <v>189</v>
      </c>
      <c r="E110" s="200" t="s">
        <v>19</v>
      </c>
      <c r="F110" s="201" t="s">
        <v>203</v>
      </c>
      <c r="G110" s="199"/>
      <c r="H110" s="200" t="s">
        <v>19</v>
      </c>
      <c r="I110" s="202"/>
      <c r="J110" s="199"/>
      <c r="K110" s="199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189</v>
      </c>
      <c r="AU110" s="207" t="s">
        <v>85</v>
      </c>
      <c r="AV110" s="12" t="s">
        <v>83</v>
      </c>
      <c r="AW110" s="12" t="s">
        <v>35</v>
      </c>
      <c r="AX110" s="12" t="s">
        <v>75</v>
      </c>
      <c r="AY110" s="207" t="s">
        <v>178</v>
      </c>
    </row>
    <row r="111" spans="2:65" s="13" customFormat="1" ht="11.25">
      <c r="B111" s="208"/>
      <c r="C111" s="209"/>
      <c r="D111" s="195" t="s">
        <v>189</v>
      </c>
      <c r="E111" s="210" t="s">
        <v>19</v>
      </c>
      <c r="F111" s="211" t="s">
        <v>197</v>
      </c>
      <c r="G111" s="209"/>
      <c r="H111" s="212">
        <v>200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189</v>
      </c>
      <c r="AU111" s="218" t="s">
        <v>85</v>
      </c>
      <c r="AV111" s="13" t="s">
        <v>85</v>
      </c>
      <c r="AW111" s="13" t="s">
        <v>35</v>
      </c>
      <c r="AX111" s="13" t="s">
        <v>83</v>
      </c>
      <c r="AY111" s="218" t="s">
        <v>178</v>
      </c>
    </row>
    <row r="112" spans="2:65" s="1" customFormat="1" ht="16.5" customHeight="1">
      <c r="B112" s="35"/>
      <c r="C112" s="183" t="s">
        <v>185</v>
      </c>
      <c r="D112" s="183" t="s">
        <v>180</v>
      </c>
      <c r="E112" s="184" t="s">
        <v>204</v>
      </c>
      <c r="F112" s="185" t="s">
        <v>205</v>
      </c>
      <c r="G112" s="186" t="s">
        <v>183</v>
      </c>
      <c r="H112" s="187">
        <v>15</v>
      </c>
      <c r="I112" s="188"/>
      <c r="J112" s="189">
        <f>ROUND(I112*H112,2)</f>
        <v>0</v>
      </c>
      <c r="K112" s="185" t="s">
        <v>184</v>
      </c>
      <c r="L112" s="39"/>
      <c r="M112" s="190" t="s">
        <v>19</v>
      </c>
      <c r="N112" s="191" t="s">
        <v>46</v>
      </c>
      <c r="O112" s="61"/>
      <c r="P112" s="192">
        <f>O112*H112</f>
        <v>0</v>
      </c>
      <c r="Q112" s="192">
        <v>0</v>
      </c>
      <c r="R112" s="192">
        <f>Q112*H112</f>
        <v>0</v>
      </c>
      <c r="S112" s="192">
        <v>0.18</v>
      </c>
      <c r="T112" s="193">
        <f>S112*H112</f>
        <v>2.6999999999999997</v>
      </c>
      <c r="AR112" s="18" t="s">
        <v>185</v>
      </c>
      <c r="AT112" s="18" t="s">
        <v>180</v>
      </c>
      <c r="AU112" s="18" t="s">
        <v>85</v>
      </c>
      <c r="AY112" s="18" t="s">
        <v>178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83</v>
      </c>
      <c r="BK112" s="194">
        <f>ROUND(I112*H112,2)</f>
        <v>0</v>
      </c>
      <c r="BL112" s="18" t="s">
        <v>185</v>
      </c>
      <c r="BM112" s="18" t="s">
        <v>206</v>
      </c>
    </row>
    <row r="113" spans="2:65" s="1" customFormat="1" ht="19.5">
      <c r="B113" s="35"/>
      <c r="C113" s="36"/>
      <c r="D113" s="195" t="s">
        <v>187</v>
      </c>
      <c r="E113" s="36"/>
      <c r="F113" s="196" t="s">
        <v>207</v>
      </c>
      <c r="G113" s="36"/>
      <c r="H113" s="36"/>
      <c r="I113" s="113"/>
      <c r="J113" s="36"/>
      <c r="K113" s="36"/>
      <c r="L113" s="39"/>
      <c r="M113" s="197"/>
      <c r="N113" s="61"/>
      <c r="O113" s="61"/>
      <c r="P113" s="61"/>
      <c r="Q113" s="61"/>
      <c r="R113" s="61"/>
      <c r="S113" s="61"/>
      <c r="T113" s="62"/>
      <c r="AT113" s="18" t="s">
        <v>187</v>
      </c>
      <c r="AU113" s="18" t="s">
        <v>85</v>
      </c>
    </row>
    <row r="114" spans="2:65" s="12" customFormat="1" ht="11.25">
      <c r="B114" s="198"/>
      <c r="C114" s="199"/>
      <c r="D114" s="195" t="s">
        <v>189</v>
      </c>
      <c r="E114" s="200" t="s">
        <v>19</v>
      </c>
      <c r="F114" s="201" t="s">
        <v>190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189</v>
      </c>
      <c r="AU114" s="207" t="s">
        <v>85</v>
      </c>
      <c r="AV114" s="12" t="s">
        <v>83</v>
      </c>
      <c r="AW114" s="12" t="s">
        <v>35</v>
      </c>
      <c r="AX114" s="12" t="s">
        <v>75</v>
      </c>
      <c r="AY114" s="207" t="s">
        <v>178</v>
      </c>
    </row>
    <row r="115" spans="2:65" s="12" customFormat="1" ht="11.25">
      <c r="B115" s="198"/>
      <c r="C115" s="199"/>
      <c r="D115" s="195" t="s">
        <v>189</v>
      </c>
      <c r="E115" s="200" t="s">
        <v>19</v>
      </c>
      <c r="F115" s="201" t="s">
        <v>208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189</v>
      </c>
      <c r="AU115" s="207" t="s">
        <v>85</v>
      </c>
      <c r="AV115" s="12" t="s">
        <v>83</v>
      </c>
      <c r="AW115" s="12" t="s">
        <v>35</v>
      </c>
      <c r="AX115" s="12" t="s">
        <v>75</v>
      </c>
      <c r="AY115" s="207" t="s">
        <v>178</v>
      </c>
    </row>
    <row r="116" spans="2:65" s="13" customFormat="1" ht="11.25">
      <c r="B116" s="208"/>
      <c r="C116" s="209"/>
      <c r="D116" s="195" t="s">
        <v>189</v>
      </c>
      <c r="E116" s="210" t="s">
        <v>19</v>
      </c>
      <c r="F116" s="211" t="s">
        <v>8</v>
      </c>
      <c r="G116" s="209"/>
      <c r="H116" s="212">
        <v>15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189</v>
      </c>
      <c r="AU116" s="218" t="s">
        <v>85</v>
      </c>
      <c r="AV116" s="13" t="s">
        <v>85</v>
      </c>
      <c r="AW116" s="13" t="s">
        <v>35</v>
      </c>
      <c r="AX116" s="13" t="s">
        <v>83</v>
      </c>
      <c r="AY116" s="218" t="s">
        <v>178</v>
      </c>
    </row>
    <row r="117" spans="2:65" s="1" customFormat="1" ht="16.5" customHeight="1">
      <c r="B117" s="35"/>
      <c r="C117" s="183" t="s">
        <v>209</v>
      </c>
      <c r="D117" s="183" t="s">
        <v>180</v>
      </c>
      <c r="E117" s="184" t="s">
        <v>210</v>
      </c>
      <c r="F117" s="185" t="s">
        <v>211</v>
      </c>
      <c r="G117" s="186" t="s">
        <v>183</v>
      </c>
      <c r="H117" s="187">
        <v>365</v>
      </c>
      <c r="I117" s="188"/>
      <c r="J117" s="189">
        <f>ROUND(I117*H117,2)</f>
        <v>0</v>
      </c>
      <c r="K117" s="185" t="s">
        <v>212</v>
      </c>
      <c r="L117" s="39"/>
      <c r="M117" s="190" t="s">
        <v>19</v>
      </c>
      <c r="N117" s="191" t="s">
        <v>46</v>
      </c>
      <c r="O117" s="61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8" t="s">
        <v>185</v>
      </c>
      <c r="AT117" s="18" t="s">
        <v>180</v>
      </c>
      <c r="AU117" s="18" t="s">
        <v>85</v>
      </c>
      <c r="AY117" s="18" t="s">
        <v>178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83</v>
      </c>
      <c r="BK117" s="194">
        <f>ROUND(I117*H117,2)</f>
        <v>0</v>
      </c>
      <c r="BL117" s="18" t="s">
        <v>185</v>
      </c>
      <c r="BM117" s="18" t="s">
        <v>213</v>
      </c>
    </row>
    <row r="118" spans="2:65" s="1" customFormat="1" ht="11.25">
      <c r="B118" s="35"/>
      <c r="C118" s="36"/>
      <c r="D118" s="195" t="s">
        <v>187</v>
      </c>
      <c r="E118" s="36"/>
      <c r="F118" s="196" t="s">
        <v>211</v>
      </c>
      <c r="G118" s="36"/>
      <c r="H118" s="36"/>
      <c r="I118" s="113"/>
      <c r="J118" s="36"/>
      <c r="K118" s="36"/>
      <c r="L118" s="39"/>
      <c r="M118" s="197"/>
      <c r="N118" s="61"/>
      <c r="O118" s="61"/>
      <c r="P118" s="61"/>
      <c r="Q118" s="61"/>
      <c r="R118" s="61"/>
      <c r="S118" s="61"/>
      <c r="T118" s="62"/>
      <c r="AT118" s="18" t="s">
        <v>187</v>
      </c>
      <c r="AU118" s="18" t="s">
        <v>85</v>
      </c>
    </row>
    <row r="119" spans="2:65" s="12" customFormat="1" ht="11.25">
      <c r="B119" s="198"/>
      <c r="C119" s="199"/>
      <c r="D119" s="195" t="s">
        <v>189</v>
      </c>
      <c r="E119" s="200" t="s">
        <v>19</v>
      </c>
      <c r="F119" s="201" t="s">
        <v>214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189</v>
      </c>
      <c r="AU119" s="207" t="s">
        <v>85</v>
      </c>
      <c r="AV119" s="12" t="s">
        <v>83</v>
      </c>
      <c r="AW119" s="12" t="s">
        <v>35</v>
      </c>
      <c r="AX119" s="12" t="s">
        <v>75</v>
      </c>
      <c r="AY119" s="207" t="s">
        <v>178</v>
      </c>
    </row>
    <row r="120" spans="2:65" s="13" customFormat="1" ht="11.25">
      <c r="B120" s="208"/>
      <c r="C120" s="209"/>
      <c r="D120" s="195" t="s">
        <v>189</v>
      </c>
      <c r="E120" s="210" t="s">
        <v>19</v>
      </c>
      <c r="F120" s="211" t="s">
        <v>215</v>
      </c>
      <c r="G120" s="209"/>
      <c r="H120" s="212">
        <v>365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83</v>
      </c>
      <c r="AY120" s="218" t="s">
        <v>178</v>
      </c>
    </row>
    <row r="121" spans="2:65" s="11" customFormat="1" ht="22.9" customHeight="1">
      <c r="B121" s="167"/>
      <c r="C121" s="168"/>
      <c r="D121" s="169" t="s">
        <v>74</v>
      </c>
      <c r="E121" s="181" t="s">
        <v>216</v>
      </c>
      <c r="F121" s="181" t="s">
        <v>217</v>
      </c>
      <c r="G121" s="168"/>
      <c r="H121" s="168"/>
      <c r="I121" s="171"/>
      <c r="J121" s="182">
        <f>BK121</f>
        <v>0</v>
      </c>
      <c r="K121" s="168"/>
      <c r="L121" s="173"/>
      <c r="M121" s="174"/>
      <c r="N121" s="175"/>
      <c r="O121" s="175"/>
      <c r="P121" s="176">
        <f>SUM(P122:P207)</f>
        <v>0</v>
      </c>
      <c r="Q121" s="175"/>
      <c r="R121" s="176">
        <f>SUM(R122:R207)</f>
        <v>1.04E-2</v>
      </c>
      <c r="S121" s="175"/>
      <c r="T121" s="177">
        <f>SUM(T122:T207)</f>
        <v>318.18655699999999</v>
      </c>
      <c r="AR121" s="178" t="s">
        <v>83</v>
      </c>
      <c r="AT121" s="179" t="s">
        <v>74</v>
      </c>
      <c r="AU121" s="179" t="s">
        <v>83</v>
      </c>
      <c r="AY121" s="178" t="s">
        <v>178</v>
      </c>
      <c r="BK121" s="180">
        <f>SUM(BK122:BK207)</f>
        <v>0</v>
      </c>
    </row>
    <row r="122" spans="2:65" s="1" customFormat="1" ht="16.5" customHeight="1">
      <c r="B122" s="35"/>
      <c r="C122" s="183" t="s">
        <v>218</v>
      </c>
      <c r="D122" s="183" t="s">
        <v>180</v>
      </c>
      <c r="E122" s="184" t="s">
        <v>219</v>
      </c>
      <c r="F122" s="185" t="s">
        <v>220</v>
      </c>
      <c r="G122" s="186" t="s">
        <v>183</v>
      </c>
      <c r="H122" s="187">
        <v>80</v>
      </c>
      <c r="I122" s="188"/>
      <c r="J122" s="189">
        <f>ROUND(I122*H122,2)</f>
        <v>0</v>
      </c>
      <c r="K122" s="185" t="s">
        <v>184</v>
      </c>
      <c r="L122" s="39"/>
      <c r="M122" s="190" t="s">
        <v>19</v>
      </c>
      <c r="N122" s="191" t="s">
        <v>46</v>
      </c>
      <c r="O122" s="61"/>
      <c r="P122" s="192">
        <f>O122*H122</f>
        <v>0</v>
      </c>
      <c r="Q122" s="192">
        <v>1.2999999999999999E-4</v>
      </c>
      <c r="R122" s="192">
        <f>Q122*H122</f>
        <v>1.04E-2</v>
      </c>
      <c r="S122" s="192">
        <v>0</v>
      </c>
      <c r="T122" s="193">
        <f>S122*H122</f>
        <v>0</v>
      </c>
      <c r="AR122" s="18" t="s">
        <v>185</v>
      </c>
      <c r="AT122" s="18" t="s">
        <v>180</v>
      </c>
      <c r="AU122" s="18" t="s">
        <v>85</v>
      </c>
      <c r="AY122" s="18" t="s">
        <v>178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83</v>
      </c>
      <c r="BK122" s="194">
        <f>ROUND(I122*H122,2)</f>
        <v>0</v>
      </c>
      <c r="BL122" s="18" t="s">
        <v>185</v>
      </c>
      <c r="BM122" s="18" t="s">
        <v>221</v>
      </c>
    </row>
    <row r="123" spans="2:65" s="1" customFormat="1" ht="11.25">
      <c r="B123" s="35"/>
      <c r="C123" s="36"/>
      <c r="D123" s="195" t="s">
        <v>187</v>
      </c>
      <c r="E123" s="36"/>
      <c r="F123" s="196" t="s">
        <v>222</v>
      </c>
      <c r="G123" s="36"/>
      <c r="H123" s="36"/>
      <c r="I123" s="113"/>
      <c r="J123" s="36"/>
      <c r="K123" s="36"/>
      <c r="L123" s="39"/>
      <c r="M123" s="197"/>
      <c r="N123" s="61"/>
      <c r="O123" s="61"/>
      <c r="P123" s="61"/>
      <c r="Q123" s="61"/>
      <c r="R123" s="61"/>
      <c r="S123" s="61"/>
      <c r="T123" s="62"/>
      <c r="AT123" s="18" t="s">
        <v>187</v>
      </c>
      <c r="AU123" s="18" t="s">
        <v>85</v>
      </c>
    </row>
    <row r="124" spans="2:65" s="1" customFormat="1" ht="16.5" customHeight="1">
      <c r="B124" s="35"/>
      <c r="C124" s="183" t="s">
        <v>223</v>
      </c>
      <c r="D124" s="183" t="s">
        <v>180</v>
      </c>
      <c r="E124" s="184" t="s">
        <v>224</v>
      </c>
      <c r="F124" s="185" t="s">
        <v>225</v>
      </c>
      <c r="G124" s="186" t="s">
        <v>226</v>
      </c>
      <c r="H124" s="187">
        <v>45</v>
      </c>
      <c r="I124" s="188"/>
      <c r="J124" s="189">
        <f>ROUND(I124*H124,2)</f>
        <v>0</v>
      </c>
      <c r="K124" s="185" t="s">
        <v>184</v>
      </c>
      <c r="L124" s="39"/>
      <c r="M124" s="190" t="s">
        <v>19</v>
      </c>
      <c r="N124" s="191" t="s">
        <v>46</v>
      </c>
      <c r="O124" s="61"/>
      <c r="P124" s="192">
        <f>O124*H124</f>
        <v>0</v>
      </c>
      <c r="Q124" s="192">
        <v>0</v>
      </c>
      <c r="R124" s="192">
        <f>Q124*H124</f>
        <v>0</v>
      </c>
      <c r="S124" s="192">
        <v>2.2000000000000002</v>
      </c>
      <c r="T124" s="193">
        <f>S124*H124</f>
        <v>99.000000000000014</v>
      </c>
      <c r="AR124" s="18" t="s">
        <v>185</v>
      </c>
      <c r="AT124" s="18" t="s">
        <v>180</v>
      </c>
      <c r="AU124" s="18" t="s">
        <v>85</v>
      </c>
      <c r="AY124" s="18" t="s">
        <v>178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83</v>
      </c>
      <c r="BK124" s="194">
        <f>ROUND(I124*H124,2)</f>
        <v>0</v>
      </c>
      <c r="BL124" s="18" t="s">
        <v>185</v>
      </c>
      <c r="BM124" s="18" t="s">
        <v>227</v>
      </c>
    </row>
    <row r="125" spans="2:65" s="1" customFormat="1" ht="11.25">
      <c r="B125" s="35"/>
      <c r="C125" s="36"/>
      <c r="D125" s="195" t="s">
        <v>187</v>
      </c>
      <c r="E125" s="36"/>
      <c r="F125" s="196" t="s">
        <v>228</v>
      </c>
      <c r="G125" s="36"/>
      <c r="H125" s="36"/>
      <c r="I125" s="113"/>
      <c r="J125" s="36"/>
      <c r="K125" s="36"/>
      <c r="L125" s="39"/>
      <c r="M125" s="197"/>
      <c r="N125" s="61"/>
      <c r="O125" s="61"/>
      <c r="P125" s="61"/>
      <c r="Q125" s="61"/>
      <c r="R125" s="61"/>
      <c r="S125" s="61"/>
      <c r="T125" s="62"/>
      <c r="AT125" s="18" t="s">
        <v>187</v>
      </c>
      <c r="AU125" s="18" t="s">
        <v>85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229</v>
      </c>
      <c r="G126" s="209"/>
      <c r="H126" s="212">
        <v>45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83</v>
      </c>
      <c r="AY126" s="218" t="s">
        <v>178</v>
      </c>
    </row>
    <row r="127" spans="2:65" s="1" customFormat="1" ht="16.5" customHeight="1">
      <c r="B127" s="35"/>
      <c r="C127" s="183" t="s">
        <v>230</v>
      </c>
      <c r="D127" s="183" t="s">
        <v>180</v>
      </c>
      <c r="E127" s="184" t="s">
        <v>231</v>
      </c>
      <c r="F127" s="185" t="s">
        <v>232</v>
      </c>
      <c r="G127" s="186" t="s">
        <v>226</v>
      </c>
      <c r="H127" s="187">
        <v>22.646000000000001</v>
      </c>
      <c r="I127" s="188"/>
      <c r="J127" s="189">
        <f>ROUND(I127*H127,2)</f>
        <v>0</v>
      </c>
      <c r="K127" s="185" t="s">
        <v>184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</v>
      </c>
      <c r="R127" s="192">
        <f>Q127*H127</f>
        <v>0</v>
      </c>
      <c r="S127" s="192">
        <v>2</v>
      </c>
      <c r="T127" s="193">
        <f>S127*H127</f>
        <v>45.292000000000002</v>
      </c>
      <c r="AR127" s="18" t="s">
        <v>185</v>
      </c>
      <c r="AT127" s="18" t="s">
        <v>180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233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234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2" customFormat="1" ht="11.25">
      <c r="B129" s="198"/>
      <c r="C129" s="199"/>
      <c r="D129" s="195" t="s">
        <v>189</v>
      </c>
      <c r="E129" s="200" t="s">
        <v>19</v>
      </c>
      <c r="F129" s="201" t="s">
        <v>235</v>
      </c>
      <c r="G129" s="199"/>
      <c r="H129" s="200" t="s">
        <v>19</v>
      </c>
      <c r="I129" s="202"/>
      <c r="J129" s="199"/>
      <c r="K129" s="199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189</v>
      </c>
      <c r="AU129" s="207" t="s">
        <v>85</v>
      </c>
      <c r="AV129" s="12" t="s">
        <v>83</v>
      </c>
      <c r="AW129" s="12" t="s">
        <v>35</v>
      </c>
      <c r="AX129" s="12" t="s">
        <v>75</v>
      </c>
      <c r="AY129" s="207" t="s">
        <v>178</v>
      </c>
    </row>
    <row r="130" spans="2:65" s="13" customFormat="1" ht="11.25">
      <c r="B130" s="208"/>
      <c r="C130" s="209"/>
      <c r="D130" s="195" t="s">
        <v>189</v>
      </c>
      <c r="E130" s="210" t="s">
        <v>19</v>
      </c>
      <c r="F130" s="211" t="s">
        <v>236</v>
      </c>
      <c r="G130" s="209"/>
      <c r="H130" s="212">
        <v>22.646000000000001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189</v>
      </c>
      <c r="AU130" s="218" t="s">
        <v>85</v>
      </c>
      <c r="AV130" s="13" t="s">
        <v>85</v>
      </c>
      <c r="AW130" s="13" t="s">
        <v>35</v>
      </c>
      <c r="AX130" s="13" t="s">
        <v>83</v>
      </c>
      <c r="AY130" s="218" t="s">
        <v>178</v>
      </c>
    </row>
    <row r="131" spans="2:65" s="1" customFormat="1" ht="16.5" customHeight="1">
      <c r="B131" s="35"/>
      <c r="C131" s="183" t="s">
        <v>216</v>
      </c>
      <c r="D131" s="183" t="s">
        <v>180</v>
      </c>
      <c r="E131" s="184" t="s">
        <v>237</v>
      </c>
      <c r="F131" s="185" t="s">
        <v>238</v>
      </c>
      <c r="G131" s="186" t="s">
        <v>226</v>
      </c>
      <c r="H131" s="187">
        <v>1.28</v>
      </c>
      <c r="I131" s="188"/>
      <c r="J131" s="189">
        <f>ROUND(I131*H131,2)</f>
        <v>0</v>
      </c>
      <c r="K131" s="185" t="s">
        <v>184</v>
      </c>
      <c r="L131" s="39"/>
      <c r="M131" s="190" t="s">
        <v>19</v>
      </c>
      <c r="N131" s="191" t="s">
        <v>46</v>
      </c>
      <c r="O131" s="61"/>
      <c r="P131" s="192">
        <f>O131*H131</f>
        <v>0</v>
      </c>
      <c r="Q131" s="192">
        <v>0</v>
      </c>
      <c r="R131" s="192">
        <f>Q131*H131</f>
        <v>0</v>
      </c>
      <c r="S131" s="192">
        <v>2.5</v>
      </c>
      <c r="T131" s="193">
        <f>S131*H131</f>
        <v>3.2</v>
      </c>
      <c r="AR131" s="18" t="s">
        <v>185</v>
      </c>
      <c r="AT131" s="18" t="s">
        <v>180</v>
      </c>
      <c r="AU131" s="18" t="s">
        <v>85</v>
      </c>
      <c r="AY131" s="18" t="s">
        <v>178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83</v>
      </c>
      <c r="BK131" s="194">
        <f>ROUND(I131*H131,2)</f>
        <v>0</v>
      </c>
      <c r="BL131" s="18" t="s">
        <v>185</v>
      </c>
      <c r="BM131" s="18" t="s">
        <v>239</v>
      </c>
    </row>
    <row r="132" spans="2:65" s="1" customFormat="1" ht="11.25">
      <c r="B132" s="35"/>
      <c r="C132" s="36"/>
      <c r="D132" s="195" t="s">
        <v>187</v>
      </c>
      <c r="E132" s="36"/>
      <c r="F132" s="196" t="s">
        <v>240</v>
      </c>
      <c r="G132" s="36"/>
      <c r="H132" s="36"/>
      <c r="I132" s="113"/>
      <c r="J132" s="36"/>
      <c r="K132" s="36"/>
      <c r="L132" s="39"/>
      <c r="M132" s="197"/>
      <c r="N132" s="61"/>
      <c r="O132" s="61"/>
      <c r="P132" s="61"/>
      <c r="Q132" s="61"/>
      <c r="R132" s="61"/>
      <c r="S132" s="61"/>
      <c r="T132" s="62"/>
      <c r="AT132" s="18" t="s">
        <v>187</v>
      </c>
      <c r="AU132" s="18" t="s">
        <v>85</v>
      </c>
    </row>
    <row r="133" spans="2:65" s="12" customFormat="1" ht="11.25">
      <c r="B133" s="198"/>
      <c r="C133" s="199"/>
      <c r="D133" s="195" t="s">
        <v>189</v>
      </c>
      <c r="E133" s="200" t="s">
        <v>19</v>
      </c>
      <c r="F133" s="201" t="s">
        <v>241</v>
      </c>
      <c r="G133" s="199"/>
      <c r="H133" s="200" t="s">
        <v>19</v>
      </c>
      <c r="I133" s="202"/>
      <c r="J133" s="199"/>
      <c r="K133" s="199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189</v>
      </c>
      <c r="AU133" s="207" t="s">
        <v>85</v>
      </c>
      <c r="AV133" s="12" t="s">
        <v>83</v>
      </c>
      <c r="AW133" s="12" t="s">
        <v>35</v>
      </c>
      <c r="AX133" s="12" t="s">
        <v>75</v>
      </c>
      <c r="AY133" s="207" t="s">
        <v>178</v>
      </c>
    </row>
    <row r="134" spans="2:65" s="13" customFormat="1" ht="11.25">
      <c r="B134" s="208"/>
      <c r="C134" s="209"/>
      <c r="D134" s="195" t="s">
        <v>189</v>
      </c>
      <c r="E134" s="210" t="s">
        <v>19</v>
      </c>
      <c r="F134" s="211" t="s">
        <v>242</v>
      </c>
      <c r="G134" s="209"/>
      <c r="H134" s="212">
        <v>1.28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189</v>
      </c>
      <c r="AU134" s="218" t="s">
        <v>85</v>
      </c>
      <c r="AV134" s="13" t="s">
        <v>85</v>
      </c>
      <c r="AW134" s="13" t="s">
        <v>35</v>
      </c>
      <c r="AX134" s="13" t="s">
        <v>83</v>
      </c>
      <c r="AY134" s="218" t="s">
        <v>178</v>
      </c>
    </row>
    <row r="135" spans="2:65" s="1" customFormat="1" ht="16.5" customHeight="1">
      <c r="B135" s="35"/>
      <c r="C135" s="183" t="s">
        <v>243</v>
      </c>
      <c r="D135" s="183" t="s">
        <v>180</v>
      </c>
      <c r="E135" s="184" t="s">
        <v>244</v>
      </c>
      <c r="F135" s="185" t="s">
        <v>245</v>
      </c>
      <c r="G135" s="186" t="s">
        <v>183</v>
      </c>
      <c r="H135" s="187">
        <v>4.0039999999999996</v>
      </c>
      <c r="I135" s="188"/>
      <c r="J135" s="189">
        <f>ROUND(I135*H135,2)</f>
        <v>0</v>
      </c>
      <c r="K135" s="185" t="s">
        <v>184</v>
      </c>
      <c r="L135" s="39"/>
      <c r="M135" s="190" t="s">
        <v>19</v>
      </c>
      <c r="N135" s="191" t="s">
        <v>46</v>
      </c>
      <c r="O135" s="61"/>
      <c r="P135" s="192">
        <f>O135*H135</f>
        <v>0</v>
      </c>
      <c r="Q135" s="192">
        <v>0</v>
      </c>
      <c r="R135" s="192">
        <f>Q135*H135</f>
        <v>0</v>
      </c>
      <c r="S135" s="192">
        <v>0.13100000000000001</v>
      </c>
      <c r="T135" s="193">
        <f>S135*H135</f>
        <v>0.52452399999999999</v>
      </c>
      <c r="AR135" s="18" t="s">
        <v>185</v>
      </c>
      <c r="AT135" s="18" t="s">
        <v>180</v>
      </c>
      <c r="AU135" s="18" t="s">
        <v>85</v>
      </c>
      <c r="AY135" s="18" t="s">
        <v>178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83</v>
      </c>
      <c r="BK135" s="194">
        <f>ROUND(I135*H135,2)</f>
        <v>0</v>
      </c>
      <c r="BL135" s="18" t="s">
        <v>185</v>
      </c>
      <c r="BM135" s="18" t="s">
        <v>246</v>
      </c>
    </row>
    <row r="136" spans="2:65" s="1" customFormat="1" ht="19.5">
      <c r="B136" s="35"/>
      <c r="C136" s="36"/>
      <c r="D136" s="195" t="s">
        <v>187</v>
      </c>
      <c r="E136" s="36"/>
      <c r="F136" s="196" t="s">
        <v>247</v>
      </c>
      <c r="G136" s="36"/>
      <c r="H136" s="36"/>
      <c r="I136" s="113"/>
      <c r="J136" s="36"/>
      <c r="K136" s="36"/>
      <c r="L136" s="39"/>
      <c r="M136" s="197"/>
      <c r="N136" s="61"/>
      <c r="O136" s="61"/>
      <c r="P136" s="61"/>
      <c r="Q136" s="61"/>
      <c r="R136" s="61"/>
      <c r="S136" s="61"/>
      <c r="T136" s="62"/>
      <c r="AT136" s="18" t="s">
        <v>187</v>
      </c>
      <c r="AU136" s="18" t="s">
        <v>85</v>
      </c>
    </row>
    <row r="137" spans="2:65" s="13" customFormat="1" ht="11.25">
      <c r="B137" s="208"/>
      <c r="C137" s="209"/>
      <c r="D137" s="195" t="s">
        <v>189</v>
      </c>
      <c r="E137" s="210" t="s">
        <v>19</v>
      </c>
      <c r="F137" s="211" t="s">
        <v>248</v>
      </c>
      <c r="G137" s="209"/>
      <c r="H137" s="212">
        <v>4.0039999999999996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189</v>
      </c>
      <c r="AU137" s="218" t="s">
        <v>85</v>
      </c>
      <c r="AV137" s="13" t="s">
        <v>85</v>
      </c>
      <c r="AW137" s="13" t="s">
        <v>35</v>
      </c>
      <c r="AX137" s="13" t="s">
        <v>83</v>
      </c>
      <c r="AY137" s="218" t="s">
        <v>178</v>
      </c>
    </row>
    <row r="138" spans="2:65" s="1" customFormat="1" ht="16.5" customHeight="1">
      <c r="B138" s="35"/>
      <c r="C138" s="183" t="s">
        <v>249</v>
      </c>
      <c r="D138" s="183" t="s">
        <v>180</v>
      </c>
      <c r="E138" s="184" t="s">
        <v>250</v>
      </c>
      <c r="F138" s="185" t="s">
        <v>251</v>
      </c>
      <c r="G138" s="186" t="s">
        <v>183</v>
      </c>
      <c r="H138" s="187">
        <v>128.774</v>
      </c>
      <c r="I138" s="188"/>
      <c r="J138" s="189">
        <f>ROUND(I138*H138,2)</f>
        <v>0</v>
      </c>
      <c r="K138" s="185" t="s">
        <v>184</v>
      </c>
      <c r="L138" s="39"/>
      <c r="M138" s="190" t="s">
        <v>19</v>
      </c>
      <c r="N138" s="191" t="s">
        <v>46</v>
      </c>
      <c r="O138" s="61"/>
      <c r="P138" s="192">
        <f>O138*H138</f>
        <v>0</v>
      </c>
      <c r="Q138" s="192">
        <v>0</v>
      </c>
      <c r="R138" s="192">
        <f>Q138*H138</f>
        <v>0</v>
      </c>
      <c r="S138" s="192">
        <v>0.26100000000000001</v>
      </c>
      <c r="T138" s="193">
        <f>S138*H138</f>
        <v>33.610014</v>
      </c>
      <c r="AR138" s="18" t="s">
        <v>185</v>
      </c>
      <c r="AT138" s="18" t="s">
        <v>180</v>
      </c>
      <c r="AU138" s="18" t="s">
        <v>85</v>
      </c>
      <c r="AY138" s="18" t="s">
        <v>178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83</v>
      </c>
      <c r="BK138" s="194">
        <f>ROUND(I138*H138,2)</f>
        <v>0</v>
      </c>
      <c r="BL138" s="18" t="s">
        <v>185</v>
      </c>
      <c r="BM138" s="18" t="s">
        <v>252</v>
      </c>
    </row>
    <row r="139" spans="2:65" s="1" customFormat="1" ht="19.5">
      <c r="B139" s="35"/>
      <c r="C139" s="36"/>
      <c r="D139" s="195" t="s">
        <v>187</v>
      </c>
      <c r="E139" s="36"/>
      <c r="F139" s="196" t="s">
        <v>253</v>
      </c>
      <c r="G139" s="36"/>
      <c r="H139" s="36"/>
      <c r="I139" s="113"/>
      <c r="J139" s="36"/>
      <c r="K139" s="36"/>
      <c r="L139" s="39"/>
      <c r="M139" s="197"/>
      <c r="N139" s="61"/>
      <c r="O139" s="61"/>
      <c r="P139" s="61"/>
      <c r="Q139" s="61"/>
      <c r="R139" s="61"/>
      <c r="S139" s="61"/>
      <c r="T139" s="62"/>
      <c r="AT139" s="18" t="s">
        <v>187</v>
      </c>
      <c r="AU139" s="18" t="s">
        <v>85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254</v>
      </c>
      <c r="G140" s="209"/>
      <c r="H140" s="212">
        <v>40.81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65" s="13" customFormat="1" ht="11.25">
      <c r="B141" s="208"/>
      <c r="C141" s="209"/>
      <c r="D141" s="195" t="s">
        <v>189</v>
      </c>
      <c r="E141" s="210" t="s">
        <v>19</v>
      </c>
      <c r="F141" s="211" t="s">
        <v>255</v>
      </c>
      <c r="G141" s="209"/>
      <c r="H141" s="212">
        <v>38.408999999999999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75</v>
      </c>
      <c r="AY141" s="218" t="s">
        <v>178</v>
      </c>
    </row>
    <row r="142" spans="2:65" s="13" customFormat="1" ht="11.25">
      <c r="B142" s="208"/>
      <c r="C142" s="209"/>
      <c r="D142" s="195" t="s">
        <v>189</v>
      </c>
      <c r="E142" s="210" t="s">
        <v>19</v>
      </c>
      <c r="F142" s="211" t="s">
        <v>256</v>
      </c>
      <c r="G142" s="209"/>
      <c r="H142" s="212">
        <v>6.625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189</v>
      </c>
      <c r="AU142" s="218" t="s">
        <v>85</v>
      </c>
      <c r="AV142" s="13" t="s">
        <v>85</v>
      </c>
      <c r="AW142" s="13" t="s">
        <v>35</v>
      </c>
      <c r="AX142" s="13" t="s">
        <v>75</v>
      </c>
      <c r="AY142" s="218" t="s">
        <v>178</v>
      </c>
    </row>
    <row r="143" spans="2:65" s="13" customFormat="1" ht="11.25">
      <c r="B143" s="208"/>
      <c r="C143" s="209"/>
      <c r="D143" s="195" t="s">
        <v>189</v>
      </c>
      <c r="E143" s="210" t="s">
        <v>19</v>
      </c>
      <c r="F143" s="211" t="s">
        <v>257</v>
      </c>
      <c r="G143" s="209"/>
      <c r="H143" s="212">
        <v>42.93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189</v>
      </c>
      <c r="AU143" s="218" t="s">
        <v>85</v>
      </c>
      <c r="AV143" s="13" t="s">
        <v>85</v>
      </c>
      <c r="AW143" s="13" t="s">
        <v>35</v>
      </c>
      <c r="AX143" s="13" t="s">
        <v>75</v>
      </c>
      <c r="AY143" s="218" t="s">
        <v>178</v>
      </c>
    </row>
    <row r="144" spans="2:65" s="14" customFormat="1" ht="11.25">
      <c r="B144" s="219"/>
      <c r="C144" s="220"/>
      <c r="D144" s="195" t="s">
        <v>189</v>
      </c>
      <c r="E144" s="221" t="s">
        <v>19</v>
      </c>
      <c r="F144" s="222" t="s">
        <v>258</v>
      </c>
      <c r="G144" s="220"/>
      <c r="H144" s="223">
        <v>128.774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189</v>
      </c>
      <c r="AU144" s="229" t="s">
        <v>85</v>
      </c>
      <c r="AV144" s="14" t="s">
        <v>185</v>
      </c>
      <c r="AW144" s="14" t="s">
        <v>35</v>
      </c>
      <c r="AX144" s="14" t="s">
        <v>83</v>
      </c>
      <c r="AY144" s="229" t="s">
        <v>178</v>
      </c>
    </row>
    <row r="145" spans="2:65" s="1" customFormat="1" ht="16.5" customHeight="1">
      <c r="B145" s="35"/>
      <c r="C145" s="183" t="s">
        <v>259</v>
      </c>
      <c r="D145" s="183" t="s">
        <v>180</v>
      </c>
      <c r="E145" s="184" t="s">
        <v>260</v>
      </c>
      <c r="F145" s="185" t="s">
        <v>261</v>
      </c>
      <c r="G145" s="186" t="s">
        <v>226</v>
      </c>
      <c r="H145" s="187">
        <v>59.377000000000002</v>
      </c>
      <c r="I145" s="188"/>
      <c r="J145" s="189">
        <f>ROUND(I145*H145,2)</f>
        <v>0</v>
      </c>
      <c r="K145" s="185" t="s">
        <v>184</v>
      </c>
      <c r="L145" s="39"/>
      <c r="M145" s="190" t="s">
        <v>19</v>
      </c>
      <c r="N145" s="191" t="s">
        <v>46</v>
      </c>
      <c r="O145" s="61"/>
      <c r="P145" s="192">
        <f>O145*H145</f>
        <v>0</v>
      </c>
      <c r="Q145" s="192">
        <v>0</v>
      </c>
      <c r="R145" s="192">
        <f>Q145*H145</f>
        <v>0</v>
      </c>
      <c r="S145" s="192">
        <v>1.175</v>
      </c>
      <c r="T145" s="193">
        <f>S145*H145</f>
        <v>69.767975000000007</v>
      </c>
      <c r="AR145" s="18" t="s">
        <v>185</v>
      </c>
      <c r="AT145" s="18" t="s">
        <v>180</v>
      </c>
      <c r="AU145" s="18" t="s">
        <v>85</v>
      </c>
      <c r="AY145" s="18" t="s">
        <v>178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83</v>
      </c>
      <c r="BK145" s="194">
        <f>ROUND(I145*H145,2)</f>
        <v>0</v>
      </c>
      <c r="BL145" s="18" t="s">
        <v>185</v>
      </c>
      <c r="BM145" s="18" t="s">
        <v>262</v>
      </c>
    </row>
    <row r="146" spans="2:65" s="1" customFormat="1" ht="19.5">
      <c r="B146" s="35"/>
      <c r="C146" s="36"/>
      <c r="D146" s="195" t="s">
        <v>187</v>
      </c>
      <c r="E146" s="36"/>
      <c r="F146" s="196" t="s">
        <v>263</v>
      </c>
      <c r="G146" s="36"/>
      <c r="H146" s="36"/>
      <c r="I146" s="113"/>
      <c r="J146" s="36"/>
      <c r="K146" s="36"/>
      <c r="L146" s="39"/>
      <c r="M146" s="197"/>
      <c r="N146" s="61"/>
      <c r="O146" s="61"/>
      <c r="P146" s="61"/>
      <c r="Q146" s="61"/>
      <c r="R146" s="61"/>
      <c r="S146" s="61"/>
      <c r="T146" s="62"/>
      <c r="AT146" s="18" t="s">
        <v>187</v>
      </c>
      <c r="AU146" s="18" t="s">
        <v>85</v>
      </c>
    </row>
    <row r="147" spans="2:65" s="13" customFormat="1" ht="11.25">
      <c r="B147" s="208"/>
      <c r="C147" s="209"/>
      <c r="D147" s="195" t="s">
        <v>189</v>
      </c>
      <c r="E147" s="210" t="s">
        <v>19</v>
      </c>
      <c r="F147" s="211" t="s">
        <v>264</v>
      </c>
      <c r="G147" s="209"/>
      <c r="H147" s="212">
        <v>72.701999999999998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189</v>
      </c>
      <c r="AU147" s="218" t="s">
        <v>85</v>
      </c>
      <c r="AV147" s="13" t="s">
        <v>85</v>
      </c>
      <c r="AW147" s="13" t="s">
        <v>35</v>
      </c>
      <c r="AX147" s="13" t="s">
        <v>75</v>
      </c>
      <c r="AY147" s="218" t="s">
        <v>178</v>
      </c>
    </row>
    <row r="148" spans="2:65" s="13" customFormat="1" ht="11.25">
      <c r="B148" s="208"/>
      <c r="C148" s="209"/>
      <c r="D148" s="195" t="s">
        <v>189</v>
      </c>
      <c r="E148" s="210" t="s">
        <v>19</v>
      </c>
      <c r="F148" s="211" t="s">
        <v>265</v>
      </c>
      <c r="G148" s="209"/>
      <c r="H148" s="212">
        <v>-13.324999999999999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189</v>
      </c>
      <c r="AU148" s="218" t="s">
        <v>85</v>
      </c>
      <c r="AV148" s="13" t="s">
        <v>85</v>
      </c>
      <c r="AW148" s="13" t="s">
        <v>35</v>
      </c>
      <c r="AX148" s="13" t="s">
        <v>75</v>
      </c>
      <c r="AY148" s="218" t="s">
        <v>178</v>
      </c>
    </row>
    <row r="149" spans="2:65" s="14" customFormat="1" ht="11.25">
      <c r="B149" s="219"/>
      <c r="C149" s="220"/>
      <c r="D149" s="195" t="s">
        <v>189</v>
      </c>
      <c r="E149" s="221" t="s">
        <v>19</v>
      </c>
      <c r="F149" s="222" t="s">
        <v>258</v>
      </c>
      <c r="G149" s="220"/>
      <c r="H149" s="223">
        <v>59.377000000000002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189</v>
      </c>
      <c r="AU149" s="229" t="s">
        <v>85</v>
      </c>
      <c r="AV149" s="14" t="s">
        <v>185</v>
      </c>
      <c r="AW149" s="14" t="s">
        <v>35</v>
      </c>
      <c r="AX149" s="14" t="s">
        <v>83</v>
      </c>
      <c r="AY149" s="229" t="s">
        <v>178</v>
      </c>
    </row>
    <row r="150" spans="2:65" s="1" customFormat="1" ht="16.5" customHeight="1">
      <c r="B150" s="35"/>
      <c r="C150" s="183" t="s">
        <v>266</v>
      </c>
      <c r="D150" s="183" t="s">
        <v>180</v>
      </c>
      <c r="E150" s="184" t="s">
        <v>267</v>
      </c>
      <c r="F150" s="185" t="s">
        <v>268</v>
      </c>
      <c r="G150" s="186" t="s">
        <v>226</v>
      </c>
      <c r="H150" s="187">
        <v>4.8</v>
      </c>
      <c r="I150" s="188"/>
      <c r="J150" s="189">
        <f>ROUND(I150*H150,2)</f>
        <v>0</v>
      </c>
      <c r="K150" s="185" t="s">
        <v>184</v>
      </c>
      <c r="L150" s="39"/>
      <c r="M150" s="190" t="s">
        <v>19</v>
      </c>
      <c r="N150" s="191" t="s">
        <v>46</v>
      </c>
      <c r="O150" s="61"/>
      <c r="P150" s="192">
        <f>O150*H150</f>
        <v>0</v>
      </c>
      <c r="Q150" s="192">
        <v>0</v>
      </c>
      <c r="R150" s="192">
        <f>Q150*H150</f>
        <v>0</v>
      </c>
      <c r="S150" s="192">
        <v>2.4</v>
      </c>
      <c r="T150" s="193">
        <f>S150*H150</f>
        <v>11.52</v>
      </c>
      <c r="AR150" s="18" t="s">
        <v>185</v>
      </c>
      <c r="AT150" s="18" t="s">
        <v>180</v>
      </c>
      <c r="AU150" s="18" t="s">
        <v>85</v>
      </c>
      <c r="AY150" s="18" t="s">
        <v>178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83</v>
      </c>
      <c r="BK150" s="194">
        <f>ROUND(I150*H150,2)</f>
        <v>0</v>
      </c>
      <c r="BL150" s="18" t="s">
        <v>185</v>
      </c>
      <c r="BM150" s="18" t="s">
        <v>269</v>
      </c>
    </row>
    <row r="151" spans="2:65" s="1" customFormat="1" ht="11.25">
      <c r="B151" s="35"/>
      <c r="C151" s="36"/>
      <c r="D151" s="195" t="s">
        <v>187</v>
      </c>
      <c r="E151" s="36"/>
      <c r="F151" s="196" t="s">
        <v>270</v>
      </c>
      <c r="G151" s="36"/>
      <c r="H151" s="36"/>
      <c r="I151" s="113"/>
      <c r="J151" s="36"/>
      <c r="K151" s="36"/>
      <c r="L151" s="39"/>
      <c r="M151" s="197"/>
      <c r="N151" s="61"/>
      <c r="O151" s="61"/>
      <c r="P151" s="61"/>
      <c r="Q151" s="61"/>
      <c r="R151" s="61"/>
      <c r="S151" s="61"/>
      <c r="T151" s="62"/>
      <c r="AT151" s="18" t="s">
        <v>187</v>
      </c>
      <c r="AU151" s="18" t="s">
        <v>85</v>
      </c>
    </row>
    <row r="152" spans="2:65" s="12" customFormat="1" ht="11.25">
      <c r="B152" s="198"/>
      <c r="C152" s="199"/>
      <c r="D152" s="195" t="s">
        <v>189</v>
      </c>
      <c r="E152" s="200" t="s">
        <v>19</v>
      </c>
      <c r="F152" s="201" t="s">
        <v>271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189</v>
      </c>
      <c r="AU152" s="207" t="s">
        <v>85</v>
      </c>
      <c r="AV152" s="12" t="s">
        <v>83</v>
      </c>
      <c r="AW152" s="12" t="s">
        <v>35</v>
      </c>
      <c r="AX152" s="12" t="s">
        <v>75</v>
      </c>
      <c r="AY152" s="207" t="s">
        <v>178</v>
      </c>
    </row>
    <row r="153" spans="2:65" s="13" customFormat="1" ht="11.25">
      <c r="B153" s="208"/>
      <c r="C153" s="209"/>
      <c r="D153" s="195" t="s">
        <v>189</v>
      </c>
      <c r="E153" s="210" t="s">
        <v>19</v>
      </c>
      <c r="F153" s="211" t="s">
        <v>272</v>
      </c>
      <c r="G153" s="209"/>
      <c r="H153" s="212">
        <v>3.125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189</v>
      </c>
      <c r="AU153" s="218" t="s">
        <v>85</v>
      </c>
      <c r="AV153" s="13" t="s">
        <v>85</v>
      </c>
      <c r="AW153" s="13" t="s">
        <v>35</v>
      </c>
      <c r="AX153" s="13" t="s">
        <v>75</v>
      </c>
      <c r="AY153" s="218" t="s">
        <v>178</v>
      </c>
    </row>
    <row r="154" spans="2:65" s="13" customFormat="1" ht="11.25">
      <c r="B154" s="208"/>
      <c r="C154" s="209"/>
      <c r="D154" s="195" t="s">
        <v>189</v>
      </c>
      <c r="E154" s="210" t="s">
        <v>19</v>
      </c>
      <c r="F154" s="211" t="s">
        <v>273</v>
      </c>
      <c r="G154" s="209"/>
      <c r="H154" s="212">
        <v>-0.2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189</v>
      </c>
      <c r="AU154" s="218" t="s">
        <v>85</v>
      </c>
      <c r="AV154" s="13" t="s">
        <v>85</v>
      </c>
      <c r="AW154" s="13" t="s">
        <v>35</v>
      </c>
      <c r="AX154" s="13" t="s">
        <v>75</v>
      </c>
      <c r="AY154" s="218" t="s">
        <v>178</v>
      </c>
    </row>
    <row r="155" spans="2:65" s="15" customFormat="1" ht="11.25">
      <c r="B155" s="230"/>
      <c r="C155" s="231"/>
      <c r="D155" s="195" t="s">
        <v>189</v>
      </c>
      <c r="E155" s="232" t="s">
        <v>19</v>
      </c>
      <c r="F155" s="233" t="s">
        <v>274</v>
      </c>
      <c r="G155" s="231"/>
      <c r="H155" s="234">
        <v>2.9249999999999998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189</v>
      </c>
      <c r="AU155" s="240" t="s">
        <v>85</v>
      </c>
      <c r="AV155" s="15" t="s">
        <v>198</v>
      </c>
      <c r="AW155" s="15" t="s">
        <v>35</v>
      </c>
      <c r="AX155" s="15" t="s">
        <v>75</v>
      </c>
      <c r="AY155" s="240" t="s">
        <v>178</v>
      </c>
    </row>
    <row r="156" spans="2:65" s="13" customFormat="1" ht="11.25">
      <c r="B156" s="208"/>
      <c r="C156" s="209"/>
      <c r="D156" s="195" t="s">
        <v>189</v>
      </c>
      <c r="E156" s="210" t="s">
        <v>19</v>
      </c>
      <c r="F156" s="211" t="s">
        <v>275</v>
      </c>
      <c r="G156" s="209"/>
      <c r="H156" s="212">
        <v>1.875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189</v>
      </c>
      <c r="AU156" s="218" t="s">
        <v>85</v>
      </c>
      <c r="AV156" s="13" t="s">
        <v>85</v>
      </c>
      <c r="AW156" s="13" t="s">
        <v>35</v>
      </c>
      <c r="AX156" s="13" t="s">
        <v>75</v>
      </c>
      <c r="AY156" s="218" t="s">
        <v>178</v>
      </c>
    </row>
    <row r="157" spans="2:65" s="14" customFormat="1" ht="11.25">
      <c r="B157" s="219"/>
      <c r="C157" s="220"/>
      <c r="D157" s="195" t="s">
        <v>189</v>
      </c>
      <c r="E157" s="221" t="s">
        <v>19</v>
      </c>
      <c r="F157" s="222" t="s">
        <v>258</v>
      </c>
      <c r="G157" s="220"/>
      <c r="H157" s="223">
        <v>4.8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189</v>
      </c>
      <c r="AU157" s="229" t="s">
        <v>85</v>
      </c>
      <c r="AV157" s="14" t="s">
        <v>185</v>
      </c>
      <c r="AW157" s="14" t="s">
        <v>35</v>
      </c>
      <c r="AX157" s="14" t="s">
        <v>83</v>
      </c>
      <c r="AY157" s="229" t="s">
        <v>178</v>
      </c>
    </row>
    <row r="158" spans="2:65" s="1" customFormat="1" ht="16.5" customHeight="1">
      <c r="B158" s="35"/>
      <c r="C158" s="183" t="s">
        <v>276</v>
      </c>
      <c r="D158" s="183" t="s">
        <v>180</v>
      </c>
      <c r="E158" s="184" t="s">
        <v>277</v>
      </c>
      <c r="F158" s="185" t="s">
        <v>278</v>
      </c>
      <c r="G158" s="186" t="s">
        <v>226</v>
      </c>
      <c r="H158" s="187">
        <v>12.077999999999999</v>
      </c>
      <c r="I158" s="188"/>
      <c r="J158" s="189">
        <f>ROUND(I158*H158,2)</f>
        <v>0</v>
      </c>
      <c r="K158" s="185" t="s">
        <v>184</v>
      </c>
      <c r="L158" s="39"/>
      <c r="M158" s="190" t="s">
        <v>19</v>
      </c>
      <c r="N158" s="191" t="s">
        <v>46</v>
      </c>
      <c r="O158" s="61"/>
      <c r="P158" s="192">
        <f>O158*H158</f>
        <v>0</v>
      </c>
      <c r="Q158" s="192">
        <v>0</v>
      </c>
      <c r="R158" s="192">
        <f>Q158*H158</f>
        <v>0</v>
      </c>
      <c r="S158" s="192">
        <v>2.2000000000000002</v>
      </c>
      <c r="T158" s="193">
        <f>S158*H158</f>
        <v>26.5716</v>
      </c>
      <c r="AR158" s="18" t="s">
        <v>185</v>
      </c>
      <c r="AT158" s="18" t="s">
        <v>180</v>
      </c>
      <c r="AU158" s="18" t="s">
        <v>85</v>
      </c>
      <c r="AY158" s="18" t="s">
        <v>178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83</v>
      </c>
      <c r="BK158" s="194">
        <f>ROUND(I158*H158,2)</f>
        <v>0</v>
      </c>
      <c r="BL158" s="18" t="s">
        <v>185</v>
      </c>
      <c r="BM158" s="18" t="s">
        <v>279</v>
      </c>
    </row>
    <row r="159" spans="2:65" s="1" customFormat="1" ht="11.25">
      <c r="B159" s="35"/>
      <c r="C159" s="36"/>
      <c r="D159" s="195" t="s">
        <v>187</v>
      </c>
      <c r="E159" s="36"/>
      <c r="F159" s="196" t="s">
        <v>280</v>
      </c>
      <c r="G159" s="36"/>
      <c r="H159" s="36"/>
      <c r="I159" s="113"/>
      <c r="J159" s="36"/>
      <c r="K159" s="36"/>
      <c r="L159" s="39"/>
      <c r="M159" s="197"/>
      <c r="N159" s="61"/>
      <c r="O159" s="61"/>
      <c r="P159" s="61"/>
      <c r="Q159" s="61"/>
      <c r="R159" s="61"/>
      <c r="S159" s="61"/>
      <c r="T159" s="62"/>
      <c r="AT159" s="18" t="s">
        <v>187</v>
      </c>
      <c r="AU159" s="18" t="s">
        <v>85</v>
      </c>
    </row>
    <row r="160" spans="2:65" s="12" customFormat="1" ht="11.25">
      <c r="B160" s="198"/>
      <c r="C160" s="199"/>
      <c r="D160" s="195" t="s">
        <v>189</v>
      </c>
      <c r="E160" s="200" t="s">
        <v>19</v>
      </c>
      <c r="F160" s="201" t="s">
        <v>281</v>
      </c>
      <c r="G160" s="199"/>
      <c r="H160" s="200" t="s">
        <v>19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189</v>
      </c>
      <c r="AU160" s="207" t="s">
        <v>85</v>
      </c>
      <c r="AV160" s="12" t="s">
        <v>83</v>
      </c>
      <c r="AW160" s="12" t="s">
        <v>35</v>
      </c>
      <c r="AX160" s="12" t="s">
        <v>75</v>
      </c>
      <c r="AY160" s="207" t="s">
        <v>178</v>
      </c>
    </row>
    <row r="161" spans="2:65" s="13" customFormat="1" ht="11.25">
      <c r="B161" s="208"/>
      <c r="C161" s="209"/>
      <c r="D161" s="195" t="s">
        <v>189</v>
      </c>
      <c r="E161" s="210" t="s">
        <v>19</v>
      </c>
      <c r="F161" s="211" t="s">
        <v>282</v>
      </c>
      <c r="G161" s="209"/>
      <c r="H161" s="212">
        <v>12.077999999999999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189</v>
      </c>
      <c r="AU161" s="218" t="s">
        <v>85</v>
      </c>
      <c r="AV161" s="13" t="s">
        <v>85</v>
      </c>
      <c r="AW161" s="13" t="s">
        <v>35</v>
      </c>
      <c r="AX161" s="13" t="s">
        <v>83</v>
      </c>
      <c r="AY161" s="218" t="s">
        <v>178</v>
      </c>
    </row>
    <row r="162" spans="2:65" s="1" customFormat="1" ht="16.5" customHeight="1">
      <c r="B162" s="35"/>
      <c r="C162" s="183" t="s">
        <v>8</v>
      </c>
      <c r="D162" s="183" t="s">
        <v>180</v>
      </c>
      <c r="E162" s="184" t="s">
        <v>283</v>
      </c>
      <c r="F162" s="185" t="s">
        <v>284</v>
      </c>
      <c r="G162" s="186" t="s">
        <v>226</v>
      </c>
      <c r="H162" s="187">
        <v>1.44</v>
      </c>
      <c r="I162" s="188"/>
      <c r="J162" s="189">
        <f>ROUND(I162*H162,2)</f>
        <v>0</v>
      </c>
      <c r="K162" s="185" t="s">
        <v>212</v>
      </c>
      <c r="L162" s="39"/>
      <c r="M162" s="190" t="s">
        <v>19</v>
      </c>
      <c r="N162" s="191" t="s">
        <v>46</v>
      </c>
      <c r="O162" s="61"/>
      <c r="P162" s="192">
        <f>O162*H162</f>
        <v>0</v>
      </c>
      <c r="Q162" s="192">
        <v>0</v>
      </c>
      <c r="R162" s="192">
        <f>Q162*H162</f>
        <v>0</v>
      </c>
      <c r="S162" s="192">
        <v>2.5</v>
      </c>
      <c r="T162" s="193">
        <f>S162*H162</f>
        <v>3.5999999999999996</v>
      </c>
      <c r="AR162" s="18" t="s">
        <v>185</v>
      </c>
      <c r="AT162" s="18" t="s">
        <v>180</v>
      </c>
      <c r="AU162" s="18" t="s">
        <v>85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185</v>
      </c>
      <c r="BM162" s="18" t="s">
        <v>285</v>
      </c>
    </row>
    <row r="163" spans="2:65" s="1" customFormat="1" ht="11.25">
      <c r="B163" s="35"/>
      <c r="C163" s="36"/>
      <c r="D163" s="195" t="s">
        <v>187</v>
      </c>
      <c r="E163" s="36"/>
      <c r="F163" s="196" t="s">
        <v>284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85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286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287</v>
      </c>
      <c r="G165" s="209"/>
      <c r="H165" s="212">
        <v>1.44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83</v>
      </c>
      <c r="AY165" s="218" t="s">
        <v>178</v>
      </c>
    </row>
    <row r="166" spans="2:65" s="1" customFormat="1" ht="16.5" customHeight="1">
      <c r="B166" s="35"/>
      <c r="C166" s="183" t="s">
        <v>288</v>
      </c>
      <c r="D166" s="183" t="s">
        <v>180</v>
      </c>
      <c r="E166" s="184" t="s">
        <v>289</v>
      </c>
      <c r="F166" s="185" t="s">
        <v>290</v>
      </c>
      <c r="G166" s="186" t="s">
        <v>291</v>
      </c>
      <c r="H166" s="187">
        <v>1</v>
      </c>
      <c r="I166" s="188"/>
      <c r="J166" s="189">
        <f>ROUND(I166*H166,2)</f>
        <v>0</v>
      </c>
      <c r="K166" s="185" t="s">
        <v>184</v>
      </c>
      <c r="L166" s="39"/>
      <c r="M166" s="190" t="s">
        <v>19</v>
      </c>
      <c r="N166" s="191" t="s">
        <v>46</v>
      </c>
      <c r="O166" s="61"/>
      <c r="P166" s="192">
        <f>O166*H166</f>
        <v>0</v>
      </c>
      <c r="Q166" s="192">
        <v>0</v>
      </c>
      <c r="R166" s="192">
        <f>Q166*H166</f>
        <v>0</v>
      </c>
      <c r="S166" s="192">
        <v>0.4</v>
      </c>
      <c r="T166" s="193">
        <f>S166*H166</f>
        <v>0.4</v>
      </c>
      <c r="AR166" s="18" t="s">
        <v>185</v>
      </c>
      <c r="AT166" s="18" t="s">
        <v>180</v>
      </c>
      <c r="AU166" s="18" t="s">
        <v>85</v>
      </c>
      <c r="AY166" s="18" t="s">
        <v>178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83</v>
      </c>
      <c r="BK166" s="194">
        <f>ROUND(I166*H166,2)</f>
        <v>0</v>
      </c>
      <c r="BL166" s="18" t="s">
        <v>185</v>
      </c>
      <c r="BM166" s="18" t="s">
        <v>292</v>
      </c>
    </row>
    <row r="167" spans="2:65" s="1" customFormat="1" ht="11.25">
      <c r="B167" s="35"/>
      <c r="C167" s="36"/>
      <c r="D167" s="195" t="s">
        <v>187</v>
      </c>
      <c r="E167" s="36"/>
      <c r="F167" s="196" t="s">
        <v>293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187</v>
      </c>
      <c r="AU167" s="18" t="s">
        <v>85</v>
      </c>
    </row>
    <row r="168" spans="2:65" s="12" customFormat="1" ht="11.25">
      <c r="B168" s="198"/>
      <c r="C168" s="199"/>
      <c r="D168" s="195" t="s">
        <v>189</v>
      </c>
      <c r="E168" s="200" t="s">
        <v>19</v>
      </c>
      <c r="F168" s="201" t="s">
        <v>294</v>
      </c>
      <c r="G168" s="199"/>
      <c r="H168" s="200" t="s">
        <v>19</v>
      </c>
      <c r="I168" s="202"/>
      <c r="J168" s="199"/>
      <c r="K168" s="199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189</v>
      </c>
      <c r="AU168" s="207" t="s">
        <v>85</v>
      </c>
      <c r="AV168" s="12" t="s">
        <v>83</v>
      </c>
      <c r="AW168" s="12" t="s">
        <v>35</v>
      </c>
      <c r="AX168" s="12" t="s">
        <v>75</v>
      </c>
      <c r="AY168" s="207" t="s">
        <v>178</v>
      </c>
    </row>
    <row r="169" spans="2:65" s="13" customFormat="1" ht="11.25">
      <c r="B169" s="208"/>
      <c r="C169" s="209"/>
      <c r="D169" s="195" t="s">
        <v>189</v>
      </c>
      <c r="E169" s="210" t="s">
        <v>19</v>
      </c>
      <c r="F169" s="211" t="s">
        <v>83</v>
      </c>
      <c r="G169" s="209"/>
      <c r="H169" s="212">
        <v>1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189</v>
      </c>
      <c r="AU169" s="218" t="s">
        <v>85</v>
      </c>
      <c r="AV169" s="13" t="s">
        <v>85</v>
      </c>
      <c r="AW169" s="13" t="s">
        <v>35</v>
      </c>
      <c r="AX169" s="13" t="s">
        <v>83</v>
      </c>
      <c r="AY169" s="218" t="s">
        <v>178</v>
      </c>
    </row>
    <row r="170" spans="2:65" s="1" customFormat="1" ht="16.5" customHeight="1">
      <c r="B170" s="35"/>
      <c r="C170" s="183" t="s">
        <v>295</v>
      </c>
      <c r="D170" s="183" t="s">
        <v>180</v>
      </c>
      <c r="E170" s="184" t="s">
        <v>296</v>
      </c>
      <c r="F170" s="185" t="s">
        <v>297</v>
      </c>
      <c r="G170" s="186" t="s">
        <v>183</v>
      </c>
      <c r="H170" s="187">
        <v>2.64</v>
      </c>
      <c r="I170" s="188"/>
      <c r="J170" s="189">
        <f>ROUND(I170*H170,2)</f>
        <v>0</v>
      </c>
      <c r="K170" s="185" t="s">
        <v>184</v>
      </c>
      <c r="L170" s="39"/>
      <c r="M170" s="190" t="s">
        <v>19</v>
      </c>
      <c r="N170" s="191" t="s">
        <v>46</v>
      </c>
      <c r="O170" s="61"/>
      <c r="P170" s="192">
        <f>O170*H170</f>
        <v>0</v>
      </c>
      <c r="Q170" s="192">
        <v>0</v>
      </c>
      <c r="R170" s="192">
        <f>Q170*H170</f>
        <v>0</v>
      </c>
      <c r="S170" s="192">
        <v>4.8000000000000001E-2</v>
      </c>
      <c r="T170" s="193">
        <f>S170*H170</f>
        <v>0.12672</v>
      </c>
      <c r="AR170" s="18" t="s">
        <v>185</v>
      </c>
      <c r="AT170" s="18" t="s">
        <v>180</v>
      </c>
      <c r="AU170" s="18" t="s">
        <v>85</v>
      </c>
      <c r="AY170" s="18" t="s">
        <v>178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83</v>
      </c>
      <c r="BK170" s="194">
        <f>ROUND(I170*H170,2)</f>
        <v>0</v>
      </c>
      <c r="BL170" s="18" t="s">
        <v>185</v>
      </c>
      <c r="BM170" s="18" t="s">
        <v>298</v>
      </c>
    </row>
    <row r="171" spans="2:65" s="1" customFormat="1" ht="19.5">
      <c r="B171" s="35"/>
      <c r="C171" s="36"/>
      <c r="D171" s="195" t="s">
        <v>187</v>
      </c>
      <c r="E171" s="36"/>
      <c r="F171" s="196" t="s">
        <v>299</v>
      </c>
      <c r="G171" s="36"/>
      <c r="H171" s="36"/>
      <c r="I171" s="113"/>
      <c r="J171" s="36"/>
      <c r="K171" s="36"/>
      <c r="L171" s="39"/>
      <c r="M171" s="197"/>
      <c r="N171" s="61"/>
      <c r="O171" s="61"/>
      <c r="P171" s="61"/>
      <c r="Q171" s="61"/>
      <c r="R171" s="61"/>
      <c r="S171" s="61"/>
      <c r="T171" s="62"/>
      <c r="AT171" s="18" t="s">
        <v>187</v>
      </c>
      <c r="AU171" s="18" t="s">
        <v>85</v>
      </c>
    </row>
    <row r="172" spans="2:65" s="13" customFormat="1" ht="11.25">
      <c r="B172" s="208"/>
      <c r="C172" s="209"/>
      <c r="D172" s="195" t="s">
        <v>189</v>
      </c>
      <c r="E172" s="210" t="s">
        <v>19</v>
      </c>
      <c r="F172" s="211" t="s">
        <v>300</v>
      </c>
      <c r="G172" s="209"/>
      <c r="H172" s="212">
        <v>1.02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65" s="13" customFormat="1" ht="11.25">
      <c r="B173" s="208"/>
      <c r="C173" s="209"/>
      <c r="D173" s="195" t="s">
        <v>189</v>
      </c>
      <c r="E173" s="210" t="s">
        <v>19</v>
      </c>
      <c r="F173" s="211" t="s">
        <v>301</v>
      </c>
      <c r="G173" s="209"/>
      <c r="H173" s="212">
        <v>1.62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75</v>
      </c>
      <c r="AY173" s="218" t="s">
        <v>178</v>
      </c>
    </row>
    <row r="174" spans="2:65" s="14" customFormat="1" ht="11.25">
      <c r="B174" s="219"/>
      <c r="C174" s="220"/>
      <c r="D174" s="195" t="s">
        <v>189</v>
      </c>
      <c r="E174" s="221" t="s">
        <v>19</v>
      </c>
      <c r="F174" s="222" t="s">
        <v>258</v>
      </c>
      <c r="G174" s="220"/>
      <c r="H174" s="223">
        <v>2.64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189</v>
      </c>
      <c r="AU174" s="229" t="s">
        <v>85</v>
      </c>
      <c r="AV174" s="14" t="s">
        <v>185</v>
      </c>
      <c r="AW174" s="14" t="s">
        <v>35</v>
      </c>
      <c r="AX174" s="14" t="s">
        <v>83</v>
      </c>
      <c r="AY174" s="229" t="s">
        <v>178</v>
      </c>
    </row>
    <row r="175" spans="2:65" s="1" customFormat="1" ht="16.5" customHeight="1">
      <c r="B175" s="35"/>
      <c r="C175" s="183" t="s">
        <v>302</v>
      </c>
      <c r="D175" s="183" t="s">
        <v>180</v>
      </c>
      <c r="E175" s="184" t="s">
        <v>303</v>
      </c>
      <c r="F175" s="185" t="s">
        <v>304</v>
      </c>
      <c r="G175" s="186" t="s">
        <v>183</v>
      </c>
      <c r="H175" s="187">
        <v>26.1</v>
      </c>
      <c r="I175" s="188"/>
      <c r="J175" s="189">
        <f>ROUND(I175*H175,2)</f>
        <v>0</v>
      </c>
      <c r="K175" s="185" t="s">
        <v>184</v>
      </c>
      <c r="L175" s="39"/>
      <c r="M175" s="190" t="s">
        <v>19</v>
      </c>
      <c r="N175" s="191" t="s">
        <v>46</v>
      </c>
      <c r="O175" s="61"/>
      <c r="P175" s="192">
        <f>O175*H175</f>
        <v>0</v>
      </c>
      <c r="Q175" s="192">
        <v>0</v>
      </c>
      <c r="R175" s="192">
        <f>Q175*H175</f>
        <v>0</v>
      </c>
      <c r="S175" s="192">
        <v>3.7999999999999999E-2</v>
      </c>
      <c r="T175" s="193">
        <f>S175*H175</f>
        <v>0.99180000000000001</v>
      </c>
      <c r="AR175" s="18" t="s">
        <v>185</v>
      </c>
      <c r="AT175" s="18" t="s">
        <v>180</v>
      </c>
      <c r="AU175" s="18" t="s">
        <v>85</v>
      </c>
      <c r="AY175" s="18" t="s">
        <v>178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83</v>
      </c>
      <c r="BK175" s="194">
        <f>ROUND(I175*H175,2)</f>
        <v>0</v>
      </c>
      <c r="BL175" s="18" t="s">
        <v>185</v>
      </c>
      <c r="BM175" s="18" t="s">
        <v>305</v>
      </c>
    </row>
    <row r="176" spans="2:65" s="1" customFormat="1" ht="19.5">
      <c r="B176" s="35"/>
      <c r="C176" s="36"/>
      <c r="D176" s="195" t="s">
        <v>187</v>
      </c>
      <c r="E176" s="36"/>
      <c r="F176" s="196" t="s">
        <v>306</v>
      </c>
      <c r="G176" s="36"/>
      <c r="H176" s="36"/>
      <c r="I176" s="113"/>
      <c r="J176" s="36"/>
      <c r="K176" s="36"/>
      <c r="L176" s="39"/>
      <c r="M176" s="197"/>
      <c r="N176" s="61"/>
      <c r="O176" s="61"/>
      <c r="P176" s="61"/>
      <c r="Q176" s="61"/>
      <c r="R176" s="61"/>
      <c r="S176" s="61"/>
      <c r="T176" s="62"/>
      <c r="AT176" s="18" t="s">
        <v>187</v>
      </c>
      <c r="AU176" s="18" t="s">
        <v>85</v>
      </c>
    </row>
    <row r="177" spans="2:65" s="13" customFormat="1" ht="11.25">
      <c r="B177" s="208"/>
      <c r="C177" s="209"/>
      <c r="D177" s="195" t="s">
        <v>189</v>
      </c>
      <c r="E177" s="210" t="s">
        <v>19</v>
      </c>
      <c r="F177" s="211" t="s">
        <v>307</v>
      </c>
      <c r="G177" s="209"/>
      <c r="H177" s="212">
        <v>26.1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189</v>
      </c>
      <c r="AU177" s="218" t="s">
        <v>85</v>
      </c>
      <c r="AV177" s="13" t="s">
        <v>85</v>
      </c>
      <c r="AW177" s="13" t="s">
        <v>35</v>
      </c>
      <c r="AX177" s="13" t="s">
        <v>83</v>
      </c>
      <c r="AY177" s="218" t="s">
        <v>178</v>
      </c>
    </row>
    <row r="178" spans="2:65" s="1" customFormat="1" ht="16.5" customHeight="1">
      <c r="B178" s="35"/>
      <c r="C178" s="183" t="s">
        <v>308</v>
      </c>
      <c r="D178" s="183" t="s">
        <v>180</v>
      </c>
      <c r="E178" s="184" t="s">
        <v>309</v>
      </c>
      <c r="F178" s="185" t="s">
        <v>310</v>
      </c>
      <c r="G178" s="186" t="s">
        <v>183</v>
      </c>
      <c r="H178" s="187">
        <v>6.67</v>
      </c>
      <c r="I178" s="188"/>
      <c r="J178" s="189">
        <f>ROUND(I178*H178,2)</f>
        <v>0</v>
      </c>
      <c r="K178" s="185" t="s">
        <v>184</v>
      </c>
      <c r="L178" s="39"/>
      <c r="M178" s="190" t="s">
        <v>19</v>
      </c>
      <c r="N178" s="191" t="s">
        <v>46</v>
      </c>
      <c r="O178" s="61"/>
      <c r="P178" s="192">
        <f>O178*H178</f>
        <v>0</v>
      </c>
      <c r="Q178" s="192">
        <v>0</v>
      </c>
      <c r="R178" s="192">
        <f>Q178*H178</f>
        <v>0</v>
      </c>
      <c r="S178" s="192">
        <v>6.7000000000000004E-2</v>
      </c>
      <c r="T178" s="193">
        <f>S178*H178</f>
        <v>0.44689000000000001</v>
      </c>
      <c r="AR178" s="18" t="s">
        <v>185</v>
      </c>
      <c r="AT178" s="18" t="s">
        <v>180</v>
      </c>
      <c r="AU178" s="18" t="s">
        <v>85</v>
      </c>
      <c r="AY178" s="18" t="s">
        <v>178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83</v>
      </c>
      <c r="BK178" s="194">
        <f>ROUND(I178*H178,2)</f>
        <v>0</v>
      </c>
      <c r="BL178" s="18" t="s">
        <v>185</v>
      </c>
      <c r="BM178" s="18" t="s">
        <v>311</v>
      </c>
    </row>
    <row r="179" spans="2:65" s="1" customFormat="1" ht="11.25">
      <c r="B179" s="35"/>
      <c r="C179" s="36"/>
      <c r="D179" s="195" t="s">
        <v>187</v>
      </c>
      <c r="E179" s="36"/>
      <c r="F179" s="196" t="s">
        <v>312</v>
      </c>
      <c r="G179" s="36"/>
      <c r="H179" s="36"/>
      <c r="I179" s="113"/>
      <c r="J179" s="36"/>
      <c r="K179" s="36"/>
      <c r="L179" s="39"/>
      <c r="M179" s="197"/>
      <c r="N179" s="61"/>
      <c r="O179" s="61"/>
      <c r="P179" s="61"/>
      <c r="Q179" s="61"/>
      <c r="R179" s="61"/>
      <c r="S179" s="61"/>
      <c r="T179" s="62"/>
      <c r="AT179" s="18" t="s">
        <v>187</v>
      </c>
      <c r="AU179" s="18" t="s">
        <v>85</v>
      </c>
    </row>
    <row r="180" spans="2:65" s="12" customFormat="1" ht="11.25">
      <c r="B180" s="198"/>
      <c r="C180" s="199"/>
      <c r="D180" s="195" t="s">
        <v>189</v>
      </c>
      <c r="E180" s="200" t="s">
        <v>19</v>
      </c>
      <c r="F180" s="201" t="s">
        <v>313</v>
      </c>
      <c r="G180" s="199"/>
      <c r="H180" s="200" t="s">
        <v>19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189</v>
      </c>
      <c r="AU180" s="207" t="s">
        <v>85</v>
      </c>
      <c r="AV180" s="12" t="s">
        <v>83</v>
      </c>
      <c r="AW180" s="12" t="s">
        <v>35</v>
      </c>
      <c r="AX180" s="12" t="s">
        <v>75</v>
      </c>
      <c r="AY180" s="207" t="s">
        <v>178</v>
      </c>
    </row>
    <row r="181" spans="2:65" s="13" customFormat="1" ht="11.25">
      <c r="B181" s="208"/>
      <c r="C181" s="209"/>
      <c r="D181" s="195" t="s">
        <v>189</v>
      </c>
      <c r="E181" s="210" t="s">
        <v>19</v>
      </c>
      <c r="F181" s="211" t="s">
        <v>314</v>
      </c>
      <c r="G181" s="209"/>
      <c r="H181" s="212">
        <v>6.67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189</v>
      </c>
      <c r="AU181" s="218" t="s">
        <v>85</v>
      </c>
      <c r="AV181" s="13" t="s">
        <v>85</v>
      </c>
      <c r="AW181" s="13" t="s">
        <v>35</v>
      </c>
      <c r="AX181" s="13" t="s">
        <v>83</v>
      </c>
      <c r="AY181" s="218" t="s">
        <v>178</v>
      </c>
    </row>
    <row r="182" spans="2:65" s="1" customFormat="1" ht="16.5" customHeight="1">
      <c r="B182" s="35"/>
      <c r="C182" s="183" t="s">
        <v>315</v>
      </c>
      <c r="D182" s="183" t="s">
        <v>180</v>
      </c>
      <c r="E182" s="184" t="s">
        <v>316</v>
      </c>
      <c r="F182" s="185" t="s">
        <v>317</v>
      </c>
      <c r="G182" s="186" t="s">
        <v>183</v>
      </c>
      <c r="H182" s="187">
        <v>23.338000000000001</v>
      </c>
      <c r="I182" s="188"/>
      <c r="J182" s="189">
        <f>ROUND(I182*H182,2)</f>
        <v>0</v>
      </c>
      <c r="K182" s="185" t="s">
        <v>184</v>
      </c>
      <c r="L182" s="39"/>
      <c r="M182" s="190" t="s">
        <v>19</v>
      </c>
      <c r="N182" s="191" t="s">
        <v>46</v>
      </c>
      <c r="O182" s="61"/>
      <c r="P182" s="192">
        <f>O182*H182</f>
        <v>0</v>
      </c>
      <c r="Q182" s="192">
        <v>0</v>
      </c>
      <c r="R182" s="192">
        <f>Q182*H182</f>
        <v>0</v>
      </c>
      <c r="S182" s="192">
        <v>7.5999999999999998E-2</v>
      </c>
      <c r="T182" s="193">
        <f>S182*H182</f>
        <v>1.7736879999999999</v>
      </c>
      <c r="AR182" s="18" t="s">
        <v>185</v>
      </c>
      <c r="AT182" s="18" t="s">
        <v>180</v>
      </c>
      <c r="AU182" s="18" t="s">
        <v>85</v>
      </c>
      <c r="AY182" s="18" t="s">
        <v>178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83</v>
      </c>
      <c r="BK182" s="194">
        <f>ROUND(I182*H182,2)</f>
        <v>0</v>
      </c>
      <c r="BL182" s="18" t="s">
        <v>185</v>
      </c>
      <c r="BM182" s="18" t="s">
        <v>318</v>
      </c>
    </row>
    <row r="183" spans="2:65" s="1" customFormat="1" ht="11.25">
      <c r="B183" s="35"/>
      <c r="C183" s="36"/>
      <c r="D183" s="195" t="s">
        <v>187</v>
      </c>
      <c r="E183" s="36"/>
      <c r="F183" s="196" t="s">
        <v>319</v>
      </c>
      <c r="G183" s="36"/>
      <c r="H183" s="36"/>
      <c r="I183" s="113"/>
      <c r="J183" s="36"/>
      <c r="K183" s="36"/>
      <c r="L183" s="39"/>
      <c r="M183" s="197"/>
      <c r="N183" s="61"/>
      <c r="O183" s="61"/>
      <c r="P183" s="61"/>
      <c r="Q183" s="61"/>
      <c r="R183" s="61"/>
      <c r="S183" s="61"/>
      <c r="T183" s="62"/>
      <c r="AT183" s="18" t="s">
        <v>187</v>
      </c>
      <c r="AU183" s="18" t="s">
        <v>85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320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3" customFormat="1" ht="11.25">
      <c r="B185" s="208"/>
      <c r="C185" s="209"/>
      <c r="D185" s="195" t="s">
        <v>189</v>
      </c>
      <c r="E185" s="210" t="s">
        <v>19</v>
      </c>
      <c r="F185" s="211" t="s">
        <v>321</v>
      </c>
      <c r="G185" s="209"/>
      <c r="H185" s="212">
        <v>2.85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189</v>
      </c>
      <c r="AU185" s="218" t="s">
        <v>85</v>
      </c>
      <c r="AV185" s="13" t="s">
        <v>85</v>
      </c>
      <c r="AW185" s="13" t="s">
        <v>35</v>
      </c>
      <c r="AX185" s="13" t="s">
        <v>75</v>
      </c>
      <c r="AY185" s="218" t="s">
        <v>178</v>
      </c>
    </row>
    <row r="186" spans="2:65" s="12" customFormat="1" ht="11.25">
      <c r="B186" s="198"/>
      <c r="C186" s="199"/>
      <c r="D186" s="195" t="s">
        <v>189</v>
      </c>
      <c r="E186" s="200" t="s">
        <v>19</v>
      </c>
      <c r="F186" s="201" t="s">
        <v>322</v>
      </c>
      <c r="G186" s="199"/>
      <c r="H186" s="200" t="s">
        <v>19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189</v>
      </c>
      <c r="AU186" s="207" t="s">
        <v>85</v>
      </c>
      <c r="AV186" s="12" t="s">
        <v>83</v>
      </c>
      <c r="AW186" s="12" t="s">
        <v>35</v>
      </c>
      <c r="AX186" s="12" t="s">
        <v>75</v>
      </c>
      <c r="AY186" s="207" t="s">
        <v>178</v>
      </c>
    </row>
    <row r="187" spans="2:65" s="13" customFormat="1" ht="11.25">
      <c r="B187" s="208"/>
      <c r="C187" s="209"/>
      <c r="D187" s="195" t="s">
        <v>189</v>
      </c>
      <c r="E187" s="210" t="s">
        <v>19</v>
      </c>
      <c r="F187" s="211" t="s">
        <v>323</v>
      </c>
      <c r="G187" s="209"/>
      <c r="H187" s="212">
        <v>20.488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189</v>
      </c>
      <c r="AU187" s="218" t="s">
        <v>85</v>
      </c>
      <c r="AV187" s="13" t="s">
        <v>85</v>
      </c>
      <c r="AW187" s="13" t="s">
        <v>35</v>
      </c>
      <c r="AX187" s="13" t="s">
        <v>75</v>
      </c>
      <c r="AY187" s="218" t="s">
        <v>178</v>
      </c>
    </row>
    <row r="188" spans="2:65" s="14" customFormat="1" ht="11.25">
      <c r="B188" s="219"/>
      <c r="C188" s="220"/>
      <c r="D188" s="195" t="s">
        <v>189</v>
      </c>
      <c r="E188" s="221" t="s">
        <v>19</v>
      </c>
      <c r="F188" s="222" t="s">
        <v>258</v>
      </c>
      <c r="G188" s="220"/>
      <c r="H188" s="223">
        <v>23.338000000000001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189</v>
      </c>
      <c r="AU188" s="229" t="s">
        <v>85</v>
      </c>
      <c r="AV188" s="14" t="s">
        <v>185</v>
      </c>
      <c r="AW188" s="14" t="s">
        <v>35</v>
      </c>
      <c r="AX188" s="14" t="s">
        <v>83</v>
      </c>
      <c r="AY188" s="229" t="s">
        <v>178</v>
      </c>
    </row>
    <row r="189" spans="2:65" s="1" customFormat="1" ht="16.5" customHeight="1">
      <c r="B189" s="35"/>
      <c r="C189" s="183" t="s">
        <v>7</v>
      </c>
      <c r="D189" s="183" t="s">
        <v>180</v>
      </c>
      <c r="E189" s="184" t="s">
        <v>324</v>
      </c>
      <c r="F189" s="185" t="s">
        <v>325</v>
      </c>
      <c r="G189" s="186" t="s">
        <v>183</v>
      </c>
      <c r="H189" s="187">
        <v>75</v>
      </c>
      <c r="I189" s="188"/>
      <c r="J189" s="189">
        <f>ROUND(I189*H189,2)</f>
        <v>0</v>
      </c>
      <c r="K189" s="185" t="s">
        <v>212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0</v>
      </c>
      <c r="R189" s="192">
        <f>Q189*H189</f>
        <v>0</v>
      </c>
      <c r="S189" s="192">
        <v>0.01</v>
      </c>
      <c r="T189" s="193">
        <f>S189*H189</f>
        <v>0.75</v>
      </c>
      <c r="AR189" s="18" t="s">
        <v>185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185</v>
      </c>
      <c r="BM189" s="18" t="s">
        <v>326</v>
      </c>
    </row>
    <row r="190" spans="2:65" s="1" customFormat="1" ht="11.25">
      <c r="B190" s="35"/>
      <c r="C190" s="36"/>
      <c r="D190" s="195" t="s">
        <v>187</v>
      </c>
      <c r="E190" s="36"/>
      <c r="F190" s="196" t="s">
        <v>325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2" customFormat="1" ht="11.25">
      <c r="B191" s="198"/>
      <c r="C191" s="199"/>
      <c r="D191" s="195" t="s">
        <v>189</v>
      </c>
      <c r="E191" s="200" t="s">
        <v>19</v>
      </c>
      <c r="F191" s="201" t="s">
        <v>327</v>
      </c>
      <c r="G191" s="199"/>
      <c r="H191" s="200" t="s">
        <v>19</v>
      </c>
      <c r="I191" s="202"/>
      <c r="J191" s="199"/>
      <c r="K191" s="199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189</v>
      </c>
      <c r="AU191" s="207" t="s">
        <v>85</v>
      </c>
      <c r="AV191" s="12" t="s">
        <v>83</v>
      </c>
      <c r="AW191" s="12" t="s">
        <v>35</v>
      </c>
      <c r="AX191" s="12" t="s">
        <v>75</v>
      </c>
      <c r="AY191" s="207" t="s">
        <v>178</v>
      </c>
    </row>
    <row r="192" spans="2:65" s="13" customFormat="1" ht="11.25">
      <c r="B192" s="208"/>
      <c r="C192" s="209"/>
      <c r="D192" s="195" t="s">
        <v>189</v>
      </c>
      <c r="E192" s="210" t="s">
        <v>19</v>
      </c>
      <c r="F192" s="211" t="s">
        <v>328</v>
      </c>
      <c r="G192" s="209"/>
      <c r="H192" s="212">
        <v>75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189</v>
      </c>
      <c r="AU192" s="218" t="s">
        <v>85</v>
      </c>
      <c r="AV192" s="13" t="s">
        <v>85</v>
      </c>
      <c r="AW192" s="13" t="s">
        <v>35</v>
      </c>
      <c r="AX192" s="13" t="s">
        <v>83</v>
      </c>
      <c r="AY192" s="218" t="s">
        <v>178</v>
      </c>
    </row>
    <row r="193" spans="2:65" s="1" customFormat="1" ht="16.5" customHeight="1">
      <c r="B193" s="35"/>
      <c r="C193" s="183" t="s">
        <v>329</v>
      </c>
      <c r="D193" s="183" t="s">
        <v>180</v>
      </c>
      <c r="E193" s="184" t="s">
        <v>330</v>
      </c>
      <c r="F193" s="185" t="s">
        <v>331</v>
      </c>
      <c r="G193" s="186" t="s">
        <v>291</v>
      </c>
      <c r="H193" s="187">
        <v>1</v>
      </c>
      <c r="I193" s="188"/>
      <c r="J193" s="189">
        <f>ROUND(I193*H193,2)</f>
        <v>0</v>
      </c>
      <c r="K193" s="185" t="s">
        <v>212</v>
      </c>
      <c r="L193" s="39"/>
      <c r="M193" s="190" t="s">
        <v>19</v>
      </c>
      <c r="N193" s="191" t="s">
        <v>46</v>
      </c>
      <c r="O193" s="61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8" t="s">
        <v>185</v>
      </c>
      <c r="AT193" s="18" t="s">
        <v>180</v>
      </c>
      <c r="AU193" s="18" t="s">
        <v>85</v>
      </c>
      <c r="AY193" s="18" t="s">
        <v>178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83</v>
      </c>
      <c r="BK193" s="194">
        <f>ROUND(I193*H193,2)</f>
        <v>0</v>
      </c>
      <c r="BL193" s="18" t="s">
        <v>185</v>
      </c>
      <c r="BM193" s="18" t="s">
        <v>332</v>
      </c>
    </row>
    <row r="194" spans="2:65" s="1" customFormat="1" ht="11.25">
      <c r="B194" s="35"/>
      <c r="C194" s="36"/>
      <c r="D194" s="195" t="s">
        <v>187</v>
      </c>
      <c r="E194" s="36"/>
      <c r="F194" s="196" t="s">
        <v>331</v>
      </c>
      <c r="G194" s="36"/>
      <c r="H194" s="36"/>
      <c r="I194" s="113"/>
      <c r="J194" s="36"/>
      <c r="K194" s="36"/>
      <c r="L194" s="39"/>
      <c r="M194" s="197"/>
      <c r="N194" s="61"/>
      <c r="O194" s="61"/>
      <c r="P194" s="61"/>
      <c r="Q194" s="61"/>
      <c r="R194" s="61"/>
      <c r="S194" s="61"/>
      <c r="T194" s="62"/>
      <c r="AT194" s="18" t="s">
        <v>187</v>
      </c>
      <c r="AU194" s="18" t="s">
        <v>85</v>
      </c>
    </row>
    <row r="195" spans="2:65" s="1" customFormat="1" ht="29.25">
      <c r="B195" s="35"/>
      <c r="C195" s="36"/>
      <c r="D195" s="195" t="s">
        <v>333</v>
      </c>
      <c r="E195" s="36"/>
      <c r="F195" s="241" t="s">
        <v>334</v>
      </c>
      <c r="G195" s="36"/>
      <c r="H195" s="36"/>
      <c r="I195" s="113"/>
      <c r="J195" s="36"/>
      <c r="K195" s="36"/>
      <c r="L195" s="39"/>
      <c r="M195" s="197"/>
      <c r="N195" s="61"/>
      <c r="O195" s="61"/>
      <c r="P195" s="61"/>
      <c r="Q195" s="61"/>
      <c r="R195" s="61"/>
      <c r="S195" s="61"/>
      <c r="T195" s="62"/>
      <c r="AT195" s="18" t="s">
        <v>333</v>
      </c>
      <c r="AU195" s="18" t="s">
        <v>85</v>
      </c>
    </row>
    <row r="196" spans="2:65" s="1" customFormat="1" ht="16.5" customHeight="1">
      <c r="B196" s="35"/>
      <c r="C196" s="183" t="s">
        <v>335</v>
      </c>
      <c r="D196" s="183" t="s">
        <v>180</v>
      </c>
      <c r="E196" s="184" t="s">
        <v>336</v>
      </c>
      <c r="F196" s="185" t="s">
        <v>337</v>
      </c>
      <c r="G196" s="186" t="s">
        <v>226</v>
      </c>
      <c r="H196" s="187">
        <v>40</v>
      </c>
      <c r="I196" s="188"/>
      <c r="J196" s="189">
        <f>ROUND(I196*H196,2)</f>
        <v>0</v>
      </c>
      <c r="K196" s="185" t="s">
        <v>212</v>
      </c>
      <c r="L196" s="39"/>
      <c r="M196" s="190" t="s">
        <v>19</v>
      </c>
      <c r="N196" s="191" t="s">
        <v>46</v>
      </c>
      <c r="O196" s="61"/>
      <c r="P196" s="192">
        <f>O196*H196</f>
        <v>0</v>
      </c>
      <c r="Q196" s="192">
        <v>0</v>
      </c>
      <c r="R196" s="192">
        <f>Q196*H196</f>
        <v>0</v>
      </c>
      <c r="S196" s="192">
        <v>0.222</v>
      </c>
      <c r="T196" s="193">
        <f>S196*H196</f>
        <v>8.8800000000000008</v>
      </c>
      <c r="AR196" s="18" t="s">
        <v>185</v>
      </c>
      <c r="AT196" s="18" t="s">
        <v>180</v>
      </c>
      <c r="AU196" s="18" t="s">
        <v>85</v>
      </c>
      <c r="AY196" s="18" t="s">
        <v>178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83</v>
      </c>
      <c r="BK196" s="194">
        <f>ROUND(I196*H196,2)</f>
        <v>0</v>
      </c>
      <c r="BL196" s="18" t="s">
        <v>185</v>
      </c>
      <c r="BM196" s="18" t="s">
        <v>338</v>
      </c>
    </row>
    <row r="197" spans="2:65" s="1" customFormat="1" ht="11.25">
      <c r="B197" s="35"/>
      <c r="C197" s="36"/>
      <c r="D197" s="195" t="s">
        <v>187</v>
      </c>
      <c r="E197" s="36"/>
      <c r="F197" s="196" t="s">
        <v>337</v>
      </c>
      <c r="G197" s="36"/>
      <c r="H197" s="36"/>
      <c r="I197" s="113"/>
      <c r="J197" s="36"/>
      <c r="K197" s="36"/>
      <c r="L197" s="39"/>
      <c r="M197" s="197"/>
      <c r="N197" s="61"/>
      <c r="O197" s="61"/>
      <c r="P197" s="61"/>
      <c r="Q197" s="61"/>
      <c r="R197" s="61"/>
      <c r="S197" s="61"/>
      <c r="T197" s="62"/>
      <c r="AT197" s="18" t="s">
        <v>187</v>
      </c>
      <c r="AU197" s="18" t="s">
        <v>85</v>
      </c>
    </row>
    <row r="198" spans="2:65" s="12" customFormat="1" ht="11.25">
      <c r="B198" s="198"/>
      <c r="C198" s="199"/>
      <c r="D198" s="195" t="s">
        <v>189</v>
      </c>
      <c r="E198" s="200" t="s">
        <v>19</v>
      </c>
      <c r="F198" s="201" t="s">
        <v>339</v>
      </c>
      <c r="G198" s="199"/>
      <c r="H198" s="200" t="s">
        <v>19</v>
      </c>
      <c r="I198" s="202"/>
      <c r="J198" s="199"/>
      <c r="K198" s="199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189</v>
      </c>
      <c r="AU198" s="207" t="s">
        <v>85</v>
      </c>
      <c r="AV198" s="12" t="s">
        <v>83</v>
      </c>
      <c r="AW198" s="12" t="s">
        <v>35</v>
      </c>
      <c r="AX198" s="12" t="s">
        <v>75</v>
      </c>
      <c r="AY198" s="207" t="s">
        <v>178</v>
      </c>
    </row>
    <row r="199" spans="2:65" s="13" customFormat="1" ht="11.25">
      <c r="B199" s="208"/>
      <c r="C199" s="209"/>
      <c r="D199" s="195" t="s">
        <v>189</v>
      </c>
      <c r="E199" s="210" t="s">
        <v>19</v>
      </c>
      <c r="F199" s="211" t="s">
        <v>340</v>
      </c>
      <c r="G199" s="209"/>
      <c r="H199" s="212">
        <v>40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189</v>
      </c>
      <c r="AU199" s="218" t="s">
        <v>85</v>
      </c>
      <c r="AV199" s="13" t="s">
        <v>85</v>
      </c>
      <c r="AW199" s="13" t="s">
        <v>35</v>
      </c>
      <c r="AX199" s="13" t="s">
        <v>83</v>
      </c>
      <c r="AY199" s="218" t="s">
        <v>178</v>
      </c>
    </row>
    <row r="200" spans="2:65" s="1" customFormat="1" ht="16.5" customHeight="1">
      <c r="B200" s="35"/>
      <c r="C200" s="183" t="s">
        <v>341</v>
      </c>
      <c r="D200" s="183" t="s">
        <v>180</v>
      </c>
      <c r="E200" s="184" t="s">
        <v>342</v>
      </c>
      <c r="F200" s="185" t="s">
        <v>343</v>
      </c>
      <c r="G200" s="186" t="s">
        <v>344</v>
      </c>
      <c r="H200" s="187">
        <v>20</v>
      </c>
      <c r="I200" s="188"/>
      <c r="J200" s="189">
        <f>ROUND(I200*H200,2)</f>
        <v>0</v>
      </c>
      <c r="K200" s="185" t="s">
        <v>212</v>
      </c>
      <c r="L200" s="39"/>
      <c r="M200" s="190" t="s">
        <v>19</v>
      </c>
      <c r="N200" s="191" t="s">
        <v>46</v>
      </c>
      <c r="O200" s="61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8" t="s">
        <v>185</v>
      </c>
      <c r="AT200" s="18" t="s">
        <v>180</v>
      </c>
      <c r="AU200" s="18" t="s">
        <v>85</v>
      </c>
      <c r="AY200" s="18" t="s">
        <v>178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83</v>
      </c>
      <c r="BK200" s="194">
        <f>ROUND(I200*H200,2)</f>
        <v>0</v>
      </c>
      <c r="BL200" s="18" t="s">
        <v>185</v>
      </c>
      <c r="BM200" s="18" t="s">
        <v>345</v>
      </c>
    </row>
    <row r="201" spans="2:65" s="1" customFormat="1" ht="11.25">
      <c r="B201" s="35"/>
      <c r="C201" s="36"/>
      <c r="D201" s="195" t="s">
        <v>187</v>
      </c>
      <c r="E201" s="36"/>
      <c r="F201" s="196" t="s">
        <v>343</v>
      </c>
      <c r="G201" s="36"/>
      <c r="H201" s="36"/>
      <c r="I201" s="113"/>
      <c r="J201" s="36"/>
      <c r="K201" s="36"/>
      <c r="L201" s="39"/>
      <c r="M201" s="197"/>
      <c r="N201" s="61"/>
      <c r="O201" s="61"/>
      <c r="P201" s="61"/>
      <c r="Q201" s="61"/>
      <c r="R201" s="61"/>
      <c r="S201" s="61"/>
      <c r="T201" s="62"/>
      <c r="AT201" s="18" t="s">
        <v>187</v>
      </c>
      <c r="AU201" s="18" t="s">
        <v>85</v>
      </c>
    </row>
    <row r="202" spans="2:65" s="1" customFormat="1" ht="16.5" customHeight="1">
      <c r="B202" s="35"/>
      <c r="C202" s="183" t="s">
        <v>346</v>
      </c>
      <c r="D202" s="183" t="s">
        <v>180</v>
      </c>
      <c r="E202" s="184" t="s">
        <v>347</v>
      </c>
      <c r="F202" s="185" t="s">
        <v>348</v>
      </c>
      <c r="G202" s="186" t="s">
        <v>291</v>
      </c>
      <c r="H202" s="187">
        <v>1</v>
      </c>
      <c r="I202" s="188"/>
      <c r="J202" s="189">
        <f>ROUND(I202*H202,2)</f>
        <v>0</v>
      </c>
      <c r="K202" s="185" t="s">
        <v>212</v>
      </c>
      <c r="L202" s="39"/>
      <c r="M202" s="190" t="s">
        <v>19</v>
      </c>
      <c r="N202" s="191" t="s">
        <v>46</v>
      </c>
      <c r="O202" s="61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8" t="s">
        <v>185</v>
      </c>
      <c r="AT202" s="18" t="s">
        <v>180</v>
      </c>
      <c r="AU202" s="18" t="s">
        <v>85</v>
      </c>
      <c r="AY202" s="18" t="s">
        <v>178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83</v>
      </c>
      <c r="BK202" s="194">
        <f>ROUND(I202*H202,2)</f>
        <v>0</v>
      </c>
      <c r="BL202" s="18" t="s">
        <v>185</v>
      </c>
      <c r="BM202" s="18" t="s">
        <v>349</v>
      </c>
    </row>
    <row r="203" spans="2:65" s="1" customFormat="1" ht="11.25">
      <c r="B203" s="35"/>
      <c r="C203" s="36"/>
      <c r="D203" s="195" t="s">
        <v>187</v>
      </c>
      <c r="E203" s="36"/>
      <c r="F203" s="196" t="s">
        <v>348</v>
      </c>
      <c r="G203" s="36"/>
      <c r="H203" s="36"/>
      <c r="I203" s="113"/>
      <c r="J203" s="36"/>
      <c r="K203" s="36"/>
      <c r="L203" s="39"/>
      <c r="M203" s="197"/>
      <c r="N203" s="61"/>
      <c r="O203" s="61"/>
      <c r="P203" s="61"/>
      <c r="Q203" s="61"/>
      <c r="R203" s="61"/>
      <c r="S203" s="61"/>
      <c r="T203" s="62"/>
      <c r="AT203" s="18" t="s">
        <v>187</v>
      </c>
      <c r="AU203" s="18" t="s">
        <v>85</v>
      </c>
    </row>
    <row r="204" spans="2:65" s="1" customFormat="1" ht="16.5" customHeight="1">
      <c r="B204" s="35"/>
      <c r="C204" s="183" t="s">
        <v>350</v>
      </c>
      <c r="D204" s="183" t="s">
        <v>180</v>
      </c>
      <c r="E204" s="184" t="s">
        <v>351</v>
      </c>
      <c r="F204" s="185" t="s">
        <v>352</v>
      </c>
      <c r="G204" s="186" t="s">
        <v>183</v>
      </c>
      <c r="H204" s="187">
        <v>136.411</v>
      </c>
      <c r="I204" s="188"/>
      <c r="J204" s="189">
        <f>ROUND(I204*H204,2)</f>
        <v>0</v>
      </c>
      <c r="K204" s="185" t="s">
        <v>184</v>
      </c>
      <c r="L204" s="39"/>
      <c r="M204" s="190" t="s">
        <v>19</v>
      </c>
      <c r="N204" s="191" t="s">
        <v>46</v>
      </c>
      <c r="O204" s="61"/>
      <c r="P204" s="192">
        <f>O204*H204</f>
        <v>0</v>
      </c>
      <c r="Q204" s="192">
        <v>0</v>
      </c>
      <c r="R204" s="192">
        <f>Q204*H204</f>
        <v>0</v>
      </c>
      <c r="S204" s="192">
        <v>8.5999999999999993E-2</v>
      </c>
      <c r="T204" s="193">
        <f>S204*H204</f>
        <v>11.731345999999998</v>
      </c>
      <c r="AR204" s="18" t="s">
        <v>288</v>
      </c>
      <c r="AT204" s="18" t="s">
        <v>180</v>
      </c>
      <c r="AU204" s="18" t="s">
        <v>85</v>
      </c>
      <c r="AY204" s="18" t="s">
        <v>178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83</v>
      </c>
      <c r="BK204" s="194">
        <f>ROUND(I204*H204,2)</f>
        <v>0</v>
      </c>
      <c r="BL204" s="18" t="s">
        <v>288</v>
      </c>
      <c r="BM204" s="18" t="s">
        <v>353</v>
      </c>
    </row>
    <row r="205" spans="2:65" s="1" customFormat="1" ht="19.5">
      <c r="B205" s="35"/>
      <c r="C205" s="36"/>
      <c r="D205" s="195" t="s">
        <v>187</v>
      </c>
      <c r="E205" s="36"/>
      <c r="F205" s="196" t="s">
        <v>354</v>
      </c>
      <c r="G205" s="36"/>
      <c r="H205" s="36"/>
      <c r="I205" s="113"/>
      <c r="J205" s="36"/>
      <c r="K205" s="36"/>
      <c r="L205" s="39"/>
      <c r="M205" s="197"/>
      <c r="N205" s="61"/>
      <c r="O205" s="61"/>
      <c r="P205" s="61"/>
      <c r="Q205" s="61"/>
      <c r="R205" s="61"/>
      <c r="S205" s="61"/>
      <c r="T205" s="62"/>
      <c r="AT205" s="18" t="s">
        <v>187</v>
      </c>
      <c r="AU205" s="18" t="s">
        <v>85</v>
      </c>
    </row>
    <row r="206" spans="2:65" s="12" customFormat="1" ht="11.25">
      <c r="B206" s="198"/>
      <c r="C206" s="199"/>
      <c r="D206" s="195" t="s">
        <v>189</v>
      </c>
      <c r="E206" s="200" t="s">
        <v>19</v>
      </c>
      <c r="F206" s="201" t="s">
        <v>355</v>
      </c>
      <c r="G206" s="199"/>
      <c r="H206" s="200" t="s">
        <v>19</v>
      </c>
      <c r="I206" s="202"/>
      <c r="J206" s="199"/>
      <c r="K206" s="199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189</v>
      </c>
      <c r="AU206" s="207" t="s">
        <v>85</v>
      </c>
      <c r="AV206" s="12" t="s">
        <v>83</v>
      </c>
      <c r="AW206" s="12" t="s">
        <v>35</v>
      </c>
      <c r="AX206" s="12" t="s">
        <v>75</v>
      </c>
      <c r="AY206" s="207" t="s">
        <v>178</v>
      </c>
    </row>
    <row r="207" spans="2:65" s="13" customFormat="1" ht="11.25">
      <c r="B207" s="208"/>
      <c r="C207" s="209"/>
      <c r="D207" s="195" t="s">
        <v>189</v>
      </c>
      <c r="E207" s="210" t="s">
        <v>19</v>
      </c>
      <c r="F207" s="211" t="s">
        <v>356</v>
      </c>
      <c r="G207" s="209"/>
      <c r="H207" s="212">
        <v>136.411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189</v>
      </c>
      <c r="AU207" s="218" t="s">
        <v>85</v>
      </c>
      <c r="AV207" s="13" t="s">
        <v>85</v>
      </c>
      <c r="AW207" s="13" t="s">
        <v>35</v>
      </c>
      <c r="AX207" s="13" t="s">
        <v>83</v>
      </c>
      <c r="AY207" s="218" t="s">
        <v>178</v>
      </c>
    </row>
    <row r="208" spans="2:65" s="11" customFormat="1" ht="22.9" customHeight="1">
      <c r="B208" s="167"/>
      <c r="C208" s="168"/>
      <c r="D208" s="169" t="s">
        <v>74</v>
      </c>
      <c r="E208" s="181" t="s">
        <v>357</v>
      </c>
      <c r="F208" s="181" t="s">
        <v>358</v>
      </c>
      <c r="G208" s="168"/>
      <c r="H208" s="168"/>
      <c r="I208" s="171"/>
      <c r="J208" s="182">
        <f>BK208</f>
        <v>0</v>
      </c>
      <c r="K208" s="168"/>
      <c r="L208" s="173"/>
      <c r="M208" s="174"/>
      <c r="N208" s="175"/>
      <c r="O208" s="175"/>
      <c r="P208" s="176">
        <f>SUM(P209:P257)</f>
        <v>0</v>
      </c>
      <c r="Q208" s="175"/>
      <c r="R208" s="176">
        <f>SUM(R209:R257)</f>
        <v>0</v>
      </c>
      <c r="S208" s="175"/>
      <c r="T208" s="177">
        <f>SUM(T209:T257)</f>
        <v>0</v>
      </c>
      <c r="AR208" s="178" t="s">
        <v>83</v>
      </c>
      <c r="AT208" s="179" t="s">
        <v>74</v>
      </c>
      <c r="AU208" s="179" t="s">
        <v>83</v>
      </c>
      <c r="AY208" s="178" t="s">
        <v>178</v>
      </c>
      <c r="BK208" s="180">
        <f>SUM(BK209:BK257)</f>
        <v>0</v>
      </c>
    </row>
    <row r="209" spans="2:65" s="1" customFormat="1" ht="16.5" customHeight="1">
      <c r="B209" s="35"/>
      <c r="C209" s="183" t="s">
        <v>359</v>
      </c>
      <c r="D209" s="183" t="s">
        <v>180</v>
      </c>
      <c r="E209" s="184" t="s">
        <v>360</v>
      </c>
      <c r="F209" s="185" t="s">
        <v>361</v>
      </c>
      <c r="G209" s="186" t="s">
        <v>362</v>
      </c>
      <c r="H209" s="187">
        <v>416.52</v>
      </c>
      <c r="I209" s="188"/>
      <c r="J209" s="189">
        <f>ROUND(I209*H209,2)</f>
        <v>0</v>
      </c>
      <c r="K209" s="185" t="s">
        <v>184</v>
      </c>
      <c r="L209" s="39"/>
      <c r="M209" s="190" t="s">
        <v>19</v>
      </c>
      <c r="N209" s="191" t="s">
        <v>46</v>
      </c>
      <c r="O209" s="61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8" t="s">
        <v>185</v>
      </c>
      <c r="AT209" s="18" t="s">
        <v>180</v>
      </c>
      <c r="AU209" s="18" t="s">
        <v>85</v>
      </c>
      <c r="AY209" s="18" t="s">
        <v>178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83</v>
      </c>
      <c r="BK209" s="194">
        <f>ROUND(I209*H209,2)</f>
        <v>0</v>
      </c>
      <c r="BL209" s="18" t="s">
        <v>185</v>
      </c>
      <c r="BM209" s="18" t="s">
        <v>363</v>
      </c>
    </row>
    <row r="210" spans="2:65" s="1" customFormat="1" ht="19.5">
      <c r="B210" s="35"/>
      <c r="C210" s="36"/>
      <c r="D210" s="195" t="s">
        <v>187</v>
      </c>
      <c r="E210" s="36"/>
      <c r="F210" s="196" t="s">
        <v>364</v>
      </c>
      <c r="G210" s="36"/>
      <c r="H210" s="36"/>
      <c r="I210" s="113"/>
      <c r="J210" s="36"/>
      <c r="K210" s="36"/>
      <c r="L210" s="39"/>
      <c r="M210" s="197"/>
      <c r="N210" s="61"/>
      <c r="O210" s="61"/>
      <c r="P210" s="61"/>
      <c r="Q210" s="61"/>
      <c r="R210" s="61"/>
      <c r="S210" s="61"/>
      <c r="T210" s="62"/>
      <c r="AT210" s="18" t="s">
        <v>187</v>
      </c>
      <c r="AU210" s="18" t="s">
        <v>85</v>
      </c>
    </row>
    <row r="211" spans="2:65" s="13" customFormat="1" ht="11.25">
      <c r="B211" s="208"/>
      <c r="C211" s="209"/>
      <c r="D211" s="195" t="s">
        <v>189</v>
      </c>
      <c r="E211" s="210" t="s">
        <v>19</v>
      </c>
      <c r="F211" s="211" t="s">
        <v>365</v>
      </c>
      <c r="G211" s="209"/>
      <c r="H211" s="212">
        <v>187.78100000000001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189</v>
      </c>
      <c r="AU211" s="218" t="s">
        <v>85</v>
      </c>
      <c r="AV211" s="13" t="s">
        <v>85</v>
      </c>
      <c r="AW211" s="13" t="s">
        <v>35</v>
      </c>
      <c r="AX211" s="13" t="s">
        <v>75</v>
      </c>
      <c r="AY211" s="218" t="s">
        <v>178</v>
      </c>
    </row>
    <row r="212" spans="2:65" s="13" customFormat="1" ht="11.25">
      <c r="B212" s="208"/>
      <c r="C212" s="209"/>
      <c r="D212" s="195" t="s">
        <v>189</v>
      </c>
      <c r="E212" s="210" t="s">
        <v>19</v>
      </c>
      <c r="F212" s="211" t="s">
        <v>366</v>
      </c>
      <c r="G212" s="209"/>
      <c r="H212" s="212">
        <v>113.566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189</v>
      </c>
      <c r="AU212" s="218" t="s">
        <v>85</v>
      </c>
      <c r="AV212" s="13" t="s">
        <v>85</v>
      </c>
      <c r="AW212" s="13" t="s">
        <v>35</v>
      </c>
      <c r="AX212" s="13" t="s">
        <v>75</v>
      </c>
      <c r="AY212" s="218" t="s">
        <v>178</v>
      </c>
    </row>
    <row r="213" spans="2:65" s="13" customFormat="1" ht="11.25">
      <c r="B213" s="208"/>
      <c r="C213" s="209"/>
      <c r="D213" s="195" t="s">
        <v>189</v>
      </c>
      <c r="E213" s="210" t="s">
        <v>19</v>
      </c>
      <c r="F213" s="211" t="s">
        <v>367</v>
      </c>
      <c r="G213" s="209"/>
      <c r="H213" s="212">
        <v>0.875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189</v>
      </c>
      <c r="AU213" s="218" t="s">
        <v>85</v>
      </c>
      <c r="AV213" s="13" t="s">
        <v>85</v>
      </c>
      <c r="AW213" s="13" t="s">
        <v>35</v>
      </c>
      <c r="AX213" s="13" t="s">
        <v>75</v>
      </c>
      <c r="AY213" s="218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368</v>
      </c>
      <c r="G214" s="209"/>
      <c r="H214" s="212">
        <v>11.702999999999999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75</v>
      </c>
      <c r="AY214" s="218" t="s">
        <v>178</v>
      </c>
    </row>
    <row r="215" spans="2:65" s="13" customFormat="1" ht="11.25">
      <c r="B215" s="208"/>
      <c r="C215" s="209"/>
      <c r="D215" s="195" t="s">
        <v>189</v>
      </c>
      <c r="E215" s="210" t="s">
        <v>19</v>
      </c>
      <c r="F215" s="211" t="s">
        <v>369</v>
      </c>
      <c r="G215" s="209"/>
      <c r="H215" s="212">
        <v>7.4580000000000002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85</v>
      </c>
      <c r="AV215" s="13" t="s">
        <v>85</v>
      </c>
      <c r="AW215" s="13" t="s">
        <v>35</v>
      </c>
      <c r="AX215" s="13" t="s">
        <v>75</v>
      </c>
      <c r="AY215" s="218" t="s">
        <v>178</v>
      </c>
    </row>
    <row r="216" spans="2:65" s="13" customFormat="1" ht="11.25">
      <c r="B216" s="208"/>
      <c r="C216" s="209"/>
      <c r="D216" s="195" t="s">
        <v>189</v>
      </c>
      <c r="E216" s="210" t="s">
        <v>19</v>
      </c>
      <c r="F216" s="211" t="s">
        <v>370</v>
      </c>
      <c r="G216" s="209"/>
      <c r="H216" s="212">
        <v>9.2119999999999997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189</v>
      </c>
      <c r="AU216" s="218" t="s">
        <v>85</v>
      </c>
      <c r="AV216" s="13" t="s">
        <v>85</v>
      </c>
      <c r="AW216" s="13" t="s">
        <v>35</v>
      </c>
      <c r="AX216" s="13" t="s">
        <v>75</v>
      </c>
      <c r="AY216" s="218" t="s">
        <v>178</v>
      </c>
    </row>
    <row r="217" spans="2:65" s="13" customFormat="1" ht="11.25">
      <c r="B217" s="208"/>
      <c r="C217" s="209"/>
      <c r="D217" s="195" t="s">
        <v>189</v>
      </c>
      <c r="E217" s="210" t="s">
        <v>19</v>
      </c>
      <c r="F217" s="211" t="s">
        <v>371</v>
      </c>
      <c r="G217" s="209"/>
      <c r="H217" s="212">
        <v>44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189</v>
      </c>
      <c r="AU217" s="218" t="s">
        <v>85</v>
      </c>
      <c r="AV217" s="13" t="s">
        <v>85</v>
      </c>
      <c r="AW217" s="13" t="s">
        <v>35</v>
      </c>
      <c r="AX217" s="13" t="s">
        <v>75</v>
      </c>
      <c r="AY217" s="218" t="s">
        <v>178</v>
      </c>
    </row>
    <row r="218" spans="2:65" s="13" customFormat="1" ht="11.25">
      <c r="B218" s="208"/>
      <c r="C218" s="209"/>
      <c r="D218" s="195" t="s">
        <v>189</v>
      </c>
      <c r="E218" s="210" t="s">
        <v>19</v>
      </c>
      <c r="F218" s="211" t="s">
        <v>372</v>
      </c>
      <c r="G218" s="209"/>
      <c r="H218" s="212">
        <v>38.725000000000001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85</v>
      </c>
      <c r="AV218" s="13" t="s">
        <v>85</v>
      </c>
      <c r="AW218" s="13" t="s">
        <v>35</v>
      </c>
      <c r="AX218" s="13" t="s">
        <v>75</v>
      </c>
      <c r="AY218" s="218" t="s">
        <v>178</v>
      </c>
    </row>
    <row r="219" spans="2:65" s="13" customFormat="1" ht="11.25">
      <c r="B219" s="208"/>
      <c r="C219" s="209"/>
      <c r="D219" s="195" t="s">
        <v>189</v>
      </c>
      <c r="E219" s="210" t="s">
        <v>19</v>
      </c>
      <c r="F219" s="211" t="s">
        <v>373</v>
      </c>
      <c r="G219" s="209"/>
      <c r="H219" s="212">
        <v>3.2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75</v>
      </c>
      <c r="AY219" s="218" t="s">
        <v>178</v>
      </c>
    </row>
    <row r="220" spans="2:65" s="14" customFormat="1" ht="11.25">
      <c r="B220" s="219"/>
      <c r="C220" s="220"/>
      <c r="D220" s="195" t="s">
        <v>189</v>
      </c>
      <c r="E220" s="221" t="s">
        <v>19</v>
      </c>
      <c r="F220" s="222" t="s">
        <v>258</v>
      </c>
      <c r="G220" s="220"/>
      <c r="H220" s="223">
        <v>416.52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189</v>
      </c>
      <c r="AU220" s="229" t="s">
        <v>85</v>
      </c>
      <c r="AV220" s="14" t="s">
        <v>185</v>
      </c>
      <c r="AW220" s="14" t="s">
        <v>35</v>
      </c>
      <c r="AX220" s="14" t="s">
        <v>83</v>
      </c>
      <c r="AY220" s="229" t="s">
        <v>178</v>
      </c>
    </row>
    <row r="221" spans="2:65" s="1" customFormat="1" ht="16.5" customHeight="1">
      <c r="B221" s="35"/>
      <c r="C221" s="183" t="s">
        <v>374</v>
      </c>
      <c r="D221" s="183" t="s">
        <v>180</v>
      </c>
      <c r="E221" s="184" t="s">
        <v>375</v>
      </c>
      <c r="F221" s="185" t="s">
        <v>376</v>
      </c>
      <c r="G221" s="186" t="s">
        <v>362</v>
      </c>
      <c r="H221" s="187">
        <v>4151.8320000000003</v>
      </c>
      <c r="I221" s="188"/>
      <c r="J221" s="189">
        <f>ROUND(I221*H221,2)</f>
        <v>0</v>
      </c>
      <c r="K221" s="185" t="s">
        <v>184</v>
      </c>
      <c r="L221" s="39"/>
      <c r="M221" s="190" t="s">
        <v>19</v>
      </c>
      <c r="N221" s="191" t="s">
        <v>46</v>
      </c>
      <c r="O221" s="61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AR221" s="18" t="s">
        <v>185</v>
      </c>
      <c r="AT221" s="18" t="s">
        <v>180</v>
      </c>
      <c r="AU221" s="18" t="s">
        <v>85</v>
      </c>
      <c r="AY221" s="18" t="s">
        <v>178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83</v>
      </c>
      <c r="BK221" s="194">
        <f>ROUND(I221*H221,2)</f>
        <v>0</v>
      </c>
      <c r="BL221" s="18" t="s">
        <v>185</v>
      </c>
      <c r="BM221" s="18" t="s">
        <v>377</v>
      </c>
    </row>
    <row r="222" spans="2:65" s="1" customFormat="1" ht="19.5">
      <c r="B222" s="35"/>
      <c r="C222" s="36"/>
      <c r="D222" s="195" t="s">
        <v>187</v>
      </c>
      <c r="E222" s="36"/>
      <c r="F222" s="196" t="s">
        <v>378</v>
      </c>
      <c r="G222" s="36"/>
      <c r="H222" s="36"/>
      <c r="I222" s="113"/>
      <c r="J222" s="36"/>
      <c r="K222" s="36"/>
      <c r="L222" s="39"/>
      <c r="M222" s="197"/>
      <c r="N222" s="61"/>
      <c r="O222" s="61"/>
      <c r="P222" s="61"/>
      <c r="Q222" s="61"/>
      <c r="R222" s="61"/>
      <c r="S222" s="61"/>
      <c r="T222" s="62"/>
      <c r="AT222" s="18" t="s">
        <v>187</v>
      </c>
      <c r="AU222" s="18" t="s">
        <v>85</v>
      </c>
    </row>
    <row r="223" spans="2:65" s="12" customFormat="1" ht="11.25">
      <c r="B223" s="198"/>
      <c r="C223" s="199"/>
      <c r="D223" s="195" t="s">
        <v>189</v>
      </c>
      <c r="E223" s="200" t="s">
        <v>19</v>
      </c>
      <c r="F223" s="201" t="s">
        <v>379</v>
      </c>
      <c r="G223" s="199"/>
      <c r="H223" s="200" t="s">
        <v>19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189</v>
      </c>
      <c r="AU223" s="207" t="s">
        <v>85</v>
      </c>
      <c r="AV223" s="12" t="s">
        <v>83</v>
      </c>
      <c r="AW223" s="12" t="s">
        <v>35</v>
      </c>
      <c r="AX223" s="12" t="s">
        <v>75</v>
      </c>
      <c r="AY223" s="207" t="s">
        <v>178</v>
      </c>
    </row>
    <row r="224" spans="2:65" s="12" customFormat="1" ht="11.25">
      <c r="B224" s="198"/>
      <c r="C224" s="199"/>
      <c r="D224" s="195" t="s">
        <v>189</v>
      </c>
      <c r="E224" s="200" t="s">
        <v>19</v>
      </c>
      <c r="F224" s="201" t="s">
        <v>380</v>
      </c>
      <c r="G224" s="199"/>
      <c r="H224" s="200" t="s">
        <v>19</v>
      </c>
      <c r="I224" s="202"/>
      <c r="J224" s="199"/>
      <c r="K224" s="199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189</v>
      </c>
      <c r="AU224" s="207" t="s">
        <v>85</v>
      </c>
      <c r="AV224" s="12" t="s">
        <v>83</v>
      </c>
      <c r="AW224" s="12" t="s">
        <v>35</v>
      </c>
      <c r="AX224" s="12" t="s">
        <v>75</v>
      </c>
      <c r="AY224" s="207" t="s">
        <v>178</v>
      </c>
    </row>
    <row r="225" spans="2:65" s="13" customFormat="1" ht="11.25">
      <c r="B225" s="208"/>
      <c r="C225" s="209"/>
      <c r="D225" s="195" t="s">
        <v>189</v>
      </c>
      <c r="E225" s="210" t="s">
        <v>19</v>
      </c>
      <c r="F225" s="211" t="s">
        <v>381</v>
      </c>
      <c r="G225" s="209"/>
      <c r="H225" s="212">
        <v>3269.7719999999999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189</v>
      </c>
      <c r="AU225" s="218" t="s">
        <v>85</v>
      </c>
      <c r="AV225" s="13" t="s">
        <v>85</v>
      </c>
      <c r="AW225" s="13" t="s">
        <v>35</v>
      </c>
      <c r="AX225" s="13" t="s">
        <v>75</v>
      </c>
      <c r="AY225" s="218" t="s">
        <v>178</v>
      </c>
    </row>
    <row r="226" spans="2:65" s="12" customFormat="1" ht="11.25">
      <c r="B226" s="198"/>
      <c r="C226" s="199"/>
      <c r="D226" s="195" t="s">
        <v>189</v>
      </c>
      <c r="E226" s="200" t="s">
        <v>19</v>
      </c>
      <c r="F226" s="201" t="s">
        <v>382</v>
      </c>
      <c r="G226" s="199"/>
      <c r="H226" s="200" t="s">
        <v>19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189</v>
      </c>
      <c r="AU226" s="207" t="s">
        <v>85</v>
      </c>
      <c r="AV226" s="12" t="s">
        <v>83</v>
      </c>
      <c r="AW226" s="12" t="s">
        <v>35</v>
      </c>
      <c r="AX226" s="12" t="s">
        <v>75</v>
      </c>
      <c r="AY226" s="207" t="s">
        <v>178</v>
      </c>
    </row>
    <row r="227" spans="2:65" s="12" customFormat="1" ht="11.25">
      <c r="B227" s="198"/>
      <c r="C227" s="199"/>
      <c r="D227" s="195" t="s">
        <v>189</v>
      </c>
      <c r="E227" s="200" t="s">
        <v>19</v>
      </c>
      <c r="F227" s="201" t="s">
        <v>383</v>
      </c>
      <c r="G227" s="199"/>
      <c r="H227" s="200" t="s">
        <v>19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189</v>
      </c>
      <c r="AU227" s="207" t="s">
        <v>85</v>
      </c>
      <c r="AV227" s="12" t="s">
        <v>83</v>
      </c>
      <c r="AW227" s="12" t="s">
        <v>35</v>
      </c>
      <c r="AX227" s="12" t="s">
        <v>75</v>
      </c>
      <c r="AY227" s="207" t="s">
        <v>178</v>
      </c>
    </row>
    <row r="228" spans="2:65" s="13" customFormat="1" ht="11.25">
      <c r="B228" s="208"/>
      <c r="C228" s="209"/>
      <c r="D228" s="195" t="s">
        <v>189</v>
      </c>
      <c r="E228" s="210" t="s">
        <v>19</v>
      </c>
      <c r="F228" s="211" t="s">
        <v>384</v>
      </c>
      <c r="G228" s="209"/>
      <c r="H228" s="212">
        <v>836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189</v>
      </c>
      <c r="AU228" s="218" t="s">
        <v>85</v>
      </c>
      <c r="AV228" s="13" t="s">
        <v>85</v>
      </c>
      <c r="AW228" s="13" t="s">
        <v>35</v>
      </c>
      <c r="AX228" s="13" t="s">
        <v>75</v>
      </c>
      <c r="AY228" s="218" t="s">
        <v>178</v>
      </c>
    </row>
    <row r="229" spans="2:65" s="12" customFormat="1" ht="11.25">
      <c r="B229" s="198"/>
      <c r="C229" s="199"/>
      <c r="D229" s="195" t="s">
        <v>189</v>
      </c>
      <c r="E229" s="200" t="s">
        <v>19</v>
      </c>
      <c r="F229" s="201" t="s">
        <v>385</v>
      </c>
      <c r="G229" s="199"/>
      <c r="H229" s="200" t="s">
        <v>19</v>
      </c>
      <c r="I229" s="202"/>
      <c r="J229" s="199"/>
      <c r="K229" s="199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189</v>
      </c>
      <c r="AU229" s="207" t="s">
        <v>85</v>
      </c>
      <c r="AV229" s="12" t="s">
        <v>83</v>
      </c>
      <c r="AW229" s="12" t="s">
        <v>35</v>
      </c>
      <c r="AX229" s="12" t="s">
        <v>75</v>
      </c>
      <c r="AY229" s="207" t="s">
        <v>178</v>
      </c>
    </row>
    <row r="230" spans="2:65" s="12" customFormat="1" ht="11.25">
      <c r="B230" s="198"/>
      <c r="C230" s="199"/>
      <c r="D230" s="195" t="s">
        <v>189</v>
      </c>
      <c r="E230" s="200" t="s">
        <v>19</v>
      </c>
      <c r="F230" s="201" t="s">
        <v>386</v>
      </c>
      <c r="G230" s="199"/>
      <c r="H230" s="200" t="s">
        <v>19</v>
      </c>
      <c r="I230" s="202"/>
      <c r="J230" s="199"/>
      <c r="K230" s="199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189</v>
      </c>
      <c r="AU230" s="207" t="s">
        <v>85</v>
      </c>
      <c r="AV230" s="12" t="s">
        <v>83</v>
      </c>
      <c r="AW230" s="12" t="s">
        <v>35</v>
      </c>
      <c r="AX230" s="12" t="s">
        <v>75</v>
      </c>
      <c r="AY230" s="207" t="s">
        <v>178</v>
      </c>
    </row>
    <row r="231" spans="2:65" s="13" customFormat="1" ht="11.25">
      <c r="B231" s="208"/>
      <c r="C231" s="209"/>
      <c r="D231" s="195" t="s">
        <v>189</v>
      </c>
      <c r="E231" s="210" t="s">
        <v>19</v>
      </c>
      <c r="F231" s="211" t="s">
        <v>387</v>
      </c>
      <c r="G231" s="209"/>
      <c r="H231" s="212">
        <v>46.06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189</v>
      </c>
      <c r="AU231" s="218" t="s">
        <v>85</v>
      </c>
      <c r="AV231" s="13" t="s">
        <v>85</v>
      </c>
      <c r="AW231" s="13" t="s">
        <v>35</v>
      </c>
      <c r="AX231" s="13" t="s">
        <v>75</v>
      </c>
      <c r="AY231" s="218" t="s">
        <v>178</v>
      </c>
    </row>
    <row r="232" spans="2:65" s="14" customFormat="1" ht="11.25">
      <c r="B232" s="219"/>
      <c r="C232" s="220"/>
      <c r="D232" s="195" t="s">
        <v>189</v>
      </c>
      <c r="E232" s="221" t="s">
        <v>19</v>
      </c>
      <c r="F232" s="222" t="s">
        <v>258</v>
      </c>
      <c r="G232" s="220"/>
      <c r="H232" s="223">
        <v>4151.8320000000003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189</v>
      </c>
      <c r="AU232" s="229" t="s">
        <v>85</v>
      </c>
      <c r="AV232" s="14" t="s">
        <v>185</v>
      </c>
      <c r="AW232" s="14" t="s">
        <v>35</v>
      </c>
      <c r="AX232" s="14" t="s">
        <v>83</v>
      </c>
      <c r="AY232" s="229" t="s">
        <v>178</v>
      </c>
    </row>
    <row r="233" spans="2:65" s="1" customFormat="1" ht="16.5" customHeight="1">
      <c r="B233" s="35"/>
      <c r="C233" s="183" t="s">
        <v>388</v>
      </c>
      <c r="D233" s="183" t="s">
        <v>180</v>
      </c>
      <c r="E233" s="184" t="s">
        <v>389</v>
      </c>
      <c r="F233" s="185" t="s">
        <v>390</v>
      </c>
      <c r="G233" s="186" t="s">
        <v>362</v>
      </c>
      <c r="H233" s="187">
        <v>416.52</v>
      </c>
      <c r="I233" s="188"/>
      <c r="J233" s="189">
        <f>ROUND(I233*H233,2)</f>
        <v>0</v>
      </c>
      <c r="K233" s="185" t="s">
        <v>184</v>
      </c>
      <c r="L233" s="39"/>
      <c r="M233" s="190" t="s">
        <v>19</v>
      </c>
      <c r="N233" s="191" t="s">
        <v>46</v>
      </c>
      <c r="O233" s="6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8" t="s">
        <v>185</v>
      </c>
      <c r="AT233" s="18" t="s">
        <v>180</v>
      </c>
      <c r="AU233" s="18" t="s">
        <v>85</v>
      </c>
      <c r="AY233" s="18" t="s">
        <v>178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8" t="s">
        <v>83</v>
      </c>
      <c r="BK233" s="194">
        <f>ROUND(I233*H233,2)</f>
        <v>0</v>
      </c>
      <c r="BL233" s="18" t="s">
        <v>185</v>
      </c>
      <c r="BM233" s="18" t="s">
        <v>391</v>
      </c>
    </row>
    <row r="234" spans="2:65" s="1" customFormat="1" ht="11.25">
      <c r="B234" s="35"/>
      <c r="C234" s="36"/>
      <c r="D234" s="195" t="s">
        <v>187</v>
      </c>
      <c r="E234" s="36"/>
      <c r="F234" s="196" t="s">
        <v>392</v>
      </c>
      <c r="G234" s="36"/>
      <c r="H234" s="36"/>
      <c r="I234" s="113"/>
      <c r="J234" s="36"/>
      <c r="K234" s="36"/>
      <c r="L234" s="39"/>
      <c r="M234" s="197"/>
      <c r="N234" s="61"/>
      <c r="O234" s="61"/>
      <c r="P234" s="61"/>
      <c r="Q234" s="61"/>
      <c r="R234" s="61"/>
      <c r="S234" s="61"/>
      <c r="T234" s="62"/>
      <c r="AT234" s="18" t="s">
        <v>187</v>
      </c>
      <c r="AU234" s="18" t="s">
        <v>85</v>
      </c>
    </row>
    <row r="235" spans="2:65" s="1" customFormat="1" ht="16.5" customHeight="1">
      <c r="B235" s="35"/>
      <c r="C235" s="183" t="s">
        <v>393</v>
      </c>
      <c r="D235" s="183" t="s">
        <v>180</v>
      </c>
      <c r="E235" s="184" t="s">
        <v>394</v>
      </c>
      <c r="F235" s="185" t="s">
        <v>395</v>
      </c>
      <c r="G235" s="186" t="s">
        <v>362</v>
      </c>
      <c r="H235" s="187">
        <v>187.78100000000001</v>
      </c>
      <c r="I235" s="188"/>
      <c r="J235" s="189">
        <f>ROUND(I235*H235,2)</f>
        <v>0</v>
      </c>
      <c r="K235" s="185" t="s">
        <v>184</v>
      </c>
      <c r="L235" s="39"/>
      <c r="M235" s="190" t="s">
        <v>19</v>
      </c>
      <c r="N235" s="191" t="s">
        <v>46</v>
      </c>
      <c r="O235" s="61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18" t="s">
        <v>185</v>
      </c>
      <c r="AT235" s="18" t="s">
        <v>180</v>
      </c>
      <c r="AU235" s="18" t="s">
        <v>85</v>
      </c>
      <c r="AY235" s="18" t="s">
        <v>178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83</v>
      </c>
      <c r="BK235" s="194">
        <f>ROUND(I235*H235,2)</f>
        <v>0</v>
      </c>
      <c r="BL235" s="18" t="s">
        <v>185</v>
      </c>
      <c r="BM235" s="18" t="s">
        <v>396</v>
      </c>
    </row>
    <row r="236" spans="2:65" s="1" customFormat="1" ht="11.25">
      <c r="B236" s="35"/>
      <c r="C236" s="36"/>
      <c r="D236" s="195" t="s">
        <v>187</v>
      </c>
      <c r="E236" s="36"/>
      <c r="F236" s="196" t="s">
        <v>397</v>
      </c>
      <c r="G236" s="36"/>
      <c r="H236" s="36"/>
      <c r="I236" s="113"/>
      <c r="J236" s="36"/>
      <c r="K236" s="36"/>
      <c r="L236" s="39"/>
      <c r="M236" s="197"/>
      <c r="N236" s="61"/>
      <c r="O236" s="61"/>
      <c r="P236" s="61"/>
      <c r="Q236" s="61"/>
      <c r="R236" s="61"/>
      <c r="S236" s="61"/>
      <c r="T236" s="62"/>
      <c r="AT236" s="18" t="s">
        <v>187</v>
      </c>
      <c r="AU236" s="18" t="s">
        <v>85</v>
      </c>
    </row>
    <row r="237" spans="2:65" s="13" customFormat="1" ht="11.25">
      <c r="B237" s="208"/>
      <c r="C237" s="209"/>
      <c r="D237" s="195" t="s">
        <v>189</v>
      </c>
      <c r="E237" s="210" t="s">
        <v>19</v>
      </c>
      <c r="F237" s="211" t="s">
        <v>365</v>
      </c>
      <c r="G237" s="209"/>
      <c r="H237" s="212">
        <v>187.78100000000001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85</v>
      </c>
      <c r="AV237" s="13" t="s">
        <v>85</v>
      </c>
      <c r="AW237" s="13" t="s">
        <v>35</v>
      </c>
      <c r="AX237" s="13" t="s">
        <v>83</v>
      </c>
      <c r="AY237" s="218" t="s">
        <v>178</v>
      </c>
    </row>
    <row r="238" spans="2:65" s="1" customFormat="1" ht="16.5" customHeight="1">
      <c r="B238" s="35"/>
      <c r="C238" s="183" t="s">
        <v>398</v>
      </c>
      <c r="D238" s="183" t="s">
        <v>180</v>
      </c>
      <c r="E238" s="184" t="s">
        <v>399</v>
      </c>
      <c r="F238" s="185" t="s">
        <v>400</v>
      </c>
      <c r="G238" s="186" t="s">
        <v>362</v>
      </c>
      <c r="H238" s="187">
        <v>113.566</v>
      </c>
      <c r="I238" s="188"/>
      <c r="J238" s="189">
        <f>ROUND(I238*H238,2)</f>
        <v>0</v>
      </c>
      <c r="K238" s="185" t="s">
        <v>184</v>
      </c>
      <c r="L238" s="39"/>
      <c r="M238" s="190" t="s">
        <v>19</v>
      </c>
      <c r="N238" s="191" t="s">
        <v>46</v>
      </c>
      <c r="O238" s="61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AR238" s="18" t="s">
        <v>185</v>
      </c>
      <c r="AT238" s="18" t="s">
        <v>180</v>
      </c>
      <c r="AU238" s="18" t="s">
        <v>85</v>
      </c>
      <c r="AY238" s="18" t="s">
        <v>178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83</v>
      </c>
      <c r="BK238" s="194">
        <f>ROUND(I238*H238,2)</f>
        <v>0</v>
      </c>
      <c r="BL238" s="18" t="s">
        <v>185</v>
      </c>
      <c r="BM238" s="18" t="s">
        <v>401</v>
      </c>
    </row>
    <row r="239" spans="2:65" s="1" customFormat="1" ht="11.25">
      <c r="B239" s="35"/>
      <c r="C239" s="36"/>
      <c r="D239" s="195" t="s">
        <v>187</v>
      </c>
      <c r="E239" s="36"/>
      <c r="F239" s="196" t="s">
        <v>402</v>
      </c>
      <c r="G239" s="36"/>
      <c r="H239" s="36"/>
      <c r="I239" s="113"/>
      <c r="J239" s="36"/>
      <c r="K239" s="36"/>
      <c r="L239" s="39"/>
      <c r="M239" s="197"/>
      <c r="N239" s="61"/>
      <c r="O239" s="61"/>
      <c r="P239" s="61"/>
      <c r="Q239" s="61"/>
      <c r="R239" s="61"/>
      <c r="S239" s="61"/>
      <c r="T239" s="62"/>
      <c r="AT239" s="18" t="s">
        <v>187</v>
      </c>
      <c r="AU239" s="18" t="s">
        <v>85</v>
      </c>
    </row>
    <row r="240" spans="2:65" s="13" customFormat="1" ht="11.25">
      <c r="B240" s="208"/>
      <c r="C240" s="209"/>
      <c r="D240" s="195" t="s">
        <v>189</v>
      </c>
      <c r="E240" s="210" t="s">
        <v>19</v>
      </c>
      <c r="F240" s="211" t="s">
        <v>366</v>
      </c>
      <c r="G240" s="209"/>
      <c r="H240" s="212">
        <v>113.566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189</v>
      </c>
      <c r="AU240" s="218" t="s">
        <v>85</v>
      </c>
      <c r="AV240" s="13" t="s">
        <v>85</v>
      </c>
      <c r="AW240" s="13" t="s">
        <v>35</v>
      </c>
      <c r="AX240" s="13" t="s">
        <v>83</v>
      </c>
      <c r="AY240" s="218" t="s">
        <v>178</v>
      </c>
    </row>
    <row r="241" spans="2:65" s="1" customFormat="1" ht="16.5" customHeight="1">
      <c r="B241" s="35"/>
      <c r="C241" s="183" t="s">
        <v>403</v>
      </c>
      <c r="D241" s="183" t="s">
        <v>180</v>
      </c>
      <c r="E241" s="184" t="s">
        <v>404</v>
      </c>
      <c r="F241" s="185" t="s">
        <v>405</v>
      </c>
      <c r="G241" s="186" t="s">
        <v>362</v>
      </c>
      <c r="H241" s="187">
        <v>0.875</v>
      </c>
      <c r="I241" s="188"/>
      <c r="J241" s="189">
        <f>ROUND(I241*H241,2)</f>
        <v>0</v>
      </c>
      <c r="K241" s="185" t="s">
        <v>184</v>
      </c>
      <c r="L241" s="39"/>
      <c r="M241" s="190" t="s">
        <v>19</v>
      </c>
      <c r="N241" s="191" t="s">
        <v>46</v>
      </c>
      <c r="O241" s="61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18" t="s">
        <v>185</v>
      </c>
      <c r="AT241" s="18" t="s">
        <v>180</v>
      </c>
      <c r="AU241" s="18" t="s">
        <v>85</v>
      </c>
      <c r="AY241" s="18" t="s">
        <v>178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83</v>
      </c>
      <c r="BK241" s="194">
        <f>ROUND(I241*H241,2)</f>
        <v>0</v>
      </c>
      <c r="BL241" s="18" t="s">
        <v>185</v>
      </c>
      <c r="BM241" s="18" t="s">
        <v>406</v>
      </c>
    </row>
    <row r="242" spans="2:65" s="1" customFormat="1" ht="11.25">
      <c r="B242" s="35"/>
      <c r="C242" s="36"/>
      <c r="D242" s="195" t="s">
        <v>187</v>
      </c>
      <c r="E242" s="36"/>
      <c r="F242" s="196" t="s">
        <v>407</v>
      </c>
      <c r="G242" s="36"/>
      <c r="H242" s="36"/>
      <c r="I242" s="113"/>
      <c r="J242" s="36"/>
      <c r="K242" s="36"/>
      <c r="L242" s="39"/>
      <c r="M242" s="197"/>
      <c r="N242" s="61"/>
      <c r="O242" s="61"/>
      <c r="P242" s="61"/>
      <c r="Q242" s="61"/>
      <c r="R242" s="61"/>
      <c r="S242" s="61"/>
      <c r="T242" s="62"/>
      <c r="AT242" s="18" t="s">
        <v>187</v>
      </c>
      <c r="AU242" s="18" t="s">
        <v>85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367</v>
      </c>
      <c r="G243" s="209"/>
      <c r="H243" s="212">
        <v>0.875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83</v>
      </c>
      <c r="AY243" s="218" t="s">
        <v>178</v>
      </c>
    </row>
    <row r="244" spans="2:65" s="1" customFormat="1" ht="16.5" customHeight="1">
      <c r="B244" s="35"/>
      <c r="C244" s="183" t="s">
        <v>408</v>
      </c>
      <c r="D244" s="183" t="s">
        <v>180</v>
      </c>
      <c r="E244" s="184" t="s">
        <v>409</v>
      </c>
      <c r="F244" s="185" t="s">
        <v>410</v>
      </c>
      <c r="G244" s="186" t="s">
        <v>362</v>
      </c>
      <c r="H244" s="187">
        <v>11.702999999999999</v>
      </c>
      <c r="I244" s="188"/>
      <c r="J244" s="189">
        <f>ROUND(I244*H244,2)</f>
        <v>0</v>
      </c>
      <c r="K244" s="185" t="s">
        <v>184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8" t="s">
        <v>185</v>
      </c>
      <c r="AT244" s="18" t="s">
        <v>180</v>
      </c>
      <c r="AU244" s="18" t="s">
        <v>85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185</v>
      </c>
      <c r="BM244" s="18" t="s">
        <v>411</v>
      </c>
    </row>
    <row r="245" spans="2:65" s="1" customFormat="1" ht="11.25">
      <c r="B245" s="35"/>
      <c r="C245" s="36"/>
      <c r="D245" s="195" t="s">
        <v>187</v>
      </c>
      <c r="E245" s="36"/>
      <c r="F245" s="196" t="s">
        <v>412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85</v>
      </c>
    </row>
    <row r="246" spans="2:65" s="13" customFormat="1" ht="11.25">
      <c r="B246" s="208"/>
      <c r="C246" s="209"/>
      <c r="D246" s="195" t="s">
        <v>189</v>
      </c>
      <c r="E246" s="210" t="s">
        <v>19</v>
      </c>
      <c r="F246" s="211" t="s">
        <v>368</v>
      </c>
      <c r="G246" s="209"/>
      <c r="H246" s="212">
        <v>11.702999999999999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189</v>
      </c>
      <c r="AU246" s="218" t="s">
        <v>85</v>
      </c>
      <c r="AV246" s="13" t="s">
        <v>85</v>
      </c>
      <c r="AW246" s="13" t="s">
        <v>35</v>
      </c>
      <c r="AX246" s="13" t="s">
        <v>83</v>
      </c>
      <c r="AY246" s="218" t="s">
        <v>178</v>
      </c>
    </row>
    <row r="247" spans="2:65" s="1" customFormat="1" ht="16.5" customHeight="1">
      <c r="B247" s="35"/>
      <c r="C247" s="183" t="s">
        <v>413</v>
      </c>
      <c r="D247" s="183" t="s">
        <v>180</v>
      </c>
      <c r="E247" s="184" t="s">
        <v>414</v>
      </c>
      <c r="F247" s="185" t="s">
        <v>415</v>
      </c>
      <c r="G247" s="186" t="s">
        <v>362</v>
      </c>
      <c r="H247" s="187">
        <v>7.4580000000000002</v>
      </c>
      <c r="I247" s="188"/>
      <c r="J247" s="189">
        <f>ROUND(I247*H247,2)</f>
        <v>0</v>
      </c>
      <c r="K247" s="185" t="s">
        <v>184</v>
      </c>
      <c r="L247" s="39"/>
      <c r="M247" s="190" t="s">
        <v>19</v>
      </c>
      <c r="N247" s="191" t="s">
        <v>46</v>
      </c>
      <c r="O247" s="61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AR247" s="18" t="s">
        <v>185</v>
      </c>
      <c r="AT247" s="18" t="s">
        <v>180</v>
      </c>
      <c r="AU247" s="18" t="s">
        <v>85</v>
      </c>
      <c r="AY247" s="18" t="s">
        <v>178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83</v>
      </c>
      <c r="BK247" s="194">
        <f>ROUND(I247*H247,2)</f>
        <v>0</v>
      </c>
      <c r="BL247" s="18" t="s">
        <v>185</v>
      </c>
      <c r="BM247" s="18" t="s">
        <v>416</v>
      </c>
    </row>
    <row r="248" spans="2:65" s="1" customFormat="1" ht="19.5">
      <c r="B248" s="35"/>
      <c r="C248" s="36"/>
      <c r="D248" s="195" t="s">
        <v>187</v>
      </c>
      <c r="E248" s="36"/>
      <c r="F248" s="196" t="s">
        <v>417</v>
      </c>
      <c r="G248" s="36"/>
      <c r="H248" s="36"/>
      <c r="I248" s="113"/>
      <c r="J248" s="36"/>
      <c r="K248" s="36"/>
      <c r="L248" s="39"/>
      <c r="M248" s="197"/>
      <c r="N248" s="61"/>
      <c r="O248" s="61"/>
      <c r="P248" s="61"/>
      <c r="Q248" s="61"/>
      <c r="R248" s="61"/>
      <c r="S248" s="61"/>
      <c r="T248" s="62"/>
      <c r="AT248" s="18" t="s">
        <v>187</v>
      </c>
      <c r="AU248" s="18" t="s">
        <v>85</v>
      </c>
    </row>
    <row r="249" spans="2:65" s="13" customFormat="1" ht="11.25">
      <c r="B249" s="208"/>
      <c r="C249" s="209"/>
      <c r="D249" s="195" t="s">
        <v>189</v>
      </c>
      <c r="E249" s="210" t="s">
        <v>19</v>
      </c>
      <c r="F249" s="211" t="s">
        <v>369</v>
      </c>
      <c r="G249" s="209"/>
      <c r="H249" s="212">
        <v>7.4580000000000002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189</v>
      </c>
      <c r="AU249" s="218" t="s">
        <v>85</v>
      </c>
      <c r="AV249" s="13" t="s">
        <v>85</v>
      </c>
      <c r="AW249" s="13" t="s">
        <v>35</v>
      </c>
      <c r="AX249" s="13" t="s">
        <v>83</v>
      </c>
      <c r="AY249" s="218" t="s">
        <v>178</v>
      </c>
    </row>
    <row r="250" spans="2:65" s="1" customFormat="1" ht="16.5" customHeight="1">
      <c r="B250" s="35"/>
      <c r="C250" s="183" t="s">
        <v>418</v>
      </c>
      <c r="D250" s="183" t="s">
        <v>180</v>
      </c>
      <c r="E250" s="184" t="s">
        <v>419</v>
      </c>
      <c r="F250" s="185" t="s">
        <v>420</v>
      </c>
      <c r="G250" s="186" t="s">
        <v>362</v>
      </c>
      <c r="H250" s="187">
        <v>44</v>
      </c>
      <c r="I250" s="188"/>
      <c r="J250" s="189">
        <f>ROUND(I250*H250,2)</f>
        <v>0</v>
      </c>
      <c r="K250" s="185" t="s">
        <v>184</v>
      </c>
      <c r="L250" s="39"/>
      <c r="M250" s="190" t="s">
        <v>19</v>
      </c>
      <c r="N250" s="191" t="s">
        <v>46</v>
      </c>
      <c r="O250" s="6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8" t="s">
        <v>185</v>
      </c>
      <c r="AT250" s="18" t="s">
        <v>180</v>
      </c>
      <c r="AU250" s="18" t="s">
        <v>85</v>
      </c>
      <c r="AY250" s="18" t="s">
        <v>178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83</v>
      </c>
      <c r="BK250" s="194">
        <f>ROUND(I250*H250,2)</f>
        <v>0</v>
      </c>
      <c r="BL250" s="18" t="s">
        <v>185</v>
      </c>
      <c r="BM250" s="18" t="s">
        <v>421</v>
      </c>
    </row>
    <row r="251" spans="2:65" s="1" customFormat="1" ht="19.5">
      <c r="B251" s="35"/>
      <c r="C251" s="36"/>
      <c r="D251" s="195" t="s">
        <v>187</v>
      </c>
      <c r="E251" s="36"/>
      <c r="F251" s="196" t="s">
        <v>422</v>
      </c>
      <c r="G251" s="36"/>
      <c r="H251" s="36"/>
      <c r="I251" s="113"/>
      <c r="J251" s="36"/>
      <c r="K251" s="36"/>
      <c r="L251" s="39"/>
      <c r="M251" s="197"/>
      <c r="N251" s="61"/>
      <c r="O251" s="61"/>
      <c r="P251" s="61"/>
      <c r="Q251" s="61"/>
      <c r="R251" s="61"/>
      <c r="S251" s="61"/>
      <c r="T251" s="62"/>
      <c r="AT251" s="18" t="s">
        <v>187</v>
      </c>
      <c r="AU251" s="18" t="s">
        <v>85</v>
      </c>
    </row>
    <row r="252" spans="2:65" s="13" customFormat="1" ht="11.25">
      <c r="B252" s="208"/>
      <c r="C252" s="209"/>
      <c r="D252" s="195" t="s">
        <v>189</v>
      </c>
      <c r="E252" s="210" t="s">
        <v>19</v>
      </c>
      <c r="F252" s="211" t="s">
        <v>371</v>
      </c>
      <c r="G252" s="209"/>
      <c r="H252" s="212">
        <v>44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189</v>
      </c>
      <c r="AU252" s="218" t="s">
        <v>85</v>
      </c>
      <c r="AV252" s="13" t="s">
        <v>85</v>
      </c>
      <c r="AW252" s="13" t="s">
        <v>35</v>
      </c>
      <c r="AX252" s="13" t="s">
        <v>83</v>
      </c>
      <c r="AY252" s="218" t="s">
        <v>178</v>
      </c>
    </row>
    <row r="253" spans="2:65" s="1" customFormat="1" ht="16.5" customHeight="1">
      <c r="B253" s="35"/>
      <c r="C253" s="183" t="s">
        <v>423</v>
      </c>
      <c r="D253" s="183" t="s">
        <v>180</v>
      </c>
      <c r="E253" s="184" t="s">
        <v>424</v>
      </c>
      <c r="F253" s="185" t="s">
        <v>425</v>
      </c>
      <c r="G253" s="186" t="s">
        <v>362</v>
      </c>
      <c r="H253" s="187">
        <v>41.924999999999997</v>
      </c>
      <c r="I253" s="188"/>
      <c r="J253" s="189">
        <f>ROUND(I253*H253,2)</f>
        <v>0</v>
      </c>
      <c r="K253" s="185" t="s">
        <v>184</v>
      </c>
      <c r="L253" s="39"/>
      <c r="M253" s="190" t="s">
        <v>19</v>
      </c>
      <c r="N253" s="191" t="s">
        <v>46</v>
      </c>
      <c r="O253" s="61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AR253" s="18" t="s">
        <v>185</v>
      </c>
      <c r="AT253" s="18" t="s">
        <v>180</v>
      </c>
      <c r="AU253" s="18" t="s">
        <v>85</v>
      </c>
      <c r="AY253" s="18" t="s">
        <v>178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83</v>
      </c>
      <c r="BK253" s="194">
        <f>ROUND(I253*H253,2)</f>
        <v>0</v>
      </c>
      <c r="BL253" s="18" t="s">
        <v>185</v>
      </c>
      <c r="BM253" s="18" t="s">
        <v>426</v>
      </c>
    </row>
    <row r="254" spans="2:65" s="1" customFormat="1" ht="11.25">
      <c r="B254" s="35"/>
      <c r="C254" s="36"/>
      <c r="D254" s="195" t="s">
        <v>187</v>
      </c>
      <c r="E254" s="36"/>
      <c r="F254" s="196" t="s">
        <v>427</v>
      </c>
      <c r="G254" s="36"/>
      <c r="H254" s="36"/>
      <c r="I254" s="113"/>
      <c r="J254" s="36"/>
      <c r="K254" s="36"/>
      <c r="L254" s="39"/>
      <c r="M254" s="197"/>
      <c r="N254" s="61"/>
      <c r="O254" s="61"/>
      <c r="P254" s="61"/>
      <c r="Q254" s="61"/>
      <c r="R254" s="61"/>
      <c r="S254" s="61"/>
      <c r="T254" s="62"/>
      <c r="AT254" s="18" t="s">
        <v>187</v>
      </c>
      <c r="AU254" s="18" t="s">
        <v>85</v>
      </c>
    </row>
    <row r="255" spans="2:65" s="13" customFormat="1" ht="11.25">
      <c r="B255" s="208"/>
      <c r="C255" s="209"/>
      <c r="D255" s="195" t="s">
        <v>189</v>
      </c>
      <c r="E255" s="210" t="s">
        <v>19</v>
      </c>
      <c r="F255" s="211" t="s">
        <v>372</v>
      </c>
      <c r="G255" s="209"/>
      <c r="H255" s="212">
        <v>38.725000000000001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189</v>
      </c>
      <c r="AU255" s="218" t="s">
        <v>85</v>
      </c>
      <c r="AV255" s="13" t="s">
        <v>85</v>
      </c>
      <c r="AW255" s="13" t="s">
        <v>35</v>
      </c>
      <c r="AX255" s="13" t="s">
        <v>75</v>
      </c>
      <c r="AY255" s="218" t="s">
        <v>178</v>
      </c>
    </row>
    <row r="256" spans="2:65" s="13" customFormat="1" ht="11.25">
      <c r="B256" s="208"/>
      <c r="C256" s="209"/>
      <c r="D256" s="195" t="s">
        <v>189</v>
      </c>
      <c r="E256" s="210" t="s">
        <v>19</v>
      </c>
      <c r="F256" s="211" t="s">
        <v>373</v>
      </c>
      <c r="G256" s="209"/>
      <c r="H256" s="212">
        <v>3.2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189</v>
      </c>
      <c r="AU256" s="218" t="s">
        <v>85</v>
      </c>
      <c r="AV256" s="13" t="s">
        <v>85</v>
      </c>
      <c r="AW256" s="13" t="s">
        <v>35</v>
      </c>
      <c r="AX256" s="13" t="s">
        <v>75</v>
      </c>
      <c r="AY256" s="218" t="s">
        <v>178</v>
      </c>
    </row>
    <row r="257" spans="2:65" s="14" customFormat="1" ht="11.25">
      <c r="B257" s="219"/>
      <c r="C257" s="220"/>
      <c r="D257" s="195" t="s">
        <v>189</v>
      </c>
      <c r="E257" s="221" t="s">
        <v>19</v>
      </c>
      <c r="F257" s="222" t="s">
        <v>258</v>
      </c>
      <c r="G257" s="220"/>
      <c r="H257" s="223">
        <v>41.924999999999997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189</v>
      </c>
      <c r="AU257" s="229" t="s">
        <v>85</v>
      </c>
      <c r="AV257" s="14" t="s">
        <v>185</v>
      </c>
      <c r="AW257" s="14" t="s">
        <v>35</v>
      </c>
      <c r="AX257" s="14" t="s">
        <v>83</v>
      </c>
      <c r="AY257" s="229" t="s">
        <v>178</v>
      </c>
    </row>
    <row r="258" spans="2:65" s="11" customFormat="1" ht="25.9" customHeight="1">
      <c r="B258" s="167"/>
      <c r="C258" s="168"/>
      <c r="D258" s="169" t="s">
        <v>74</v>
      </c>
      <c r="E258" s="170" t="s">
        <v>428</v>
      </c>
      <c r="F258" s="170" t="s">
        <v>429</v>
      </c>
      <c r="G258" s="168"/>
      <c r="H258" s="168"/>
      <c r="I258" s="171"/>
      <c r="J258" s="172">
        <f>BK258</f>
        <v>0</v>
      </c>
      <c r="K258" s="168"/>
      <c r="L258" s="173"/>
      <c r="M258" s="174"/>
      <c r="N258" s="175"/>
      <c r="O258" s="175"/>
      <c r="P258" s="176">
        <f>P259+P274+P277+P281+P289+P294+P305+P325+P338+P342+P346+P353</f>
        <v>0</v>
      </c>
      <c r="Q258" s="175"/>
      <c r="R258" s="176">
        <f>R259+R274+R277+R281+R289+R294+R305+R325+R338+R342+R346+R353</f>
        <v>0</v>
      </c>
      <c r="S258" s="175"/>
      <c r="T258" s="177">
        <f>T259+T274+T277+T281+T289+T294+T305+T325+T338+T342+T346+T353</f>
        <v>13.808349599999998</v>
      </c>
      <c r="AR258" s="178" t="s">
        <v>85</v>
      </c>
      <c r="AT258" s="179" t="s">
        <v>74</v>
      </c>
      <c r="AU258" s="179" t="s">
        <v>75</v>
      </c>
      <c r="AY258" s="178" t="s">
        <v>178</v>
      </c>
      <c r="BK258" s="180">
        <f>BK259+BK274+BK277+BK281+BK289+BK294+BK305+BK325+BK338+BK342+BK346+BK353</f>
        <v>0</v>
      </c>
    </row>
    <row r="259" spans="2:65" s="11" customFormat="1" ht="22.9" customHeight="1">
      <c r="B259" s="167"/>
      <c r="C259" s="168"/>
      <c r="D259" s="169" t="s">
        <v>74</v>
      </c>
      <c r="E259" s="181" t="s">
        <v>430</v>
      </c>
      <c r="F259" s="181" t="s">
        <v>431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SUM(P260:P273)</f>
        <v>0</v>
      </c>
      <c r="Q259" s="175"/>
      <c r="R259" s="176">
        <f>SUM(R260:R273)</f>
        <v>0</v>
      </c>
      <c r="S259" s="175"/>
      <c r="T259" s="177">
        <f>SUM(T260:T273)</f>
        <v>0.48058000000000001</v>
      </c>
      <c r="AR259" s="178" t="s">
        <v>85</v>
      </c>
      <c r="AT259" s="179" t="s">
        <v>74</v>
      </c>
      <c r="AU259" s="179" t="s">
        <v>83</v>
      </c>
      <c r="AY259" s="178" t="s">
        <v>178</v>
      </c>
      <c r="BK259" s="180">
        <f>SUM(BK260:BK273)</f>
        <v>0</v>
      </c>
    </row>
    <row r="260" spans="2:65" s="1" customFormat="1" ht="16.5" customHeight="1">
      <c r="B260" s="35"/>
      <c r="C260" s="183" t="s">
        <v>432</v>
      </c>
      <c r="D260" s="183" t="s">
        <v>180</v>
      </c>
      <c r="E260" s="184" t="s">
        <v>433</v>
      </c>
      <c r="F260" s="185" t="s">
        <v>434</v>
      </c>
      <c r="G260" s="186" t="s">
        <v>344</v>
      </c>
      <c r="H260" s="187">
        <v>72</v>
      </c>
      <c r="I260" s="188"/>
      <c r="J260" s="189">
        <f>ROUND(I260*H260,2)</f>
        <v>0</v>
      </c>
      <c r="K260" s="185" t="s">
        <v>212</v>
      </c>
      <c r="L260" s="39"/>
      <c r="M260" s="190" t="s">
        <v>19</v>
      </c>
      <c r="N260" s="191" t="s">
        <v>46</v>
      </c>
      <c r="O260" s="61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AR260" s="18" t="s">
        <v>288</v>
      </c>
      <c r="AT260" s="18" t="s">
        <v>180</v>
      </c>
      <c r="AU260" s="18" t="s">
        <v>85</v>
      </c>
      <c r="AY260" s="18" t="s">
        <v>178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8" t="s">
        <v>83</v>
      </c>
      <c r="BK260" s="194">
        <f>ROUND(I260*H260,2)</f>
        <v>0</v>
      </c>
      <c r="BL260" s="18" t="s">
        <v>288</v>
      </c>
      <c r="BM260" s="18" t="s">
        <v>435</v>
      </c>
    </row>
    <row r="261" spans="2:65" s="1" customFormat="1" ht="11.25">
      <c r="B261" s="35"/>
      <c r="C261" s="36"/>
      <c r="D261" s="195" t="s">
        <v>187</v>
      </c>
      <c r="E261" s="36"/>
      <c r="F261" s="196" t="s">
        <v>434</v>
      </c>
      <c r="G261" s="36"/>
      <c r="H261" s="36"/>
      <c r="I261" s="113"/>
      <c r="J261" s="36"/>
      <c r="K261" s="36"/>
      <c r="L261" s="39"/>
      <c r="M261" s="197"/>
      <c r="N261" s="61"/>
      <c r="O261" s="61"/>
      <c r="P261" s="61"/>
      <c r="Q261" s="61"/>
      <c r="R261" s="61"/>
      <c r="S261" s="61"/>
      <c r="T261" s="62"/>
      <c r="AT261" s="18" t="s">
        <v>187</v>
      </c>
      <c r="AU261" s="18" t="s">
        <v>85</v>
      </c>
    </row>
    <row r="262" spans="2:65" s="1" customFormat="1" ht="16.5" customHeight="1">
      <c r="B262" s="35"/>
      <c r="C262" s="183" t="s">
        <v>436</v>
      </c>
      <c r="D262" s="183" t="s">
        <v>180</v>
      </c>
      <c r="E262" s="184" t="s">
        <v>437</v>
      </c>
      <c r="F262" s="185" t="s">
        <v>438</v>
      </c>
      <c r="G262" s="186" t="s">
        <v>439</v>
      </c>
      <c r="H262" s="187">
        <v>3</v>
      </c>
      <c r="I262" s="188"/>
      <c r="J262" s="189">
        <f>ROUND(I262*H262,2)</f>
        <v>0</v>
      </c>
      <c r="K262" s="185" t="s">
        <v>184</v>
      </c>
      <c r="L262" s="39"/>
      <c r="M262" s="190" t="s">
        <v>19</v>
      </c>
      <c r="N262" s="191" t="s">
        <v>46</v>
      </c>
      <c r="O262" s="61"/>
      <c r="P262" s="192">
        <f>O262*H262</f>
        <v>0</v>
      </c>
      <c r="Q262" s="192">
        <v>0</v>
      </c>
      <c r="R262" s="192">
        <f>Q262*H262</f>
        <v>0</v>
      </c>
      <c r="S262" s="192">
        <v>1.933E-2</v>
      </c>
      <c r="T262" s="193">
        <f>S262*H262</f>
        <v>5.799E-2</v>
      </c>
      <c r="AR262" s="18" t="s">
        <v>288</v>
      </c>
      <c r="AT262" s="18" t="s">
        <v>180</v>
      </c>
      <c r="AU262" s="18" t="s">
        <v>85</v>
      </c>
      <c r="AY262" s="18" t="s">
        <v>178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83</v>
      </c>
      <c r="BK262" s="194">
        <f>ROUND(I262*H262,2)</f>
        <v>0</v>
      </c>
      <c r="BL262" s="18" t="s">
        <v>288</v>
      </c>
      <c r="BM262" s="18" t="s">
        <v>440</v>
      </c>
    </row>
    <row r="263" spans="2:65" s="1" customFormat="1" ht="11.25">
      <c r="B263" s="35"/>
      <c r="C263" s="36"/>
      <c r="D263" s="195" t="s">
        <v>187</v>
      </c>
      <c r="E263" s="36"/>
      <c r="F263" s="196" t="s">
        <v>441</v>
      </c>
      <c r="G263" s="36"/>
      <c r="H263" s="36"/>
      <c r="I263" s="113"/>
      <c r="J263" s="36"/>
      <c r="K263" s="36"/>
      <c r="L263" s="39"/>
      <c r="M263" s="197"/>
      <c r="N263" s="61"/>
      <c r="O263" s="61"/>
      <c r="P263" s="61"/>
      <c r="Q263" s="61"/>
      <c r="R263" s="61"/>
      <c r="S263" s="61"/>
      <c r="T263" s="62"/>
      <c r="AT263" s="18" t="s">
        <v>187</v>
      </c>
      <c r="AU263" s="18" t="s">
        <v>85</v>
      </c>
    </row>
    <row r="264" spans="2:65" s="1" customFormat="1" ht="16.5" customHeight="1">
      <c r="B264" s="35"/>
      <c r="C264" s="183" t="s">
        <v>442</v>
      </c>
      <c r="D264" s="183" t="s">
        <v>180</v>
      </c>
      <c r="E264" s="184" t="s">
        <v>443</v>
      </c>
      <c r="F264" s="185" t="s">
        <v>444</v>
      </c>
      <c r="G264" s="186" t="s">
        <v>439</v>
      </c>
      <c r="H264" s="187">
        <v>3</v>
      </c>
      <c r="I264" s="188"/>
      <c r="J264" s="189">
        <f>ROUND(I264*H264,2)</f>
        <v>0</v>
      </c>
      <c r="K264" s="185" t="s">
        <v>184</v>
      </c>
      <c r="L264" s="39"/>
      <c r="M264" s="190" t="s">
        <v>19</v>
      </c>
      <c r="N264" s="191" t="s">
        <v>46</v>
      </c>
      <c r="O264" s="61"/>
      <c r="P264" s="192">
        <f>O264*H264</f>
        <v>0</v>
      </c>
      <c r="Q264" s="192">
        <v>0</v>
      </c>
      <c r="R264" s="192">
        <f>Q264*H264</f>
        <v>0</v>
      </c>
      <c r="S264" s="192">
        <v>1.107E-2</v>
      </c>
      <c r="T264" s="193">
        <f>S264*H264</f>
        <v>3.3210000000000003E-2</v>
      </c>
      <c r="AR264" s="18" t="s">
        <v>288</v>
      </c>
      <c r="AT264" s="18" t="s">
        <v>180</v>
      </c>
      <c r="AU264" s="18" t="s">
        <v>85</v>
      </c>
      <c r="AY264" s="18" t="s">
        <v>178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83</v>
      </c>
      <c r="BK264" s="194">
        <f>ROUND(I264*H264,2)</f>
        <v>0</v>
      </c>
      <c r="BL264" s="18" t="s">
        <v>288</v>
      </c>
      <c r="BM264" s="18" t="s">
        <v>445</v>
      </c>
    </row>
    <row r="265" spans="2:65" s="1" customFormat="1" ht="11.25">
      <c r="B265" s="35"/>
      <c r="C265" s="36"/>
      <c r="D265" s="195" t="s">
        <v>187</v>
      </c>
      <c r="E265" s="36"/>
      <c r="F265" s="196" t="s">
        <v>446</v>
      </c>
      <c r="G265" s="36"/>
      <c r="H265" s="36"/>
      <c r="I265" s="113"/>
      <c r="J265" s="36"/>
      <c r="K265" s="36"/>
      <c r="L265" s="39"/>
      <c r="M265" s="197"/>
      <c r="N265" s="61"/>
      <c r="O265" s="61"/>
      <c r="P265" s="61"/>
      <c r="Q265" s="61"/>
      <c r="R265" s="61"/>
      <c r="S265" s="61"/>
      <c r="T265" s="62"/>
      <c r="AT265" s="18" t="s">
        <v>187</v>
      </c>
      <c r="AU265" s="18" t="s">
        <v>85</v>
      </c>
    </row>
    <row r="266" spans="2:65" s="1" customFormat="1" ht="16.5" customHeight="1">
      <c r="B266" s="35"/>
      <c r="C266" s="183" t="s">
        <v>447</v>
      </c>
      <c r="D266" s="183" t="s">
        <v>180</v>
      </c>
      <c r="E266" s="184" t="s">
        <v>448</v>
      </c>
      <c r="F266" s="185" t="s">
        <v>449</v>
      </c>
      <c r="G266" s="186" t="s">
        <v>439</v>
      </c>
      <c r="H266" s="187">
        <v>3</v>
      </c>
      <c r="I266" s="188"/>
      <c r="J266" s="189">
        <f>ROUND(I266*H266,2)</f>
        <v>0</v>
      </c>
      <c r="K266" s="185" t="s">
        <v>184</v>
      </c>
      <c r="L266" s="39"/>
      <c r="M266" s="190" t="s">
        <v>19</v>
      </c>
      <c r="N266" s="191" t="s">
        <v>46</v>
      </c>
      <c r="O266" s="61"/>
      <c r="P266" s="192">
        <f>O266*H266</f>
        <v>0</v>
      </c>
      <c r="Q266" s="192">
        <v>0</v>
      </c>
      <c r="R266" s="192">
        <f>Q266*H266</f>
        <v>0</v>
      </c>
      <c r="S266" s="192">
        <v>1.9460000000000002E-2</v>
      </c>
      <c r="T266" s="193">
        <f>S266*H266</f>
        <v>5.8380000000000001E-2</v>
      </c>
      <c r="AR266" s="18" t="s">
        <v>288</v>
      </c>
      <c r="AT266" s="18" t="s">
        <v>180</v>
      </c>
      <c r="AU266" s="18" t="s">
        <v>85</v>
      </c>
      <c r="AY266" s="18" t="s">
        <v>178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83</v>
      </c>
      <c r="BK266" s="194">
        <f>ROUND(I266*H266,2)</f>
        <v>0</v>
      </c>
      <c r="BL266" s="18" t="s">
        <v>288</v>
      </c>
      <c r="BM266" s="18" t="s">
        <v>450</v>
      </c>
    </row>
    <row r="267" spans="2:65" s="1" customFormat="1" ht="11.25">
      <c r="B267" s="35"/>
      <c r="C267" s="36"/>
      <c r="D267" s="195" t="s">
        <v>187</v>
      </c>
      <c r="E267" s="36"/>
      <c r="F267" s="196" t="s">
        <v>451</v>
      </c>
      <c r="G267" s="36"/>
      <c r="H267" s="36"/>
      <c r="I267" s="113"/>
      <c r="J267" s="36"/>
      <c r="K267" s="36"/>
      <c r="L267" s="39"/>
      <c r="M267" s="197"/>
      <c r="N267" s="61"/>
      <c r="O267" s="61"/>
      <c r="P267" s="61"/>
      <c r="Q267" s="61"/>
      <c r="R267" s="61"/>
      <c r="S267" s="61"/>
      <c r="T267" s="62"/>
      <c r="AT267" s="18" t="s">
        <v>187</v>
      </c>
      <c r="AU267" s="18" t="s">
        <v>85</v>
      </c>
    </row>
    <row r="268" spans="2:65" s="1" customFormat="1" ht="16.5" customHeight="1">
      <c r="B268" s="35"/>
      <c r="C268" s="183" t="s">
        <v>452</v>
      </c>
      <c r="D268" s="183" t="s">
        <v>180</v>
      </c>
      <c r="E268" s="184" t="s">
        <v>453</v>
      </c>
      <c r="F268" s="185" t="s">
        <v>454</v>
      </c>
      <c r="G268" s="186" t="s">
        <v>439</v>
      </c>
      <c r="H268" s="187">
        <v>2</v>
      </c>
      <c r="I268" s="188"/>
      <c r="J268" s="189">
        <f>ROUND(I268*H268,2)</f>
        <v>0</v>
      </c>
      <c r="K268" s="185" t="s">
        <v>184</v>
      </c>
      <c r="L268" s="39"/>
      <c r="M268" s="190" t="s">
        <v>19</v>
      </c>
      <c r="N268" s="191" t="s">
        <v>46</v>
      </c>
      <c r="O268" s="61"/>
      <c r="P268" s="192">
        <f>O268*H268</f>
        <v>0</v>
      </c>
      <c r="Q268" s="192">
        <v>0</v>
      </c>
      <c r="R268" s="192">
        <f>Q268*H268</f>
        <v>0</v>
      </c>
      <c r="S268" s="192">
        <v>8.7999999999999995E-2</v>
      </c>
      <c r="T268" s="193">
        <f>S268*H268</f>
        <v>0.17599999999999999</v>
      </c>
      <c r="AR268" s="18" t="s">
        <v>288</v>
      </c>
      <c r="AT268" s="18" t="s">
        <v>180</v>
      </c>
      <c r="AU268" s="18" t="s">
        <v>85</v>
      </c>
      <c r="AY268" s="18" t="s">
        <v>178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83</v>
      </c>
      <c r="BK268" s="194">
        <f>ROUND(I268*H268,2)</f>
        <v>0</v>
      </c>
      <c r="BL268" s="18" t="s">
        <v>288</v>
      </c>
      <c r="BM268" s="18" t="s">
        <v>455</v>
      </c>
    </row>
    <row r="269" spans="2:65" s="1" customFormat="1" ht="11.25">
      <c r="B269" s="35"/>
      <c r="C269" s="36"/>
      <c r="D269" s="195" t="s">
        <v>187</v>
      </c>
      <c r="E269" s="36"/>
      <c r="F269" s="196" t="s">
        <v>456</v>
      </c>
      <c r="G269" s="36"/>
      <c r="H269" s="36"/>
      <c r="I269" s="113"/>
      <c r="J269" s="36"/>
      <c r="K269" s="36"/>
      <c r="L269" s="39"/>
      <c r="M269" s="197"/>
      <c r="N269" s="61"/>
      <c r="O269" s="61"/>
      <c r="P269" s="61"/>
      <c r="Q269" s="61"/>
      <c r="R269" s="61"/>
      <c r="S269" s="61"/>
      <c r="T269" s="62"/>
      <c r="AT269" s="18" t="s">
        <v>187</v>
      </c>
      <c r="AU269" s="18" t="s">
        <v>85</v>
      </c>
    </row>
    <row r="270" spans="2:65" s="1" customFormat="1" ht="16.5" customHeight="1">
      <c r="B270" s="35"/>
      <c r="C270" s="183" t="s">
        <v>457</v>
      </c>
      <c r="D270" s="183" t="s">
        <v>180</v>
      </c>
      <c r="E270" s="184" t="s">
        <v>458</v>
      </c>
      <c r="F270" s="185" t="s">
        <v>459</v>
      </c>
      <c r="G270" s="186" t="s">
        <v>439</v>
      </c>
      <c r="H270" s="187">
        <v>1</v>
      </c>
      <c r="I270" s="188"/>
      <c r="J270" s="189">
        <f>ROUND(I270*H270,2)</f>
        <v>0</v>
      </c>
      <c r="K270" s="185" t="s">
        <v>184</v>
      </c>
      <c r="L270" s="39"/>
      <c r="M270" s="190" t="s">
        <v>19</v>
      </c>
      <c r="N270" s="191" t="s">
        <v>46</v>
      </c>
      <c r="O270" s="61"/>
      <c r="P270" s="192">
        <f>O270*H270</f>
        <v>0</v>
      </c>
      <c r="Q270" s="192">
        <v>0</v>
      </c>
      <c r="R270" s="192">
        <f>Q270*H270</f>
        <v>0</v>
      </c>
      <c r="S270" s="192">
        <v>0.155</v>
      </c>
      <c r="T270" s="193">
        <f>S270*H270</f>
        <v>0.155</v>
      </c>
      <c r="AR270" s="18" t="s">
        <v>288</v>
      </c>
      <c r="AT270" s="18" t="s">
        <v>180</v>
      </c>
      <c r="AU270" s="18" t="s">
        <v>85</v>
      </c>
      <c r="AY270" s="18" t="s">
        <v>178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83</v>
      </c>
      <c r="BK270" s="194">
        <f>ROUND(I270*H270,2)</f>
        <v>0</v>
      </c>
      <c r="BL270" s="18" t="s">
        <v>288</v>
      </c>
      <c r="BM270" s="18" t="s">
        <v>460</v>
      </c>
    </row>
    <row r="271" spans="2:65" s="1" customFormat="1" ht="11.25">
      <c r="B271" s="35"/>
      <c r="C271" s="36"/>
      <c r="D271" s="195" t="s">
        <v>187</v>
      </c>
      <c r="E271" s="36"/>
      <c r="F271" s="196" t="s">
        <v>461</v>
      </c>
      <c r="G271" s="36"/>
      <c r="H271" s="36"/>
      <c r="I271" s="113"/>
      <c r="J271" s="36"/>
      <c r="K271" s="36"/>
      <c r="L271" s="39"/>
      <c r="M271" s="197"/>
      <c r="N271" s="61"/>
      <c r="O271" s="61"/>
      <c r="P271" s="61"/>
      <c r="Q271" s="61"/>
      <c r="R271" s="61"/>
      <c r="S271" s="61"/>
      <c r="T271" s="62"/>
      <c r="AT271" s="18" t="s">
        <v>187</v>
      </c>
      <c r="AU271" s="18" t="s">
        <v>85</v>
      </c>
    </row>
    <row r="272" spans="2:65" s="12" customFormat="1" ht="11.25">
      <c r="B272" s="198"/>
      <c r="C272" s="199"/>
      <c r="D272" s="195" t="s">
        <v>189</v>
      </c>
      <c r="E272" s="200" t="s">
        <v>19</v>
      </c>
      <c r="F272" s="201" t="s">
        <v>462</v>
      </c>
      <c r="G272" s="199"/>
      <c r="H272" s="200" t="s">
        <v>19</v>
      </c>
      <c r="I272" s="202"/>
      <c r="J272" s="199"/>
      <c r="K272" s="199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189</v>
      </c>
      <c r="AU272" s="207" t="s">
        <v>85</v>
      </c>
      <c r="AV272" s="12" t="s">
        <v>83</v>
      </c>
      <c r="AW272" s="12" t="s">
        <v>35</v>
      </c>
      <c r="AX272" s="12" t="s">
        <v>75</v>
      </c>
      <c r="AY272" s="207" t="s">
        <v>178</v>
      </c>
    </row>
    <row r="273" spans="2:65" s="13" customFormat="1" ht="11.25">
      <c r="B273" s="208"/>
      <c r="C273" s="209"/>
      <c r="D273" s="195" t="s">
        <v>189</v>
      </c>
      <c r="E273" s="210" t="s">
        <v>19</v>
      </c>
      <c r="F273" s="211" t="s">
        <v>83</v>
      </c>
      <c r="G273" s="209"/>
      <c r="H273" s="212">
        <v>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189</v>
      </c>
      <c r="AU273" s="218" t="s">
        <v>85</v>
      </c>
      <c r="AV273" s="13" t="s">
        <v>85</v>
      </c>
      <c r="AW273" s="13" t="s">
        <v>35</v>
      </c>
      <c r="AX273" s="13" t="s">
        <v>83</v>
      </c>
      <c r="AY273" s="218" t="s">
        <v>178</v>
      </c>
    </row>
    <row r="274" spans="2:65" s="11" customFormat="1" ht="22.9" customHeight="1">
      <c r="B274" s="167"/>
      <c r="C274" s="168"/>
      <c r="D274" s="169" t="s">
        <v>74</v>
      </c>
      <c r="E274" s="181" t="s">
        <v>463</v>
      </c>
      <c r="F274" s="181" t="s">
        <v>464</v>
      </c>
      <c r="G274" s="168"/>
      <c r="H274" s="168"/>
      <c r="I274" s="171"/>
      <c r="J274" s="182">
        <f>BK274</f>
        <v>0</v>
      </c>
      <c r="K274" s="168"/>
      <c r="L274" s="173"/>
      <c r="M274" s="174"/>
      <c r="N274" s="175"/>
      <c r="O274" s="175"/>
      <c r="P274" s="176">
        <f>SUM(P275:P276)</f>
        <v>0</v>
      </c>
      <c r="Q274" s="175"/>
      <c r="R274" s="176">
        <f>SUM(R275:R276)</f>
        <v>0</v>
      </c>
      <c r="S274" s="175"/>
      <c r="T274" s="177">
        <f>SUM(T275:T276)</f>
        <v>0</v>
      </c>
      <c r="AR274" s="178" t="s">
        <v>85</v>
      </c>
      <c r="AT274" s="179" t="s">
        <v>74</v>
      </c>
      <c r="AU274" s="179" t="s">
        <v>83</v>
      </c>
      <c r="AY274" s="178" t="s">
        <v>178</v>
      </c>
      <c r="BK274" s="180">
        <f>SUM(BK275:BK276)</f>
        <v>0</v>
      </c>
    </row>
    <row r="275" spans="2:65" s="1" customFormat="1" ht="16.5" customHeight="1">
      <c r="B275" s="35"/>
      <c r="C275" s="183" t="s">
        <v>465</v>
      </c>
      <c r="D275" s="183" t="s">
        <v>180</v>
      </c>
      <c r="E275" s="184" t="s">
        <v>466</v>
      </c>
      <c r="F275" s="185" t="s">
        <v>467</v>
      </c>
      <c r="G275" s="186" t="s">
        <v>344</v>
      </c>
      <c r="H275" s="187">
        <v>50</v>
      </c>
      <c r="I275" s="188"/>
      <c r="J275" s="189">
        <f>ROUND(I275*H275,2)</f>
        <v>0</v>
      </c>
      <c r="K275" s="185" t="s">
        <v>212</v>
      </c>
      <c r="L275" s="39"/>
      <c r="M275" s="190" t="s">
        <v>19</v>
      </c>
      <c r="N275" s="191" t="s">
        <v>46</v>
      </c>
      <c r="O275" s="61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8" t="s">
        <v>288</v>
      </c>
      <c r="AT275" s="18" t="s">
        <v>180</v>
      </c>
      <c r="AU275" s="18" t="s">
        <v>85</v>
      </c>
      <c r="AY275" s="18" t="s">
        <v>178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8" t="s">
        <v>83</v>
      </c>
      <c r="BK275" s="194">
        <f>ROUND(I275*H275,2)</f>
        <v>0</v>
      </c>
      <c r="BL275" s="18" t="s">
        <v>288</v>
      </c>
      <c r="BM275" s="18" t="s">
        <v>468</v>
      </c>
    </row>
    <row r="276" spans="2:65" s="1" customFormat="1" ht="11.25">
      <c r="B276" s="35"/>
      <c r="C276" s="36"/>
      <c r="D276" s="195" t="s">
        <v>187</v>
      </c>
      <c r="E276" s="36"/>
      <c r="F276" s="196" t="s">
        <v>467</v>
      </c>
      <c r="G276" s="36"/>
      <c r="H276" s="36"/>
      <c r="I276" s="113"/>
      <c r="J276" s="36"/>
      <c r="K276" s="36"/>
      <c r="L276" s="39"/>
      <c r="M276" s="197"/>
      <c r="N276" s="61"/>
      <c r="O276" s="61"/>
      <c r="P276" s="61"/>
      <c r="Q276" s="61"/>
      <c r="R276" s="61"/>
      <c r="S276" s="61"/>
      <c r="T276" s="62"/>
      <c r="AT276" s="18" t="s">
        <v>187</v>
      </c>
      <c r="AU276" s="18" t="s">
        <v>85</v>
      </c>
    </row>
    <row r="277" spans="2:65" s="11" customFormat="1" ht="22.9" customHeight="1">
      <c r="B277" s="167"/>
      <c r="C277" s="168"/>
      <c r="D277" s="169" t="s">
        <v>74</v>
      </c>
      <c r="E277" s="181" t="s">
        <v>469</v>
      </c>
      <c r="F277" s="181" t="s">
        <v>470</v>
      </c>
      <c r="G277" s="168"/>
      <c r="H277" s="168"/>
      <c r="I277" s="171"/>
      <c r="J277" s="182">
        <f>BK277</f>
        <v>0</v>
      </c>
      <c r="K277" s="168"/>
      <c r="L277" s="173"/>
      <c r="M277" s="174"/>
      <c r="N277" s="175"/>
      <c r="O277" s="175"/>
      <c r="P277" s="176">
        <f>SUM(P278:P280)</f>
        <v>0</v>
      </c>
      <c r="Q277" s="175"/>
      <c r="R277" s="176">
        <f>SUM(R278:R280)</f>
        <v>0</v>
      </c>
      <c r="S277" s="175"/>
      <c r="T277" s="177">
        <f>SUM(T278:T280)</f>
        <v>0</v>
      </c>
      <c r="AR277" s="178" t="s">
        <v>85</v>
      </c>
      <c r="AT277" s="179" t="s">
        <v>74</v>
      </c>
      <c r="AU277" s="179" t="s">
        <v>83</v>
      </c>
      <c r="AY277" s="178" t="s">
        <v>178</v>
      </c>
      <c r="BK277" s="180">
        <f>SUM(BK278:BK280)</f>
        <v>0</v>
      </c>
    </row>
    <row r="278" spans="2:65" s="1" customFormat="1" ht="16.5" customHeight="1">
      <c r="B278" s="35"/>
      <c r="C278" s="183" t="s">
        <v>471</v>
      </c>
      <c r="D278" s="183" t="s">
        <v>180</v>
      </c>
      <c r="E278" s="184" t="s">
        <v>472</v>
      </c>
      <c r="F278" s="185" t="s">
        <v>473</v>
      </c>
      <c r="G278" s="186" t="s">
        <v>344</v>
      </c>
      <c r="H278" s="187">
        <v>72</v>
      </c>
      <c r="I278" s="188"/>
      <c r="J278" s="189">
        <f>ROUND(I278*H278,2)</f>
        <v>0</v>
      </c>
      <c r="K278" s="185" t="s">
        <v>212</v>
      </c>
      <c r="L278" s="39"/>
      <c r="M278" s="190" t="s">
        <v>19</v>
      </c>
      <c r="N278" s="191" t="s">
        <v>46</v>
      </c>
      <c r="O278" s="61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AR278" s="18" t="s">
        <v>288</v>
      </c>
      <c r="AT278" s="18" t="s">
        <v>180</v>
      </c>
      <c r="AU278" s="18" t="s">
        <v>85</v>
      </c>
      <c r="AY278" s="18" t="s">
        <v>178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83</v>
      </c>
      <c r="BK278" s="194">
        <f>ROUND(I278*H278,2)</f>
        <v>0</v>
      </c>
      <c r="BL278" s="18" t="s">
        <v>288</v>
      </c>
      <c r="BM278" s="18" t="s">
        <v>474</v>
      </c>
    </row>
    <row r="279" spans="2:65" s="1" customFormat="1" ht="11.25">
      <c r="B279" s="35"/>
      <c r="C279" s="36"/>
      <c r="D279" s="195" t="s">
        <v>187</v>
      </c>
      <c r="E279" s="36"/>
      <c r="F279" s="196" t="s">
        <v>473</v>
      </c>
      <c r="G279" s="36"/>
      <c r="H279" s="36"/>
      <c r="I279" s="113"/>
      <c r="J279" s="36"/>
      <c r="K279" s="36"/>
      <c r="L279" s="39"/>
      <c r="M279" s="197"/>
      <c r="N279" s="61"/>
      <c r="O279" s="61"/>
      <c r="P279" s="61"/>
      <c r="Q279" s="61"/>
      <c r="R279" s="61"/>
      <c r="S279" s="61"/>
      <c r="T279" s="62"/>
      <c r="AT279" s="18" t="s">
        <v>187</v>
      </c>
      <c r="AU279" s="18" t="s">
        <v>85</v>
      </c>
    </row>
    <row r="280" spans="2:65" s="1" customFormat="1" ht="39">
      <c r="B280" s="35"/>
      <c r="C280" s="36"/>
      <c r="D280" s="195" t="s">
        <v>333</v>
      </c>
      <c r="E280" s="36"/>
      <c r="F280" s="241" t="s">
        <v>475</v>
      </c>
      <c r="G280" s="36"/>
      <c r="H280" s="36"/>
      <c r="I280" s="113"/>
      <c r="J280" s="36"/>
      <c r="K280" s="36"/>
      <c r="L280" s="39"/>
      <c r="M280" s="197"/>
      <c r="N280" s="61"/>
      <c r="O280" s="61"/>
      <c r="P280" s="61"/>
      <c r="Q280" s="61"/>
      <c r="R280" s="61"/>
      <c r="S280" s="61"/>
      <c r="T280" s="62"/>
      <c r="AT280" s="18" t="s">
        <v>333</v>
      </c>
      <c r="AU280" s="18" t="s">
        <v>85</v>
      </c>
    </row>
    <row r="281" spans="2:65" s="11" customFormat="1" ht="22.9" customHeight="1">
      <c r="B281" s="167"/>
      <c r="C281" s="168"/>
      <c r="D281" s="169" t="s">
        <v>74</v>
      </c>
      <c r="E281" s="181" t="s">
        <v>476</v>
      </c>
      <c r="F281" s="181" t="s">
        <v>477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SUM(P282:P288)</f>
        <v>0</v>
      </c>
      <c r="Q281" s="175"/>
      <c r="R281" s="176">
        <f>SUM(R282:R288)</f>
        <v>0</v>
      </c>
      <c r="S281" s="175"/>
      <c r="T281" s="177">
        <f>SUM(T282:T288)</f>
        <v>3.6278769999999998</v>
      </c>
      <c r="AR281" s="178" t="s">
        <v>85</v>
      </c>
      <c r="AT281" s="179" t="s">
        <v>74</v>
      </c>
      <c r="AU281" s="179" t="s">
        <v>83</v>
      </c>
      <c r="AY281" s="178" t="s">
        <v>178</v>
      </c>
      <c r="BK281" s="180">
        <f>SUM(BK282:BK288)</f>
        <v>0</v>
      </c>
    </row>
    <row r="282" spans="2:65" s="1" customFormat="1" ht="16.5" customHeight="1">
      <c r="B282" s="35"/>
      <c r="C282" s="183" t="s">
        <v>478</v>
      </c>
      <c r="D282" s="183" t="s">
        <v>180</v>
      </c>
      <c r="E282" s="184" t="s">
        <v>479</v>
      </c>
      <c r="F282" s="185" t="s">
        <v>480</v>
      </c>
      <c r="G282" s="186" t="s">
        <v>183</v>
      </c>
      <c r="H282" s="187">
        <v>178.2</v>
      </c>
      <c r="I282" s="188"/>
      <c r="J282" s="189">
        <f>ROUND(I282*H282,2)</f>
        <v>0</v>
      </c>
      <c r="K282" s="185" t="s">
        <v>184</v>
      </c>
      <c r="L282" s="39"/>
      <c r="M282" s="190" t="s">
        <v>19</v>
      </c>
      <c r="N282" s="191" t="s">
        <v>46</v>
      </c>
      <c r="O282" s="61"/>
      <c r="P282" s="192">
        <f>O282*H282</f>
        <v>0</v>
      </c>
      <c r="Q282" s="192">
        <v>0</v>
      </c>
      <c r="R282" s="192">
        <f>Q282*H282</f>
        <v>0</v>
      </c>
      <c r="S282" s="192">
        <v>1.4999999999999999E-2</v>
      </c>
      <c r="T282" s="193">
        <f>S282*H282</f>
        <v>2.6729999999999996</v>
      </c>
      <c r="AR282" s="18" t="s">
        <v>288</v>
      </c>
      <c r="AT282" s="18" t="s">
        <v>180</v>
      </c>
      <c r="AU282" s="18" t="s">
        <v>85</v>
      </c>
      <c r="AY282" s="18" t="s">
        <v>178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83</v>
      </c>
      <c r="BK282" s="194">
        <f>ROUND(I282*H282,2)</f>
        <v>0</v>
      </c>
      <c r="BL282" s="18" t="s">
        <v>288</v>
      </c>
      <c r="BM282" s="18" t="s">
        <v>481</v>
      </c>
    </row>
    <row r="283" spans="2:65" s="1" customFormat="1" ht="19.5">
      <c r="B283" s="35"/>
      <c r="C283" s="36"/>
      <c r="D283" s="195" t="s">
        <v>187</v>
      </c>
      <c r="E283" s="36"/>
      <c r="F283" s="196" t="s">
        <v>482</v>
      </c>
      <c r="G283" s="36"/>
      <c r="H283" s="36"/>
      <c r="I283" s="113"/>
      <c r="J283" s="36"/>
      <c r="K283" s="36"/>
      <c r="L283" s="39"/>
      <c r="M283" s="197"/>
      <c r="N283" s="61"/>
      <c r="O283" s="61"/>
      <c r="P283" s="61"/>
      <c r="Q283" s="61"/>
      <c r="R283" s="61"/>
      <c r="S283" s="61"/>
      <c r="T283" s="62"/>
      <c r="AT283" s="18" t="s">
        <v>187</v>
      </c>
      <c r="AU283" s="18" t="s">
        <v>85</v>
      </c>
    </row>
    <row r="284" spans="2:65" s="13" customFormat="1" ht="11.25">
      <c r="B284" s="208"/>
      <c r="C284" s="209"/>
      <c r="D284" s="195" t="s">
        <v>189</v>
      </c>
      <c r="E284" s="210" t="s">
        <v>19</v>
      </c>
      <c r="F284" s="211" t="s">
        <v>483</v>
      </c>
      <c r="G284" s="209"/>
      <c r="H284" s="212">
        <v>178.2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189</v>
      </c>
      <c r="AU284" s="218" t="s">
        <v>85</v>
      </c>
      <c r="AV284" s="13" t="s">
        <v>85</v>
      </c>
      <c r="AW284" s="13" t="s">
        <v>35</v>
      </c>
      <c r="AX284" s="13" t="s">
        <v>83</v>
      </c>
      <c r="AY284" s="218" t="s">
        <v>178</v>
      </c>
    </row>
    <row r="285" spans="2:65" s="1" customFormat="1" ht="22.5" customHeight="1">
      <c r="B285" s="35"/>
      <c r="C285" s="183" t="s">
        <v>484</v>
      </c>
      <c r="D285" s="183" t="s">
        <v>180</v>
      </c>
      <c r="E285" s="184" t="s">
        <v>485</v>
      </c>
      <c r="F285" s="185" t="s">
        <v>486</v>
      </c>
      <c r="G285" s="186" t="s">
        <v>183</v>
      </c>
      <c r="H285" s="187">
        <v>136.411</v>
      </c>
      <c r="I285" s="188"/>
      <c r="J285" s="189">
        <f>ROUND(I285*H285,2)</f>
        <v>0</v>
      </c>
      <c r="K285" s="185" t="s">
        <v>487</v>
      </c>
      <c r="L285" s="39"/>
      <c r="M285" s="190" t="s">
        <v>19</v>
      </c>
      <c r="N285" s="191" t="s">
        <v>46</v>
      </c>
      <c r="O285" s="61"/>
      <c r="P285" s="192">
        <f>O285*H285</f>
        <v>0</v>
      </c>
      <c r="Q285" s="192">
        <v>0</v>
      </c>
      <c r="R285" s="192">
        <f>Q285*H285</f>
        <v>0</v>
      </c>
      <c r="S285" s="192">
        <v>7.0000000000000001E-3</v>
      </c>
      <c r="T285" s="193">
        <f>S285*H285</f>
        <v>0.95487699999999998</v>
      </c>
      <c r="AR285" s="18" t="s">
        <v>288</v>
      </c>
      <c r="AT285" s="18" t="s">
        <v>180</v>
      </c>
      <c r="AU285" s="18" t="s">
        <v>85</v>
      </c>
      <c r="AY285" s="18" t="s">
        <v>178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83</v>
      </c>
      <c r="BK285" s="194">
        <f>ROUND(I285*H285,2)</f>
        <v>0</v>
      </c>
      <c r="BL285" s="18" t="s">
        <v>288</v>
      </c>
      <c r="BM285" s="18" t="s">
        <v>488</v>
      </c>
    </row>
    <row r="286" spans="2:65" s="1" customFormat="1" ht="11.25">
      <c r="B286" s="35"/>
      <c r="C286" s="36"/>
      <c r="D286" s="195" t="s">
        <v>187</v>
      </c>
      <c r="E286" s="36"/>
      <c r="F286" s="196" t="s">
        <v>489</v>
      </c>
      <c r="G286" s="36"/>
      <c r="H286" s="36"/>
      <c r="I286" s="113"/>
      <c r="J286" s="36"/>
      <c r="K286" s="36"/>
      <c r="L286" s="39"/>
      <c r="M286" s="197"/>
      <c r="N286" s="61"/>
      <c r="O286" s="61"/>
      <c r="P286" s="61"/>
      <c r="Q286" s="61"/>
      <c r="R286" s="61"/>
      <c r="S286" s="61"/>
      <c r="T286" s="62"/>
      <c r="AT286" s="18" t="s">
        <v>187</v>
      </c>
      <c r="AU286" s="18" t="s">
        <v>85</v>
      </c>
    </row>
    <row r="287" spans="2:65" s="12" customFormat="1" ht="11.25">
      <c r="B287" s="198"/>
      <c r="C287" s="199"/>
      <c r="D287" s="195" t="s">
        <v>189</v>
      </c>
      <c r="E287" s="200" t="s">
        <v>19</v>
      </c>
      <c r="F287" s="201" t="s">
        <v>490</v>
      </c>
      <c r="G287" s="199"/>
      <c r="H287" s="200" t="s">
        <v>19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189</v>
      </c>
      <c r="AU287" s="207" t="s">
        <v>85</v>
      </c>
      <c r="AV287" s="12" t="s">
        <v>83</v>
      </c>
      <c r="AW287" s="12" t="s">
        <v>35</v>
      </c>
      <c r="AX287" s="12" t="s">
        <v>75</v>
      </c>
      <c r="AY287" s="207" t="s">
        <v>178</v>
      </c>
    </row>
    <row r="288" spans="2:65" s="13" customFormat="1" ht="11.25">
      <c r="B288" s="208"/>
      <c r="C288" s="209"/>
      <c r="D288" s="195" t="s">
        <v>189</v>
      </c>
      <c r="E288" s="210" t="s">
        <v>19</v>
      </c>
      <c r="F288" s="211" t="s">
        <v>356</v>
      </c>
      <c r="G288" s="209"/>
      <c r="H288" s="212">
        <v>136.411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189</v>
      </c>
      <c r="AU288" s="218" t="s">
        <v>85</v>
      </c>
      <c r="AV288" s="13" t="s">
        <v>85</v>
      </c>
      <c r="AW288" s="13" t="s">
        <v>35</v>
      </c>
      <c r="AX288" s="13" t="s">
        <v>83</v>
      </c>
      <c r="AY288" s="218" t="s">
        <v>178</v>
      </c>
    </row>
    <row r="289" spans="2:65" s="11" customFormat="1" ht="22.9" customHeight="1">
      <c r="B289" s="167"/>
      <c r="C289" s="168"/>
      <c r="D289" s="169" t="s">
        <v>74</v>
      </c>
      <c r="E289" s="181" t="s">
        <v>491</v>
      </c>
      <c r="F289" s="181" t="s">
        <v>492</v>
      </c>
      <c r="G289" s="168"/>
      <c r="H289" s="168"/>
      <c r="I289" s="171"/>
      <c r="J289" s="182">
        <f>BK289</f>
        <v>0</v>
      </c>
      <c r="K289" s="168"/>
      <c r="L289" s="173"/>
      <c r="M289" s="174"/>
      <c r="N289" s="175"/>
      <c r="O289" s="175"/>
      <c r="P289" s="176">
        <f>SUM(P290:P293)</f>
        <v>0</v>
      </c>
      <c r="Q289" s="175"/>
      <c r="R289" s="176">
        <f>SUM(R290:R293)</f>
        <v>0</v>
      </c>
      <c r="S289" s="175"/>
      <c r="T289" s="177">
        <f>SUM(T290:T293)</f>
        <v>0</v>
      </c>
      <c r="AR289" s="178" t="s">
        <v>85</v>
      </c>
      <c r="AT289" s="179" t="s">
        <v>74</v>
      </c>
      <c r="AU289" s="179" t="s">
        <v>83</v>
      </c>
      <c r="AY289" s="178" t="s">
        <v>178</v>
      </c>
      <c r="BK289" s="180">
        <f>SUM(BK290:BK293)</f>
        <v>0</v>
      </c>
    </row>
    <row r="290" spans="2:65" s="1" customFormat="1" ht="16.5" customHeight="1">
      <c r="B290" s="35"/>
      <c r="C290" s="183" t="s">
        <v>493</v>
      </c>
      <c r="D290" s="183" t="s">
        <v>180</v>
      </c>
      <c r="E290" s="184" t="s">
        <v>494</v>
      </c>
      <c r="F290" s="185" t="s">
        <v>495</v>
      </c>
      <c r="G290" s="186" t="s">
        <v>496</v>
      </c>
      <c r="H290" s="187">
        <v>207</v>
      </c>
      <c r="I290" s="188"/>
      <c r="J290" s="189">
        <f>ROUND(I290*H290,2)</f>
        <v>0</v>
      </c>
      <c r="K290" s="185" t="s">
        <v>212</v>
      </c>
      <c r="L290" s="39"/>
      <c r="M290" s="190" t="s">
        <v>19</v>
      </c>
      <c r="N290" s="191" t="s">
        <v>46</v>
      </c>
      <c r="O290" s="61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AR290" s="18" t="s">
        <v>288</v>
      </c>
      <c r="AT290" s="18" t="s">
        <v>180</v>
      </c>
      <c r="AU290" s="18" t="s">
        <v>85</v>
      </c>
      <c r="AY290" s="18" t="s">
        <v>178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83</v>
      </c>
      <c r="BK290" s="194">
        <f>ROUND(I290*H290,2)</f>
        <v>0</v>
      </c>
      <c r="BL290" s="18" t="s">
        <v>288</v>
      </c>
      <c r="BM290" s="18" t="s">
        <v>497</v>
      </c>
    </row>
    <row r="291" spans="2:65" s="1" customFormat="1" ht="19.5">
      <c r="B291" s="35"/>
      <c r="C291" s="36"/>
      <c r="D291" s="195" t="s">
        <v>187</v>
      </c>
      <c r="E291" s="36"/>
      <c r="F291" s="196" t="s">
        <v>498</v>
      </c>
      <c r="G291" s="36"/>
      <c r="H291" s="36"/>
      <c r="I291" s="113"/>
      <c r="J291" s="36"/>
      <c r="K291" s="36"/>
      <c r="L291" s="39"/>
      <c r="M291" s="197"/>
      <c r="N291" s="61"/>
      <c r="O291" s="61"/>
      <c r="P291" s="61"/>
      <c r="Q291" s="61"/>
      <c r="R291" s="61"/>
      <c r="S291" s="61"/>
      <c r="T291" s="62"/>
      <c r="AT291" s="18" t="s">
        <v>187</v>
      </c>
      <c r="AU291" s="18" t="s">
        <v>85</v>
      </c>
    </row>
    <row r="292" spans="2:65" s="12" customFormat="1" ht="11.25">
      <c r="B292" s="198"/>
      <c r="C292" s="199"/>
      <c r="D292" s="195" t="s">
        <v>189</v>
      </c>
      <c r="E292" s="200" t="s">
        <v>19</v>
      </c>
      <c r="F292" s="201" t="s">
        <v>499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189</v>
      </c>
      <c r="AU292" s="207" t="s">
        <v>85</v>
      </c>
      <c r="AV292" s="12" t="s">
        <v>83</v>
      </c>
      <c r="AW292" s="12" t="s">
        <v>35</v>
      </c>
      <c r="AX292" s="12" t="s">
        <v>75</v>
      </c>
      <c r="AY292" s="207" t="s">
        <v>178</v>
      </c>
    </row>
    <row r="293" spans="2:65" s="13" customFormat="1" ht="11.25">
      <c r="B293" s="208"/>
      <c r="C293" s="209"/>
      <c r="D293" s="195" t="s">
        <v>189</v>
      </c>
      <c r="E293" s="210" t="s">
        <v>19</v>
      </c>
      <c r="F293" s="211" t="s">
        <v>500</v>
      </c>
      <c r="G293" s="209"/>
      <c r="H293" s="212">
        <v>207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85</v>
      </c>
      <c r="AV293" s="13" t="s">
        <v>85</v>
      </c>
      <c r="AW293" s="13" t="s">
        <v>35</v>
      </c>
      <c r="AX293" s="13" t="s">
        <v>83</v>
      </c>
      <c r="AY293" s="218" t="s">
        <v>178</v>
      </c>
    </row>
    <row r="294" spans="2:65" s="11" customFormat="1" ht="22.9" customHeight="1">
      <c r="B294" s="167"/>
      <c r="C294" s="168"/>
      <c r="D294" s="169" t="s">
        <v>74</v>
      </c>
      <c r="E294" s="181" t="s">
        <v>501</v>
      </c>
      <c r="F294" s="181" t="s">
        <v>502</v>
      </c>
      <c r="G294" s="168"/>
      <c r="H294" s="168"/>
      <c r="I294" s="171"/>
      <c r="J294" s="182">
        <f>BK294</f>
        <v>0</v>
      </c>
      <c r="K294" s="168"/>
      <c r="L294" s="173"/>
      <c r="M294" s="174"/>
      <c r="N294" s="175"/>
      <c r="O294" s="175"/>
      <c r="P294" s="176">
        <f>SUM(P295:P304)</f>
        <v>0</v>
      </c>
      <c r="Q294" s="175"/>
      <c r="R294" s="176">
        <f>SUM(R295:R304)</f>
        <v>0</v>
      </c>
      <c r="S294" s="175"/>
      <c r="T294" s="177">
        <f>SUM(T295:T304)</f>
        <v>1.2716449999999999</v>
      </c>
      <c r="AR294" s="178" t="s">
        <v>85</v>
      </c>
      <c r="AT294" s="179" t="s">
        <v>74</v>
      </c>
      <c r="AU294" s="179" t="s">
        <v>83</v>
      </c>
      <c r="AY294" s="178" t="s">
        <v>178</v>
      </c>
      <c r="BK294" s="180">
        <f>SUM(BK295:BK304)</f>
        <v>0</v>
      </c>
    </row>
    <row r="295" spans="2:65" s="1" customFormat="1" ht="16.5" customHeight="1">
      <c r="B295" s="35"/>
      <c r="C295" s="183" t="s">
        <v>503</v>
      </c>
      <c r="D295" s="183" t="s">
        <v>180</v>
      </c>
      <c r="E295" s="184" t="s">
        <v>504</v>
      </c>
      <c r="F295" s="185" t="s">
        <v>505</v>
      </c>
      <c r="G295" s="186" t="s">
        <v>183</v>
      </c>
      <c r="H295" s="187">
        <v>178.2</v>
      </c>
      <c r="I295" s="188"/>
      <c r="J295" s="189">
        <f>ROUND(I295*H295,2)</f>
        <v>0</v>
      </c>
      <c r="K295" s="185" t="s">
        <v>184</v>
      </c>
      <c r="L295" s="39"/>
      <c r="M295" s="190" t="s">
        <v>19</v>
      </c>
      <c r="N295" s="191" t="s">
        <v>46</v>
      </c>
      <c r="O295" s="61"/>
      <c r="P295" s="192">
        <f>O295*H295</f>
        <v>0</v>
      </c>
      <c r="Q295" s="192">
        <v>0</v>
      </c>
      <c r="R295" s="192">
        <f>Q295*H295</f>
        <v>0</v>
      </c>
      <c r="S295" s="192">
        <v>5.94E-3</v>
      </c>
      <c r="T295" s="193">
        <f>S295*H295</f>
        <v>1.058508</v>
      </c>
      <c r="AR295" s="18" t="s">
        <v>288</v>
      </c>
      <c r="AT295" s="18" t="s">
        <v>180</v>
      </c>
      <c r="AU295" s="18" t="s">
        <v>85</v>
      </c>
      <c r="AY295" s="18" t="s">
        <v>178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83</v>
      </c>
      <c r="BK295" s="194">
        <f>ROUND(I295*H295,2)</f>
        <v>0</v>
      </c>
      <c r="BL295" s="18" t="s">
        <v>288</v>
      </c>
      <c r="BM295" s="18" t="s">
        <v>506</v>
      </c>
    </row>
    <row r="296" spans="2:65" s="1" customFormat="1" ht="11.25">
      <c r="B296" s="35"/>
      <c r="C296" s="36"/>
      <c r="D296" s="195" t="s">
        <v>187</v>
      </c>
      <c r="E296" s="36"/>
      <c r="F296" s="196" t="s">
        <v>507</v>
      </c>
      <c r="G296" s="36"/>
      <c r="H296" s="36"/>
      <c r="I296" s="113"/>
      <c r="J296" s="36"/>
      <c r="K296" s="36"/>
      <c r="L296" s="39"/>
      <c r="M296" s="197"/>
      <c r="N296" s="61"/>
      <c r="O296" s="61"/>
      <c r="P296" s="61"/>
      <c r="Q296" s="61"/>
      <c r="R296" s="61"/>
      <c r="S296" s="61"/>
      <c r="T296" s="62"/>
      <c r="AT296" s="18" t="s">
        <v>187</v>
      </c>
      <c r="AU296" s="18" t="s">
        <v>85</v>
      </c>
    </row>
    <row r="297" spans="2:65" s="13" customFormat="1" ht="11.25">
      <c r="B297" s="208"/>
      <c r="C297" s="209"/>
      <c r="D297" s="195" t="s">
        <v>189</v>
      </c>
      <c r="E297" s="210" t="s">
        <v>19</v>
      </c>
      <c r="F297" s="211" t="s">
        <v>483</v>
      </c>
      <c r="G297" s="209"/>
      <c r="H297" s="212">
        <v>178.2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189</v>
      </c>
      <c r="AU297" s="218" t="s">
        <v>85</v>
      </c>
      <c r="AV297" s="13" t="s">
        <v>85</v>
      </c>
      <c r="AW297" s="13" t="s">
        <v>35</v>
      </c>
      <c r="AX297" s="13" t="s">
        <v>83</v>
      </c>
      <c r="AY297" s="218" t="s">
        <v>178</v>
      </c>
    </row>
    <row r="298" spans="2:65" s="1" customFormat="1" ht="16.5" customHeight="1">
      <c r="B298" s="35"/>
      <c r="C298" s="183" t="s">
        <v>508</v>
      </c>
      <c r="D298" s="183" t="s">
        <v>180</v>
      </c>
      <c r="E298" s="184" t="s">
        <v>509</v>
      </c>
      <c r="F298" s="185" t="s">
        <v>510</v>
      </c>
      <c r="G298" s="186" t="s">
        <v>496</v>
      </c>
      <c r="H298" s="187">
        <v>14.4</v>
      </c>
      <c r="I298" s="188"/>
      <c r="J298" s="189">
        <f>ROUND(I298*H298,2)</f>
        <v>0</v>
      </c>
      <c r="K298" s="185" t="s">
        <v>184</v>
      </c>
      <c r="L298" s="39"/>
      <c r="M298" s="190" t="s">
        <v>19</v>
      </c>
      <c r="N298" s="191" t="s">
        <v>46</v>
      </c>
      <c r="O298" s="61"/>
      <c r="P298" s="192">
        <f>O298*H298</f>
        <v>0</v>
      </c>
      <c r="Q298" s="192">
        <v>0</v>
      </c>
      <c r="R298" s="192">
        <f>Q298*H298</f>
        <v>0</v>
      </c>
      <c r="S298" s="192">
        <v>1.91E-3</v>
      </c>
      <c r="T298" s="193">
        <f>S298*H298</f>
        <v>2.7504000000000001E-2</v>
      </c>
      <c r="AR298" s="18" t="s">
        <v>288</v>
      </c>
      <c r="AT298" s="18" t="s">
        <v>180</v>
      </c>
      <c r="AU298" s="18" t="s">
        <v>85</v>
      </c>
      <c r="AY298" s="18" t="s">
        <v>178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83</v>
      </c>
      <c r="BK298" s="194">
        <f>ROUND(I298*H298,2)</f>
        <v>0</v>
      </c>
      <c r="BL298" s="18" t="s">
        <v>288</v>
      </c>
      <c r="BM298" s="18" t="s">
        <v>511</v>
      </c>
    </row>
    <row r="299" spans="2:65" s="1" customFormat="1" ht="11.25">
      <c r="B299" s="35"/>
      <c r="C299" s="36"/>
      <c r="D299" s="195" t="s">
        <v>187</v>
      </c>
      <c r="E299" s="36"/>
      <c r="F299" s="196" t="s">
        <v>512</v>
      </c>
      <c r="G299" s="36"/>
      <c r="H299" s="36"/>
      <c r="I299" s="113"/>
      <c r="J299" s="36"/>
      <c r="K299" s="36"/>
      <c r="L299" s="39"/>
      <c r="M299" s="197"/>
      <c r="N299" s="61"/>
      <c r="O299" s="61"/>
      <c r="P299" s="61"/>
      <c r="Q299" s="61"/>
      <c r="R299" s="61"/>
      <c r="S299" s="61"/>
      <c r="T299" s="62"/>
      <c r="AT299" s="18" t="s">
        <v>187</v>
      </c>
      <c r="AU299" s="18" t="s">
        <v>85</v>
      </c>
    </row>
    <row r="300" spans="2:65" s="13" customFormat="1" ht="11.25">
      <c r="B300" s="208"/>
      <c r="C300" s="209"/>
      <c r="D300" s="195" t="s">
        <v>189</v>
      </c>
      <c r="E300" s="210" t="s">
        <v>19</v>
      </c>
      <c r="F300" s="211" t="s">
        <v>513</v>
      </c>
      <c r="G300" s="209"/>
      <c r="H300" s="212">
        <v>14.4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189</v>
      </c>
      <c r="AU300" s="218" t="s">
        <v>85</v>
      </c>
      <c r="AV300" s="13" t="s">
        <v>85</v>
      </c>
      <c r="AW300" s="13" t="s">
        <v>35</v>
      </c>
      <c r="AX300" s="13" t="s">
        <v>83</v>
      </c>
      <c r="AY300" s="218" t="s">
        <v>178</v>
      </c>
    </row>
    <row r="301" spans="2:65" s="1" customFormat="1" ht="16.5" customHeight="1">
      <c r="B301" s="35"/>
      <c r="C301" s="183" t="s">
        <v>514</v>
      </c>
      <c r="D301" s="183" t="s">
        <v>180</v>
      </c>
      <c r="E301" s="184" t="s">
        <v>515</v>
      </c>
      <c r="F301" s="185" t="s">
        <v>516</v>
      </c>
      <c r="G301" s="186" t="s">
        <v>496</v>
      </c>
      <c r="H301" s="187">
        <v>49.5</v>
      </c>
      <c r="I301" s="188"/>
      <c r="J301" s="189">
        <f>ROUND(I301*H301,2)</f>
        <v>0</v>
      </c>
      <c r="K301" s="185" t="s">
        <v>184</v>
      </c>
      <c r="L301" s="39"/>
      <c r="M301" s="190" t="s">
        <v>19</v>
      </c>
      <c r="N301" s="191" t="s">
        <v>46</v>
      </c>
      <c r="O301" s="61"/>
      <c r="P301" s="192">
        <f>O301*H301</f>
        <v>0</v>
      </c>
      <c r="Q301" s="192">
        <v>0</v>
      </c>
      <c r="R301" s="192">
        <f>Q301*H301</f>
        <v>0</v>
      </c>
      <c r="S301" s="192">
        <v>2.5999999999999999E-3</v>
      </c>
      <c r="T301" s="193">
        <f>S301*H301</f>
        <v>0.12869999999999998</v>
      </c>
      <c r="AR301" s="18" t="s">
        <v>288</v>
      </c>
      <c r="AT301" s="18" t="s">
        <v>180</v>
      </c>
      <c r="AU301" s="18" t="s">
        <v>85</v>
      </c>
      <c r="AY301" s="18" t="s">
        <v>178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83</v>
      </c>
      <c r="BK301" s="194">
        <f>ROUND(I301*H301,2)</f>
        <v>0</v>
      </c>
      <c r="BL301" s="18" t="s">
        <v>288</v>
      </c>
      <c r="BM301" s="18" t="s">
        <v>517</v>
      </c>
    </row>
    <row r="302" spans="2:65" s="1" customFormat="1" ht="11.25">
      <c r="B302" s="35"/>
      <c r="C302" s="36"/>
      <c r="D302" s="195" t="s">
        <v>187</v>
      </c>
      <c r="E302" s="36"/>
      <c r="F302" s="196" t="s">
        <v>518</v>
      </c>
      <c r="G302" s="36"/>
      <c r="H302" s="36"/>
      <c r="I302" s="113"/>
      <c r="J302" s="36"/>
      <c r="K302" s="36"/>
      <c r="L302" s="39"/>
      <c r="M302" s="197"/>
      <c r="N302" s="61"/>
      <c r="O302" s="61"/>
      <c r="P302" s="61"/>
      <c r="Q302" s="61"/>
      <c r="R302" s="61"/>
      <c r="S302" s="61"/>
      <c r="T302" s="62"/>
      <c r="AT302" s="18" t="s">
        <v>187</v>
      </c>
      <c r="AU302" s="18" t="s">
        <v>85</v>
      </c>
    </row>
    <row r="303" spans="2:65" s="1" customFormat="1" ht="16.5" customHeight="1">
      <c r="B303" s="35"/>
      <c r="C303" s="183" t="s">
        <v>519</v>
      </c>
      <c r="D303" s="183" t="s">
        <v>180</v>
      </c>
      <c r="E303" s="184" t="s">
        <v>520</v>
      </c>
      <c r="F303" s="185" t="s">
        <v>521</v>
      </c>
      <c r="G303" s="186" t="s">
        <v>496</v>
      </c>
      <c r="H303" s="187">
        <v>14.45</v>
      </c>
      <c r="I303" s="188"/>
      <c r="J303" s="189">
        <f>ROUND(I303*H303,2)</f>
        <v>0</v>
      </c>
      <c r="K303" s="185" t="s">
        <v>184</v>
      </c>
      <c r="L303" s="39"/>
      <c r="M303" s="190" t="s">
        <v>19</v>
      </c>
      <c r="N303" s="191" t="s">
        <v>46</v>
      </c>
      <c r="O303" s="61"/>
      <c r="P303" s="192">
        <f>O303*H303</f>
        <v>0</v>
      </c>
      <c r="Q303" s="192">
        <v>0</v>
      </c>
      <c r="R303" s="192">
        <f>Q303*H303</f>
        <v>0</v>
      </c>
      <c r="S303" s="192">
        <v>3.9399999999999999E-3</v>
      </c>
      <c r="T303" s="193">
        <f>S303*H303</f>
        <v>5.6932999999999997E-2</v>
      </c>
      <c r="AR303" s="18" t="s">
        <v>288</v>
      </c>
      <c r="AT303" s="18" t="s">
        <v>180</v>
      </c>
      <c r="AU303" s="18" t="s">
        <v>85</v>
      </c>
      <c r="AY303" s="18" t="s">
        <v>178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8" t="s">
        <v>83</v>
      </c>
      <c r="BK303" s="194">
        <f>ROUND(I303*H303,2)</f>
        <v>0</v>
      </c>
      <c r="BL303" s="18" t="s">
        <v>288</v>
      </c>
      <c r="BM303" s="18" t="s">
        <v>522</v>
      </c>
    </row>
    <row r="304" spans="2:65" s="1" customFormat="1" ht="11.25">
      <c r="B304" s="35"/>
      <c r="C304" s="36"/>
      <c r="D304" s="195" t="s">
        <v>187</v>
      </c>
      <c r="E304" s="36"/>
      <c r="F304" s="196" t="s">
        <v>523</v>
      </c>
      <c r="G304" s="36"/>
      <c r="H304" s="36"/>
      <c r="I304" s="113"/>
      <c r="J304" s="36"/>
      <c r="K304" s="36"/>
      <c r="L304" s="39"/>
      <c r="M304" s="197"/>
      <c r="N304" s="61"/>
      <c r="O304" s="61"/>
      <c r="P304" s="61"/>
      <c r="Q304" s="61"/>
      <c r="R304" s="61"/>
      <c r="S304" s="61"/>
      <c r="T304" s="62"/>
      <c r="AT304" s="18" t="s">
        <v>187</v>
      </c>
      <c r="AU304" s="18" t="s">
        <v>85</v>
      </c>
    </row>
    <row r="305" spans="2:65" s="11" customFormat="1" ht="22.9" customHeight="1">
      <c r="B305" s="167"/>
      <c r="C305" s="168"/>
      <c r="D305" s="169" t="s">
        <v>74</v>
      </c>
      <c r="E305" s="181" t="s">
        <v>524</v>
      </c>
      <c r="F305" s="181" t="s">
        <v>525</v>
      </c>
      <c r="G305" s="168"/>
      <c r="H305" s="168"/>
      <c r="I305" s="171"/>
      <c r="J305" s="182">
        <f>BK305</f>
        <v>0</v>
      </c>
      <c r="K305" s="168"/>
      <c r="L305" s="173"/>
      <c r="M305" s="174"/>
      <c r="N305" s="175"/>
      <c r="O305" s="175"/>
      <c r="P305" s="176">
        <f>SUM(P306:P324)</f>
        <v>0</v>
      </c>
      <c r="Q305" s="175"/>
      <c r="R305" s="176">
        <f>SUM(R306:R324)</f>
        <v>0</v>
      </c>
      <c r="S305" s="175"/>
      <c r="T305" s="177">
        <f>SUM(T306:T324)</f>
        <v>5.6652882</v>
      </c>
      <c r="AR305" s="178" t="s">
        <v>85</v>
      </c>
      <c r="AT305" s="179" t="s">
        <v>74</v>
      </c>
      <c r="AU305" s="179" t="s">
        <v>83</v>
      </c>
      <c r="AY305" s="178" t="s">
        <v>178</v>
      </c>
      <c r="BK305" s="180">
        <f>SUM(BK306:BK324)</f>
        <v>0</v>
      </c>
    </row>
    <row r="306" spans="2:65" s="1" customFormat="1" ht="16.5" customHeight="1">
      <c r="B306" s="35"/>
      <c r="C306" s="183" t="s">
        <v>526</v>
      </c>
      <c r="D306" s="183" t="s">
        <v>180</v>
      </c>
      <c r="E306" s="184" t="s">
        <v>527</v>
      </c>
      <c r="F306" s="185" t="s">
        <v>528</v>
      </c>
      <c r="G306" s="186" t="s">
        <v>183</v>
      </c>
      <c r="H306" s="187">
        <v>157.18799999999999</v>
      </c>
      <c r="I306" s="188"/>
      <c r="J306" s="189">
        <f>ROUND(I306*H306,2)</f>
        <v>0</v>
      </c>
      <c r="K306" s="185" t="s">
        <v>184</v>
      </c>
      <c r="L306" s="39"/>
      <c r="M306" s="190" t="s">
        <v>19</v>
      </c>
      <c r="N306" s="191" t="s">
        <v>46</v>
      </c>
      <c r="O306" s="61"/>
      <c r="P306" s="192">
        <f>O306*H306</f>
        <v>0</v>
      </c>
      <c r="Q306" s="192">
        <v>0</v>
      </c>
      <c r="R306" s="192">
        <f>Q306*H306</f>
        <v>0</v>
      </c>
      <c r="S306" s="192">
        <v>2.4649999999999998E-2</v>
      </c>
      <c r="T306" s="193">
        <f>S306*H306</f>
        <v>3.8746841999999995</v>
      </c>
      <c r="AR306" s="18" t="s">
        <v>288</v>
      </c>
      <c r="AT306" s="18" t="s">
        <v>180</v>
      </c>
      <c r="AU306" s="18" t="s">
        <v>85</v>
      </c>
      <c r="AY306" s="18" t="s">
        <v>178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8" t="s">
        <v>83</v>
      </c>
      <c r="BK306" s="194">
        <f>ROUND(I306*H306,2)</f>
        <v>0</v>
      </c>
      <c r="BL306" s="18" t="s">
        <v>288</v>
      </c>
      <c r="BM306" s="18" t="s">
        <v>529</v>
      </c>
    </row>
    <row r="307" spans="2:65" s="1" customFormat="1" ht="11.25">
      <c r="B307" s="35"/>
      <c r="C307" s="36"/>
      <c r="D307" s="195" t="s">
        <v>187</v>
      </c>
      <c r="E307" s="36"/>
      <c r="F307" s="196" t="s">
        <v>530</v>
      </c>
      <c r="G307" s="36"/>
      <c r="H307" s="36"/>
      <c r="I307" s="113"/>
      <c r="J307" s="36"/>
      <c r="K307" s="36"/>
      <c r="L307" s="39"/>
      <c r="M307" s="197"/>
      <c r="N307" s="61"/>
      <c r="O307" s="61"/>
      <c r="P307" s="61"/>
      <c r="Q307" s="61"/>
      <c r="R307" s="61"/>
      <c r="S307" s="61"/>
      <c r="T307" s="62"/>
      <c r="AT307" s="18" t="s">
        <v>187</v>
      </c>
      <c r="AU307" s="18" t="s">
        <v>85</v>
      </c>
    </row>
    <row r="308" spans="2:65" s="12" customFormat="1" ht="11.25">
      <c r="B308" s="198"/>
      <c r="C308" s="199"/>
      <c r="D308" s="195" t="s">
        <v>189</v>
      </c>
      <c r="E308" s="200" t="s">
        <v>19</v>
      </c>
      <c r="F308" s="201" t="s">
        <v>531</v>
      </c>
      <c r="G308" s="199"/>
      <c r="H308" s="200" t="s">
        <v>19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189</v>
      </c>
      <c r="AU308" s="207" t="s">
        <v>85</v>
      </c>
      <c r="AV308" s="12" t="s">
        <v>83</v>
      </c>
      <c r="AW308" s="12" t="s">
        <v>35</v>
      </c>
      <c r="AX308" s="12" t="s">
        <v>75</v>
      </c>
      <c r="AY308" s="207" t="s">
        <v>178</v>
      </c>
    </row>
    <row r="309" spans="2:65" s="13" customFormat="1" ht="11.25">
      <c r="B309" s="208"/>
      <c r="C309" s="209"/>
      <c r="D309" s="195" t="s">
        <v>189</v>
      </c>
      <c r="E309" s="210" t="s">
        <v>19</v>
      </c>
      <c r="F309" s="211" t="s">
        <v>532</v>
      </c>
      <c r="G309" s="209"/>
      <c r="H309" s="212">
        <v>157.18799999999999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189</v>
      </c>
      <c r="AU309" s="218" t="s">
        <v>85</v>
      </c>
      <c r="AV309" s="13" t="s">
        <v>85</v>
      </c>
      <c r="AW309" s="13" t="s">
        <v>35</v>
      </c>
      <c r="AX309" s="13" t="s">
        <v>83</v>
      </c>
      <c r="AY309" s="218" t="s">
        <v>178</v>
      </c>
    </row>
    <row r="310" spans="2:65" s="1" customFormat="1" ht="16.5" customHeight="1">
      <c r="B310" s="35"/>
      <c r="C310" s="183" t="s">
        <v>533</v>
      </c>
      <c r="D310" s="183" t="s">
        <v>180</v>
      </c>
      <c r="E310" s="184" t="s">
        <v>534</v>
      </c>
      <c r="F310" s="185" t="s">
        <v>535</v>
      </c>
      <c r="G310" s="186" t="s">
        <v>183</v>
      </c>
      <c r="H310" s="187">
        <v>157.18799999999999</v>
      </c>
      <c r="I310" s="188"/>
      <c r="J310" s="189">
        <f>ROUND(I310*H310,2)</f>
        <v>0</v>
      </c>
      <c r="K310" s="185" t="s">
        <v>184</v>
      </c>
      <c r="L310" s="39"/>
      <c r="M310" s="190" t="s">
        <v>19</v>
      </c>
      <c r="N310" s="191" t="s">
        <v>46</v>
      </c>
      <c r="O310" s="61"/>
      <c r="P310" s="192">
        <f>O310*H310</f>
        <v>0</v>
      </c>
      <c r="Q310" s="192">
        <v>0</v>
      </c>
      <c r="R310" s="192">
        <f>Q310*H310</f>
        <v>0</v>
      </c>
      <c r="S310" s="192">
        <v>8.0000000000000002E-3</v>
      </c>
      <c r="T310" s="193">
        <f>S310*H310</f>
        <v>1.257504</v>
      </c>
      <c r="AR310" s="18" t="s">
        <v>288</v>
      </c>
      <c r="AT310" s="18" t="s">
        <v>180</v>
      </c>
      <c r="AU310" s="18" t="s">
        <v>85</v>
      </c>
      <c r="AY310" s="18" t="s">
        <v>178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83</v>
      </c>
      <c r="BK310" s="194">
        <f>ROUND(I310*H310,2)</f>
        <v>0</v>
      </c>
      <c r="BL310" s="18" t="s">
        <v>288</v>
      </c>
      <c r="BM310" s="18" t="s">
        <v>536</v>
      </c>
    </row>
    <row r="311" spans="2:65" s="1" customFormat="1" ht="11.25">
      <c r="B311" s="35"/>
      <c r="C311" s="36"/>
      <c r="D311" s="195" t="s">
        <v>187</v>
      </c>
      <c r="E311" s="36"/>
      <c r="F311" s="196" t="s">
        <v>537</v>
      </c>
      <c r="G311" s="36"/>
      <c r="H311" s="36"/>
      <c r="I311" s="113"/>
      <c r="J311" s="36"/>
      <c r="K311" s="36"/>
      <c r="L311" s="39"/>
      <c r="M311" s="197"/>
      <c r="N311" s="61"/>
      <c r="O311" s="61"/>
      <c r="P311" s="61"/>
      <c r="Q311" s="61"/>
      <c r="R311" s="61"/>
      <c r="S311" s="61"/>
      <c r="T311" s="62"/>
      <c r="AT311" s="18" t="s">
        <v>187</v>
      </c>
      <c r="AU311" s="18" t="s">
        <v>85</v>
      </c>
    </row>
    <row r="312" spans="2:65" s="12" customFormat="1" ht="11.25">
      <c r="B312" s="198"/>
      <c r="C312" s="199"/>
      <c r="D312" s="195" t="s">
        <v>189</v>
      </c>
      <c r="E312" s="200" t="s">
        <v>19</v>
      </c>
      <c r="F312" s="201" t="s">
        <v>531</v>
      </c>
      <c r="G312" s="199"/>
      <c r="H312" s="200" t="s">
        <v>19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189</v>
      </c>
      <c r="AU312" s="207" t="s">
        <v>85</v>
      </c>
      <c r="AV312" s="12" t="s">
        <v>83</v>
      </c>
      <c r="AW312" s="12" t="s">
        <v>35</v>
      </c>
      <c r="AX312" s="12" t="s">
        <v>75</v>
      </c>
      <c r="AY312" s="207" t="s">
        <v>178</v>
      </c>
    </row>
    <row r="313" spans="2:65" s="13" customFormat="1" ht="11.25">
      <c r="B313" s="208"/>
      <c r="C313" s="209"/>
      <c r="D313" s="195" t="s">
        <v>189</v>
      </c>
      <c r="E313" s="210" t="s">
        <v>19</v>
      </c>
      <c r="F313" s="211" t="s">
        <v>532</v>
      </c>
      <c r="G313" s="209"/>
      <c r="H313" s="212">
        <v>157.18799999999999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189</v>
      </c>
      <c r="AU313" s="218" t="s">
        <v>85</v>
      </c>
      <c r="AV313" s="13" t="s">
        <v>85</v>
      </c>
      <c r="AW313" s="13" t="s">
        <v>35</v>
      </c>
      <c r="AX313" s="13" t="s">
        <v>83</v>
      </c>
      <c r="AY313" s="218" t="s">
        <v>178</v>
      </c>
    </row>
    <row r="314" spans="2:65" s="1" customFormat="1" ht="16.5" customHeight="1">
      <c r="B314" s="35"/>
      <c r="C314" s="183" t="s">
        <v>538</v>
      </c>
      <c r="D314" s="183" t="s">
        <v>180</v>
      </c>
      <c r="E314" s="184" t="s">
        <v>539</v>
      </c>
      <c r="F314" s="185" t="s">
        <v>540</v>
      </c>
      <c r="G314" s="186" t="s">
        <v>291</v>
      </c>
      <c r="H314" s="187">
        <v>3</v>
      </c>
      <c r="I314" s="188"/>
      <c r="J314" s="189">
        <f>ROUND(I314*H314,2)</f>
        <v>0</v>
      </c>
      <c r="K314" s="185" t="s">
        <v>184</v>
      </c>
      <c r="L314" s="39"/>
      <c r="M314" s="190" t="s">
        <v>19</v>
      </c>
      <c r="N314" s="191" t="s">
        <v>46</v>
      </c>
      <c r="O314" s="61"/>
      <c r="P314" s="192">
        <f>O314*H314</f>
        <v>0</v>
      </c>
      <c r="Q314" s="192">
        <v>0</v>
      </c>
      <c r="R314" s="192">
        <f>Q314*H314</f>
        <v>0</v>
      </c>
      <c r="S314" s="192">
        <v>4.1700000000000001E-2</v>
      </c>
      <c r="T314" s="193">
        <f>S314*H314</f>
        <v>0.12509999999999999</v>
      </c>
      <c r="AR314" s="18" t="s">
        <v>288</v>
      </c>
      <c r="AT314" s="18" t="s">
        <v>180</v>
      </c>
      <c r="AU314" s="18" t="s">
        <v>85</v>
      </c>
      <c r="AY314" s="18" t="s">
        <v>178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83</v>
      </c>
      <c r="BK314" s="194">
        <f>ROUND(I314*H314,2)</f>
        <v>0</v>
      </c>
      <c r="BL314" s="18" t="s">
        <v>288</v>
      </c>
      <c r="BM314" s="18" t="s">
        <v>541</v>
      </c>
    </row>
    <row r="315" spans="2:65" s="1" customFormat="1" ht="11.25">
      <c r="B315" s="35"/>
      <c r="C315" s="36"/>
      <c r="D315" s="195" t="s">
        <v>187</v>
      </c>
      <c r="E315" s="36"/>
      <c r="F315" s="196" t="s">
        <v>542</v>
      </c>
      <c r="G315" s="36"/>
      <c r="H315" s="36"/>
      <c r="I315" s="113"/>
      <c r="J315" s="36"/>
      <c r="K315" s="36"/>
      <c r="L315" s="39"/>
      <c r="M315" s="197"/>
      <c r="N315" s="61"/>
      <c r="O315" s="61"/>
      <c r="P315" s="61"/>
      <c r="Q315" s="61"/>
      <c r="R315" s="61"/>
      <c r="S315" s="61"/>
      <c r="T315" s="62"/>
      <c r="AT315" s="18" t="s">
        <v>187</v>
      </c>
      <c r="AU315" s="18" t="s">
        <v>85</v>
      </c>
    </row>
    <row r="316" spans="2:65" s="12" customFormat="1" ht="11.25">
      <c r="B316" s="198"/>
      <c r="C316" s="199"/>
      <c r="D316" s="195" t="s">
        <v>189</v>
      </c>
      <c r="E316" s="200" t="s">
        <v>19</v>
      </c>
      <c r="F316" s="201" t="s">
        <v>543</v>
      </c>
      <c r="G316" s="199"/>
      <c r="H316" s="200" t="s">
        <v>19</v>
      </c>
      <c r="I316" s="202"/>
      <c r="J316" s="199"/>
      <c r="K316" s="199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189</v>
      </c>
      <c r="AU316" s="207" t="s">
        <v>85</v>
      </c>
      <c r="AV316" s="12" t="s">
        <v>83</v>
      </c>
      <c r="AW316" s="12" t="s">
        <v>35</v>
      </c>
      <c r="AX316" s="12" t="s">
        <v>75</v>
      </c>
      <c r="AY316" s="207" t="s">
        <v>178</v>
      </c>
    </row>
    <row r="317" spans="2:65" s="13" customFormat="1" ht="11.25">
      <c r="B317" s="208"/>
      <c r="C317" s="209"/>
      <c r="D317" s="195" t="s">
        <v>189</v>
      </c>
      <c r="E317" s="210" t="s">
        <v>19</v>
      </c>
      <c r="F317" s="211" t="s">
        <v>198</v>
      </c>
      <c r="G317" s="209"/>
      <c r="H317" s="212">
        <v>3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189</v>
      </c>
      <c r="AU317" s="218" t="s">
        <v>85</v>
      </c>
      <c r="AV317" s="13" t="s">
        <v>85</v>
      </c>
      <c r="AW317" s="13" t="s">
        <v>35</v>
      </c>
      <c r="AX317" s="13" t="s">
        <v>83</v>
      </c>
      <c r="AY317" s="218" t="s">
        <v>178</v>
      </c>
    </row>
    <row r="318" spans="2:65" s="1" customFormat="1" ht="16.5" customHeight="1">
      <c r="B318" s="35"/>
      <c r="C318" s="183" t="s">
        <v>544</v>
      </c>
      <c r="D318" s="183" t="s">
        <v>180</v>
      </c>
      <c r="E318" s="184" t="s">
        <v>545</v>
      </c>
      <c r="F318" s="185" t="s">
        <v>546</v>
      </c>
      <c r="G318" s="186" t="s">
        <v>291</v>
      </c>
      <c r="H318" s="187">
        <v>17</v>
      </c>
      <c r="I318" s="188"/>
      <c r="J318" s="189">
        <f>ROUND(I318*H318,2)</f>
        <v>0</v>
      </c>
      <c r="K318" s="185" t="s">
        <v>184</v>
      </c>
      <c r="L318" s="39"/>
      <c r="M318" s="190" t="s">
        <v>19</v>
      </c>
      <c r="N318" s="191" t="s">
        <v>46</v>
      </c>
      <c r="O318" s="61"/>
      <c r="P318" s="192">
        <f>O318*H318</f>
        <v>0</v>
      </c>
      <c r="Q318" s="192">
        <v>0</v>
      </c>
      <c r="R318" s="192">
        <f>Q318*H318</f>
        <v>0</v>
      </c>
      <c r="S318" s="192">
        <v>2.4E-2</v>
      </c>
      <c r="T318" s="193">
        <f>S318*H318</f>
        <v>0.40800000000000003</v>
      </c>
      <c r="AR318" s="18" t="s">
        <v>288</v>
      </c>
      <c r="AT318" s="18" t="s">
        <v>180</v>
      </c>
      <c r="AU318" s="18" t="s">
        <v>85</v>
      </c>
      <c r="AY318" s="18" t="s">
        <v>178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8" t="s">
        <v>83</v>
      </c>
      <c r="BK318" s="194">
        <f>ROUND(I318*H318,2)</f>
        <v>0</v>
      </c>
      <c r="BL318" s="18" t="s">
        <v>288</v>
      </c>
      <c r="BM318" s="18" t="s">
        <v>547</v>
      </c>
    </row>
    <row r="319" spans="2:65" s="1" customFormat="1" ht="19.5">
      <c r="B319" s="35"/>
      <c r="C319" s="36"/>
      <c r="D319" s="195" t="s">
        <v>187</v>
      </c>
      <c r="E319" s="36"/>
      <c r="F319" s="196" t="s">
        <v>548</v>
      </c>
      <c r="G319" s="36"/>
      <c r="H319" s="36"/>
      <c r="I319" s="113"/>
      <c r="J319" s="36"/>
      <c r="K319" s="36"/>
      <c r="L319" s="39"/>
      <c r="M319" s="197"/>
      <c r="N319" s="61"/>
      <c r="O319" s="61"/>
      <c r="P319" s="61"/>
      <c r="Q319" s="61"/>
      <c r="R319" s="61"/>
      <c r="S319" s="61"/>
      <c r="T319" s="62"/>
      <c r="AT319" s="18" t="s">
        <v>187</v>
      </c>
      <c r="AU319" s="18" t="s">
        <v>85</v>
      </c>
    </row>
    <row r="320" spans="2:65" s="12" customFormat="1" ht="11.25">
      <c r="B320" s="198"/>
      <c r="C320" s="199"/>
      <c r="D320" s="195" t="s">
        <v>189</v>
      </c>
      <c r="E320" s="200" t="s">
        <v>19</v>
      </c>
      <c r="F320" s="201" t="s">
        <v>549</v>
      </c>
      <c r="G320" s="199"/>
      <c r="H320" s="200" t="s">
        <v>19</v>
      </c>
      <c r="I320" s="202"/>
      <c r="J320" s="199"/>
      <c r="K320" s="199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189</v>
      </c>
      <c r="AU320" s="207" t="s">
        <v>85</v>
      </c>
      <c r="AV320" s="12" t="s">
        <v>83</v>
      </c>
      <c r="AW320" s="12" t="s">
        <v>35</v>
      </c>
      <c r="AX320" s="12" t="s">
        <v>75</v>
      </c>
      <c r="AY320" s="207" t="s">
        <v>178</v>
      </c>
    </row>
    <row r="321" spans="2:65" s="13" customFormat="1" ht="11.25">
      <c r="B321" s="208"/>
      <c r="C321" s="209"/>
      <c r="D321" s="195" t="s">
        <v>189</v>
      </c>
      <c r="E321" s="210" t="s">
        <v>19</v>
      </c>
      <c r="F321" s="211" t="s">
        <v>266</v>
      </c>
      <c r="G321" s="209"/>
      <c r="H321" s="212">
        <v>13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189</v>
      </c>
      <c r="AU321" s="218" t="s">
        <v>85</v>
      </c>
      <c r="AV321" s="13" t="s">
        <v>85</v>
      </c>
      <c r="AW321" s="13" t="s">
        <v>35</v>
      </c>
      <c r="AX321" s="13" t="s">
        <v>75</v>
      </c>
      <c r="AY321" s="218" t="s">
        <v>178</v>
      </c>
    </row>
    <row r="322" spans="2:65" s="12" customFormat="1" ht="11.25">
      <c r="B322" s="198"/>
      <c r="C322" s="199"/>
      <c r="D322" s="195" t="s">
        <v>189</v>
      </c>
      <c r="E322" s="200" t="s">
        <v>19</v>
      </c>
      <c r="F322" s="201" t="s">
        <v>550</v>
      </c>
      <c r="G322" s="199"/>
      <c r="H322" s="200" t="s">
        <v>19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189</v>
      </c>
      <c r="AU322" s="207" t="s">
        <v>85</v>
      </c>
      <c r="AV322" s="12" t="s">
        <v>83</v>
      </c>
      <c r="AW322" s="12" t="s">
        <v>35</v>
      </c>
      <c r="AX322" s="12" t="s">
        <v>75</v>
      </c>
      <c r="AY322" s="207" t="s">
        <v>178</v>
      </c>
    </row>
    <row r="323" spans="2:65" s="13" customFormat="1" ht="11.25">
      <c r="B323" s="208"/>
      <c r="C323" s="209"/>
      <c r="D323" s="195" t="s">
        <v>189</v>
      </c>
      <c r="E323" s="210" t="s">
        <v>19</v>
      </c>
      <c r="F323" s="211" t="s">
        <v>185</v>
      </c>
      <c r="G323" s="209"/>
      <c r="H323" s="212">
        <v>4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189</v>
      </c>
      <c r="AU323" s="218" t="s">
        <v>85</v>
      </c>
      <c r="AV323" s="13" t="s">
        <v>85</v>
      </c>
      <c r="AW323" s="13" t="s">
        <v>35</v>
      </c>
      <c r="AX323" s="13" t="s">
        <v>75</v>
      </c>
      <c r="AY323" s="218" t="s">
        <v>178</v>
      </c>
    </row>
    <row r="324" spans="2:65" s="14" customFormat="1" ht="11.25">
      <c r="B324" s="219"/>
      <c r="C324" s="220"/>
      <c r="D324" s="195" t="s">
        <v>189</v>
      </c>
      <c r="E324" s="221" t="s">
        <v>19</v>
      </c>
      <c r="F324" s="222" t="s">
        <v>258</v>
      </c>
      <c r="G324" s="220"/>
      <c r="H324" s="223">
        <v>17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189</v>
      </c>
      <c r="AU324" s="229" t="s">
        <v>85</v>
      </c>
      <c r="AV324" s="14" t="s">
        <v>185</v>
      </c>
      <c r="AW324" s="14" t="s">
        <v>35</v>
      </c>
      <c r="AX324" s="14" t="s">
        <v>83</v>
      </c>
      <c r="AY324" s="229" t="s">
        <v>178</v>
      </c>
    </row>
    <row r="325" spans="2:65" s="11" customFormat="1" ht="22.9" customHeight="1">
      <c r="B325" s="167"/>
      <c r="C325" s="168"/>
      <c r="D325" s="169" t="s">
        <v>74</v>
      </c>
      <c r="E325" s="181" t="s">
        <v>551</v>
      </c>
      <c r="F325" s="181" t="s">
        <v>552</v>
      </c>
      <c r="G325" s="168"/>
      <c r="H325" s="168"/>
      <c r="I325" s="171"/>
      <c r="J325" s="182">
        <f>BK325</f>
        <v>0</v>
      </c>
      <c r="K325" s="168"/>
      <c r="L325" s="173"/>
      <c r="M325" s="174"/>
      <c r="N325" s="175"/>
      <c r="O325" s="175"/>
      <c r="P325" s="176">
        <f>SUM(P326:P337)</f>
        <v>0</v>
      </c>
      <c r="Q325" s="175"/>
      <c r="R325" s="176">
        <f>SUM(R326:R337)</f>
        <v>0</v>
      </c>
      <c r="S325" s="175"/>
      <c r="T325" s="177">
        <f>SUM(T326:T337)</f>
        <v>0.2233</v>
      </c>
      <c r="AR325" s="178" t="s">
        <v>85</v>
      </c>
      <c r="AT325" s="179" t="s">
        <v>74</v>
      </c>
      <c r="AU325" s="179" t="s">
        <v>83</v>
      </c>
      <c r="AY325" s="178" t="s">
        <v>178</v>
      </c>
      <c r="BK325" s="180">
        <f>SUM(BK326:BK337)</f>
        <v>0</v>
      </c>
    </row>
    <row r="326" spans="2:65" s="1" customFormat="1" ht="16.5" customHeight="1">
      <c r="B326" s="35"/>
      <c r="C326" s="183" t="s">
        <v>553</v>
      </c>
      <c r="D326" s="183" t="s">
        <v>180</v>
      </c>
      <c r="E326" s="184" t="s">
        <v>554</v>
      </c>
      <c r="F326" s="185" t="s">
        <v>555</v>
      </c>
      <c r="G326" s="186" t="s">
        <v>496</v>
      </c>
      <c r="H326" s="187">
        <v>4</v>
      </c>
      <c r="I326" s="188"/>
      <c r="J326" s="189">
        <f>ROUND(I326*H326,2)</f>
        <v>0</v>
      </c>
      <c r="K326" s="185" t="s">
        <v>184</v>
      </c>
      <c r="L326" s="39"/>
      <c r="M326" s="190" t="s">
        <v>19</v>
      </c>
      <c r="N326" s="191" t="s">
        <v>46</v>
      </c>
      <c r="O326" s="61"/>
      <c r="P326" s="192">
        <f>O326*H326</f>
        <v>0</v>
      </c>
      <c r="Q326" s="192">
        <v>0</v>
      </c>
      <c r="R326" s="192">
        <f>Q326*H326</f>
        <v>0</v>
      </c>
      <c r="S326" s="192">
        <v>2.5000000000000001E-2</v>
      </c>
      <c r="T326" s="193">
        <f>S326*H326</f>
        <v>0.1</v>
      </c>
      <c r="AR326" s="18" t="s">
        <v>288</v>
      </c>
      <c r="AT326" s="18" t="s">
        <v>180</v>
      </c>
      <c r="AU326" s="18" t="s">
        <v>85</v>
      </c>
      <c r="AY326" s="18" t="s">
        <v>178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8" t="s">
        <v>83</v>
      </c>
      <c r="BK326" s="194">
        <f>ROUND(I326*H326,2)</f>
        <v>0</v>
      </c>
      <c r="BL326" s="18" t="s">
        <v>288</v>
      </c>
      <c r="BM326" s="18" t="s">
        <v>556</v>
      </c>
    </row>
    <row r="327" spans="2:65" s="1" customFormat="1" ht="11.25">
      <c r="B327" s="35"/>
      <c r="C327" s="36"/>
      <c r="D327" s="195" t="s">
        <v>187</v>
      </c>
      <c r="E327" s="36"/>
      <c r="F327" s="196" t="s">
        <v>557</v>
      </c>
      <c r="G327" s="36"/>
      <c r="H327" s="36"/>
      <c r="I327" s="113"/>
      <c r="J327" s="36"/>
      <c r="K327" s="36"/>
      <c r="L327" s="39"/>
      <c r="M327" s="197"/>
      <c r="N327" s="61"/>
      <c r="O327" s="61"/>
      <c r="P327" s="61"/>
      <c r="Q327" s="61"/>
      <c r="R327" s="61"/>
      <c r="S327" s="61"/>
      <c r="T327" s="62"/>
      <c r="AT327" s="18" t="s">
        <v>187</v>
      </c>
      <c r="AU327" s="18" t="s">
        <v>85</v>
      </c>
    </row>
    <row r="328" spans="2:65" s="12" customFormat="1" ht="11.25">
      <c r="B328" s="198"/>
      <c r="C328" s="199"/>
      <c r="D328" s="195" t="s">
        <v>189</v>
      </c>
      <c r="E328" s="200" t="s">
        <v>19</v>
      </c>
      <c r="F328" s="201" t="s">
        <v>558</v>
      </c>
      <c r="G328" s="199"/>
      <c r="H328" s="200" t="s">
        <v>19</v>
      </c>
      <c r="I328" s="202"/>
      <c r="J328" s="199"/>
      <c r="K328" s="199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189</v>
      </c>
      <c r="AU328" s="207" t="s">
        <v>85</v>
      </c>
      <c r="AV328" s="12" t="s">
        <v>83</v>
      </c>
      <c r="AW328" s="12" t="s">
        <v>35</v>
      </c>
      <c r="AX328" s="12" t="s">
        <v>75</v>
      </c>
      <c r="AY328" s="207" t="s">
        <v>178</v>
      </c>
    </row>
    <row r="329" spans="2:65" s="13" customFormat="1" ht="11.25">
      <c r="B329" s="208"/>
      <c r="C329" s="209"/>
      <c r="D329" s="195" t="s">
        <v>189</v>
      </c>
      <c r="E329" s="210" t="s">
        <v>19</v>
      </c>
      <c r="F329" s="211" t="s">
        <v>559</v>
      </c>
      <c r="G329" s="209"/>
      <c r="H329" s="212">
        <v>4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189</v>
      </c>
      <c r="AU329" s="218" t="s">
        <v>85</v>
      </c>
      <c r="AV329" s="13" t="s">
        <v>85</v>
      </c>
      <c r="AW329" s="13" t="s">
        <v>35</v>
      </c>
      <c r="AX329" s="13" t="s">
        <v>83</v>
      </c>
      <c r="AY329" s="218" t="s">
        <v>178</v>
      </c>
    </row>
    <row r="330" spans="2:65" s="1" customFormat="1" ht="16.5" customHeight="1">
      <c r="B330" s="35"/>
      <c r="C330" s="183" t="s">
        <v>560</v>
      </c>
      <c r="D330" s="183" t="s">
        <v>180</v>
      </c>
      <c r="E330" s="184" t="s">
        <v>561</v>
      </c>
      <c r="F330" s="185" t="s">
        <v>562</v>
      </c>
      <c r="G330" s="186" t="s">
        <v>496</v>
      </c>
      <c r="H330" s="187">
        <v>2.5</v>
      </c>
      <c r="I330" s="188"/>
      <c r="J330" s="189">
        <f>ROUND(I330*H330,2)</f>
        <v>0</v>
      </c>
      <c r="K330" s="185" t="s">
        <v>184</v>
      </c>
      <c r="L330" s="39"/>
      <c r="M330" s="190" t="s">
        <v>19</v>
      </c>
      <c r="N330" s="191" t="s">
        <v>46</v>
      </c>
      <c r="O330" s="61"/>
      <c r="P330" s="192">
        <f>O330*H330</f>
        <v>0</v>
      </c>
      <c r="Q330" s="192">
        <v>0</v>
      </c>
      <c r="R330" s="192">
        <f>Q330*H330</f>
        <v>0</v>
      </c>
      <c r="S330" s="192">
        <v>2.5000000000000001E-2</v>
      </c>
      <c r="T330" s="193">
        <f>S330*H330</f>
        <v>6.25E-2</v>
      </c>
      <c r="AR330" s="18" t="s">
        <v>288</v>
      </c>
      <c r="AT330" s="18" t="s">
        <v>180</v>
      </c>
      <c r="AU330" s="18" t="s">
        <v>85</v>
      </c>
      <c r="AY330" s="18" t="s">
        <v>178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8" t="s">
        <v>83</v>
      </c>
      <c r="BK330" s="194">
        <f>ROUND(I330*H330,2)</f>
        <v>0</v>
      </c>
      <c r="BL330" s="18" t="s">
        <v>288</v>
      </c>
      <c r="BM330" s="18" t="s">
        <v>563</v>
      </c>
    </row>
    <row r="331" spans="2:65" s="1" customFormat="1" ht="11.25">
      <c r="B331" s="35"/>
      <c r="C331" s="36"/>
      <c r="D331" s="195" t="s">
        <v>187</v>
      </c>
      <c r="E331" s="36"/>
      <c r="F331" s="196" t="s">
        <v>564</v>
      </c>
      <c r="G331" s="36"/>
      <c r="H331" s="36"/>
      <c r="I331" s="113"/>
      <c r="J331" s="36"/>
      <c r="K331" s="36"/>
      <c r="L331" s="39"/>
      <c r="M331" s="197"/>
      <c r="N331" s="61"/>
      <c r="O331" s="61"/>
      <c r="P331" s="61"/>
      <c r="Q331" s="61"/>
      <c r="R331" s="61"/>
      <c r="S331" s="61"/>
      <c r="T331" s="62"/>
      <c r="AT331" s="18" t="s">
        <v>187</v>
      </c>
      <c r="AU331" s="18" t="s">
        <v>85</v>
      </c>
    </row>
    <row r="332" spans="2:65" s="12" customFormat="1" ht="11.25">
      <c r="B332" s="198"/>
      <c r="C332" s="199"/>
      <c r="D332" s="195" t="s">
        <v>189</v>
      </c>
      <c r="E332" s="200" t="s">
        <v>19</v>
      </c>
      <c r="F332" s="201" t="s">
        <v>565</v>
      </c>
      <c r="G332" s="199"/>
      <c r="H332" s="200" t="s">
        <v>19</v>
      </c>
      <c r="I332" s="202"/>
      <c r="J332" s="199"/>
      <c r="K332" s="199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189</v>
      </c>
      <c r="AU332" s="207" t="s">
        <v>85</v>
      </c>
      <c r="AV332" s="12" t="s">
        <v>83</v>
      </c>
      <c r="AW332" s="12" t="s">
        <v>35</v>
      </c>
      <c r="AX332" s="12" t="s">
        <v>75</v>
      </c>
      <c r="AY332" s="207" t="s">
        <v>178</v>
      </c>
    </row>
    <row r="333" spans="2:65" s="13" customFormat="1" ht="11.25">
      <c r="B333" s="208"/>
      <c r="C333" s="209"/>
      <c r="D333" s="195" t="s">
        <v>189</v>
      </c>
      <c r="E333" s="210" t="s">
        <v>19</v>
      </c>
      <c r="F333" s="211" t="s">
        <v>566</v>
      </c>
      <c r="G333" s="209"/>
      <c r="H333" s="212">
        <v>2.5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189</v>
      </c>
      <c r="AU333" s="218" t="s">
        <v>85</v>
      </c>
      <c r="AV333" s="13" t="s">
        <v>85</v>
      </c>
      <c r="AW333" s="13" t="s">
        <v>35</v>
      </c>
      <c r="AX333" s="13" t="s">
        <v>83</v>
      </c>
      <c r="AY333" s="218" t="s">
        <v>178</v>
      </c>
    </row>
    <row r="334" spans="2:65" s="1" customFormat="1" ht="16.5" customHeight="1">
      <c r="B334" s="35"/>
      <c r="C334" s="183" t="s">
        <v>567</v>
      </c>
      <c r="D334" s="183" t="s">
        <v>180</v>
      </c>
      <c r="E334" s="184" t="s">
        <v>568</v>
      </c>
      <c r="F334" s="185" t="s">
        <v>569</v>
      </c>
      <c r="G334" s="186" t="s">
        <v>183</v>
      </c>
      <c r="H334" s="187">
        <v>3.04</v>
      </c>
      <c r="I334" s="188"/>
      <c r="J334" s="189">
        <f>ROUND(I334*H334,2)</f>
        <v>0</v>
      </c>
      <c r="K334" s="185" t="s">
        <v>184</v>
      </c>
      <c r="L334" s="39"/>
      <c r="M334" s="190" t="s">
        <v>19</v>
      </c>
      <c r="N334" s="191" t="s">
        <v>46</v>
      </c>
      <c r="O334" s="61"/>
      <c r="P334" s="192">
        <f>O334*H334</f>
        <v>0</v>
      </c>
      <c r="Q334" s="192">
        <v>0</v>
      </c>
      <c r="R334" s="192">
        <f>Q334*H334</f>
        <v>0</v>
      </c>
      <c r="S334" s="192">
        <v>0.02</v>
      </c>
      <c r="T334" s="193">
        <f>S334*H334</f>
        <v>6.08E-2</v>
      </c>
      <c r="AR334" s="18" t="s">
        <v>288</v>
      </c>
      <c r="AT334" s="18" t="s">
        <v>180</v>
      </c>
      <c r="AU334" s="18" t="s">
        <v>85</v>
      </c>
      <c r="AY334" s="18" t="s">
        <v>178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83</v>
      </c>
      <c r="BK334" s="194">
        <f>ROUND(I334*H334,2)</f>
        <v>0</v>
      </c>
      <c r="BL334" s="18" t="s">
        <v>288</v>
      </c>
      <c r="BM334" s="18" t="s">
        <v>570</v>
      </c>
    </row>
    <row r="335" spans="2:65" s="1" customFormat="1" ht="11.25">
      <c r="B335" s="35"/>
      <c r="C335" s="36"/>
      <c r="D335" s="195" t="s">
        <v>187</v>
      </c>
      <c r="E335" s="36"/>
      <c r="F335" s="196" t="s">
        <v>569</v>
      </c>
      <c r="G335" s="36"/>
      <c r="H335" s="36"/>
      <c r="I335" s="113"/>
      <c r="J335" s="36"/>
      <c r="K335" s="36"/>
      <c r="L335" s="39"/>
      <c r="M335" s="197"/>
      <c r="N335" s="61"/>
      <c r="O335" s="61"/>
      <c r="P335" s="61"/>
      <c r="Q335" s="61"/>
      <c r="R335" s="61"/>
      <c r="S335" s="61"/>
      <c r="T335" s="62"/>
      <c r="AT335" s="18" t="s">
        <v>187</v>
      </c>
      <c r="AU335" s="18" t="s">
        <v>85</v>
      </c>
    </row>
    <row r="336" spans="2:65" s="12" customFormat="1" ht="11.25">
      <c r="B336" s="198"/>
      <c r="C336" s="199"/>
      <c r="D336" s="195" t="s">
        <v>189</v>
      </c>
      <c r="E336" s="200" t="s">
        <v>19</v>
      </c>
      <c r="F336" s="201" t="s">
        <v>571</v>
      </c>
      <c r="G336" s="199"/>
      <c r="H336" s="200" t="s">
        <v>19</v>
      </c>
      <c r="I336" s="202"/>
      <c r="J336" s="199"/>
      <c r="K336" s="199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189</v>
      </c>
      <c r="AU336" s="207" t="s">
        <v>85</v>
      </c>
      <c r="AV336" s="12" t="s">
        <v>83</v>
      </c>
      <c r="AW336" s="12" t="s">
        <v>35</v>
      </c>
      <c r="AX336" s="12" t="s">
        <v>75</v>
      </c>
      <c r="AY336" s="207" t="s">
        <v>178</v>
      </c>
    </row>
    <row r="337" spans="2:65" s="13" customFormat="1" ht="11.25">
      <c r="B337" s="208"/>
      <c r="C337" s="209"/>
      <c r="D337" s="195" t="s">
        <v>189</v>
      </c>
      <c r="E337" s="210" t="s">
        <v>19</v>
      </c>
      <c r="F337" s="211" t="s">
        <v>572</v>
      </c>
      <c r="G337" s="209"/>
      <c r="H337" s="212">
        <v>3.04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189</v>
      </c>
      <c r="AU337" s="218" t="s">
        <v>85</v>
      </c>
      <c r="AV337" s="13" t="s">
        <v>85</v>
      </c>
      <c r="AW337" s="13" t="s">
        <v>35</v>
      </c>
      <c r="AX337" s="13" t="s">
        <v>83</v>
      </c>
      <c r="AY337" s="218" t="s">
        <v>178</v>
      </c>
    </row>
    <row r="338" spans="2:65" s="11" customFormat="1" ht="22.9" customHeight="1">
      <c r="B338" s="167"/>
      <c r="C338" s="168"/>
      <c r="D338" s="169" t="s">
        <v>74</v>
      </c>
      <c r="E338" s="181" t="s">
        <v>573</v>
      </c>
      <c r="F338" s="181" t="s">
        <v>574</v>
      </c>
      <c r="G338" s="168"/>
      <c r="H338" s="168"/>
      <c r="I338" s="171"/>
      <c r="J338" s="182">
        <f>BK338</f>
        <v>0</v>
      </c>
      <c r="K338" s="168"/>
      <c r="L338" s="173"/>
      <c r="M338" s="174"/>
      <c r="N338" s="175"/>
      <c r="O338" s="175"/>
      <c r="P338" s="176">
        <f>SUM(P339:P341)</f>
        <v>0</v>
      </c>
      <c r="Q338" s="175"/>
      <c r="R338" s="176">
        <f>SUM(R339:R341)</f>
        <v>0</v>
      </c>
      <c r="S338" s="175"/>
      <c r="T338" s="177">
        <f>SUM(T339:T341)</f>
        <v>0.6788668000000001</v>
      </c>
      <c r="AR338" s="178" t="s">
        <v>85</v>
      </c>
      <c r="AT338" s="179" t="s">
        <v>74</v>
      </c>
      <c r="AU338" s="179" t="s">
        <v>83</v>
      </c>
      <c r="AY338" s="178" t="s">
        <v>178</v>
      </c>
      <c r="BK338" s="180">
        <f>SUM(BK339:BK341)</f>
        <v>0</v>
      </c>
    </row>
    <row r="339" spans="2:65" s="1" customFormat="1" ht="16.5" customHeight="1">
      <c r="B339" s="35"/>
      <c r="C339" s="183" t="s">
        <v>575</v>
      </c>
      <c r="D339" s="183" t="s">
        <v>180</v>
      </c>
      <c r="E339" s="184" t="s">
        <v>576</v>
      </c>
      <c r="F339" s="185" t="s">
        <v>577</v>
      </c>
      <c r="G339" s="186" t="s">
        <v>183</v>
      </c>
      <c r="H339" s="187">
        <v>24.94</v>
      </c>
      <c r="I339" s="188"/>
      <c r="J339" s="189">
        <f>ROUND(I339*H339,2)</f>
        <v>0</v>
      </c>
      <c r="K339" s="185" t="s">
        <v>184</v>
      </c>
      <c r="L339" s="39"/>
      <c r="M339" s="190" t="s">
        <v>19</v>
      </c>
      <c r="N339" s="191" t="s">
        <v>46</v>
      </c>
      <c r="O339" s="61"/>
      <c r="P339" s="192">
        <f>O339*H339</f>
        <v>0</v>
      </c>
      <c r="Q339" s="192">
        <v>0</v>
      </c>
      <c r="R339" s="192">
        <f>Q339*H339</f>
        <v>0</v>
      </c>
      <c r="S339" s="192">
        <v>2.7220000000000001E-2</v>
      </c>
      <c r="T339" s="193">
        <f>S339*H339</f>
        <v>0.6788668000000001</v>
      </c>
      <c r="AR339" s="18" t="s">
        <v>288</v>
      </c>
      <c r="AT339" s="18" t="s">
        <v>180</v>
      </c>
      <c r="AU339" s="18" t="s">
        <v>85</v>
      </c>
      <c r="AY339" s="18" t="s">
        <v>178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8" t="s">
        <v>83</v>
      </c>
      <c r="BK339" s="194">
        <f>ROUND(I339*H339,2)</f>
        <v>0</v>
      </c>
      <c r="BL339" s="18" t="s">
        <v>288</v>
      </c>
      <c r="BM339" s="18" t="s">
        <v>578</v>
      </c>
    </row>
    <row r="340" spans="2:65" s="1" customFormat="1" ht="11.25">
      <c r="B340" s="35"/>
      <c r="C340" s="36"/>
      <c r="D340" s="195" t="s">
        <v>187</v>
      </c>
      <c r="E340" s="36"/>
      <c r="F340" s="196" t="s">
        <v>577</v>
      </c>
      <c r="G340" s="36"/>
      <c r="H340" s="36"/>
      <c r="I340" s="113"/>
      <c r="J340" s="36"/>
      <c r="K340" s="36"/>
      <c r="L340" s="39"/>
      <c r="M340" s="197"/>
      <c r="N340" s="61"/>
      <c r="O340" s="61"/>
      <c r="P340" s="61"/>
      <c r="Q340" s="61"/>
      <c r="R340" s="61"/>
      <c r="S340" s="61"/>
      <c r="T340" s="62"/>
      <c r="AT340" s="18" t="s">
        <v>187</v>
      </c>
      <c r="AU340" s="18" t="s">
        <v>85</v>
      </c>
    </row>
    <row r="341" spans="2:65" s="13" customFormat="1" ht="11.25">
      <c r="B341" s="208"/>
      <c r="C341" s="209"/>
      <c r="D341" s="195" t="s">
        <v>189</v>
      </c>
      <c r="E341" s="210" t="s">
        <v>19</v>
      </c>
      <c r="F341" s="211" t="s">
        <v>579</v>
      </c>
      <c r="G341" s="209"/>
      <c r="H341" s="212">
        <v>24.94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189</v>
      </c>
      <c r="AU341" s="218" t="s">
        <v>85</v>
      </c>
      <c r="AV341" s="13" t="s">
        <v>85</v>
      </c>
      <c r="AW341" s="13" t="s">
        <v>35</v>
      </c>
      <c r="AX341" s="13" t="s">
        <v>83</v>
      </c>
      <c r="AY341" s="218" t="s">
        <v>178</v>
      </c>
    </row>
    <row r="342" spans="2:65" s="11" customFormat="1" ht="22.9" customHeight="1">
      <c r="B342" s="167"/>
      <c r="C342" s="168"/>
      <c r="D342" s="169" t="s">
        <v>74</v>
      </c>
      <c r="E342" s="181" t="s">
        <v>580</v>
      </c>
      <c r="F342" s="181" t="s">
        <v>581</v>
      </c>
      <c r="G342" s="168"/>
      <c r="H342" s="168"/>
      <c r="I342" s="171"/>
      <c r="J342" s="182">
        <f>BK342</f>
        <v>0</v>
      </c>
      <c r="K342" s="168"/>
      <c r="L342" s="173"/>
      <c r="M342" s="174"/>
      <c r="N342" s="175"/>
      <c r="O342" s="175"/>
      <c r="P342" s="176">
        <f>SUM(P343:P345)</f>
        <v>0</v>
      </c>
      <c r="Q342" s="175"/>
      <c r="R342" s="176">
        <f>SUM(R343:R345)</f>
        <v>0</v>
      </c>
      <c r="S342" s="175"/>
      <c r="T342" s="177">
        <f>SUM(T343:T345)</f>
        <v>0.23227500000000001</v>
      </c>
      <c r="AR342" s="178" t="s">
        <v>85</v>
      </c>
      <c r="AT342" s="179" t="s">
        <v>74</v>
      </c>
      <c r="AU342" s="179" t="s">
        <v>83</v>
      </c>
      <c r="AY342" s="178" t="s">
        <v>178</v>
      </c>
      <c r="BK342" s="180">
        <f>SUM(BK343:BK345)</f>
        <v>0</v>
      </c>
    </row>
    <row r="343" spans="2:65" s="1" customFormat="1" ht="16.5" customHeight="1">
      <c r="B343" s="35"/>
      <c r="C343" s="183" t="s">
        <v>582</v>
      </c>
      <c r="D343" s="183" t="s">
        <v>180</v>
      </c>
      <c r="E343" s="184" t="s">
        <v>583</v>
      </c>
      <c r="F343" s="185" t="s">
        <v>584</v>
      </c>
      <c r="G343" s="186" t="s">
        <v>183</v>
      </c>
      <c r="H343" s="187">
        <v>92.91</v>
      </c>
      <c r="I343" s="188"/>
      <c r="J343" s="189">
        <f>ROUND(I343*H343,2)</f>
        <v>0</v>
      </c>
      <c r="K343" s="185" t="s">
        <v>184</v>
      </c>
      <c r="L343" s="39"/>
      <c r="M343" s="190" t="s">
        <v>19</v>
      </c>
      <c r="N343" s="191" t="s">
        <v>46</v>
      </c>
      <c r="O343" s="61"/>
      <c r="P343" s="192">
        <f>O343*H343</f>
        <v>0</v>
      </c>
      <c r="Q343" s="192">
        <v>0</v>
      </c>
      <c r="R343" s="192">
        <f>Q343*H343</f>
        <v>0</v>
      </c>
      <c r="S343" s="192">
        <v>2.5000000000000001E-3</v>
      </c>
      <c r="T343" s="193">
        <f>S343*H343</f>
        <v>0.23227500000000001</v>
      </c>
      <c r="AR343" s="18" t="s">
        <v>288</v>
      </c>
      <c r="AT343" s="18" t="s">
        <v>180</v>
      </c>
      <c r="AU343" s="18" t="s">
        <v>85</v>
      </c>
      <c r="AY343" s="18" t="s">
        <v>178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83</v>
      </c>
      <c r="BK343" s="194">
        <f>ROUND(I343*H343,2)</f>
        <v>0</v>
      </c>
      <c r="BL343" s="18" t="s">
        <v>288</v>
      </c>
      <c r="BM343" s="18" t="s">
        <v>585</v>
      </c>
    </row>
    <row r="344" spans="2:65" s="1" customFormat="1" ht="11.25">
      <c r="B344" s="35"/>
      <c r="C344" s="36"/>
      <c r="D344" s="195" t="s">
        <v>187</v>
      </c>
      <c r="E344" s="36"/>
      <c r="F344" s="196" t="s">
        <v>586</v>
      </c>
      <c r="G344" s="36"/>
      <c r="H344" s="36"/>
      <c r="I344" s="113"/>
      <c r="J344" s="36"/>
      <c r="K344" s="36"/>
      <c r="L344" s="39"/>
      <c r="M344" s="197"/>
      <c r="N344" s="61"/>
      <c r="O344" s="61"/>
      <c r="P344" s="61"/>
      <c r="Q344" s="61"/>
      <c r="R344" s="61"/>
      <c r="S344" s="61"/>
      <c r="T344" s="62"/>
      <c r="AT344" s="18" t="s">
        <v>187</v>
      </c>
      <c r="AU344" s="18" t="s">
        <v>85</v>
      </c>
    </row>
    <row r="345" spans="2:65" s="13" customFormat="1" ht="11.25">
      <c r="B345" s="208"/>
      <c r="C345" s="209"/>
      <c r="D345" s="195" t="s">
        <v>189</v>
      </c>
      <c r="E345" s="210" t="s">
        <v>19</v>
      </c>
      <c r="F345" s="211" t="s">
        <v>587</v>
      </c>
      <c r="G345" s="209"/>
      <c r="H345" s="212">
        <v>92.91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189</v>
      </c>
      <c r="AU345" s="218" t="s">
        <v>85</v>
      </c>
      <c r="AV345" s="13" t="s">
        <v>85</v>
      </c>
      <c r="AW345" s="13" t="s">
        <v>35</v>
      </c>
      <c r="AX345" s="13" t="s">
        <v>83</v>
      </c>
      <c r="AY345" s="218" t="s">
        <v>178</v>
      </c>
    </row>
    <row r="346" spans="2:65" s="11" customFormat="1" ht="22.9" customHeight="1">
      <c r="B346" s="167"/>
      <c r="C346" s="168"/>
      <c r="D346" s="169" t="s">
        <v>74</v>
      </c>
      <c r="E346" s="181" t="s">
        <v>588</v>
      </c>
      <c r="F346" s="181" t="s">
        <v>589</v>
      </c>
      <c r="G346" s="168"/>
      <c r="H346" s="168"/>
      <c r="I346" s="171"/>
      <c r="J346" s="182">
        <f>BK346</f>
        <v>0</v>
      </c>
      <c r="K346" s="168"/>
      <c r="L346" s="173"/>
      <c r="M346" s="174"/>
      <c r="N346" s="175"/>
      <c r="O346" s="175"/>
      <c r="P346" s="176">
        <f>SUM(P347:P352)</f>
        <v>0</v>
      </c>
      <c r="Q346" s="175"/>
      <c r="R346" s="176">
        <f>SUM(R347:R352)</f>
        <v>0</v>
      </c>
      <c r="S346" s="175"/>
      <c r="T346" s="177">
        <f>SUM(T347:T352)</f>
        <v>1.3126176000000001</v>
      </c>
      <c r="AR346" s="178" t="s">
        <v>85</v>
      </c>
      <c r="AT346" s="179" t="s">
        <v>74</v>
      </c>
      <c r="AU346" s="179" t="s">
        <v>83</v>
      </c>
      <c r="AY346" s="178" t="s">
        <v>178</v>
      </c>
      <c r="BK346" s="180">
        <f>SUM(BK347:BK352)</f>
        <v>0</v>
      </c>
    </row>
    <row r="347" spans="2:65" s="1" customFormat="1" ht="16.5" customHeight="1">
      <c r="B347" s="35"/>
      <c r="C347" s="183" t="s">
        <v>590</v>
      </c>
      <c r="D347" s="183" t="s">
        <v>180</v>
      </c>
      <c r="E347" s="184" t="s">
        <v>591</v>
      </c>
      <c r="F347" s="185" t="s">
        <v>592</v>
      </c>
      <c r="G347" s="186" t="s">
        <v>183</v>
      </c>
      <c r="H347" s="187">
        <v>48.258000000000003</v>
      </c>
      <c r="I347" s="188"/>
      <c r="J347" s="189">
        <f>ROUND(I347*H347,2)</f>
        <v>0</v>
      </c>
      <c r="K347" s="185" t="s">
        <v>184</v>
      </c>
      <c r="L347" s="39"/>
      <c r="M347" s="190" t="s">
        <v>19</v>
      </c>
      <c r="N347" s="191" t="s">
        <v>46</v>
      </c>
      <c r="O347" s="61"/>
      <c r="P347" s="192">
        <f>O347*H347</f>
        <v>0</v>
      </c>
      <c r="Q347" s="192">
        <v>0</v>
      </c>
      <c r="R347" s="192">
        <f>Q347*H347</f>
        <v>0</v>
      </c>
      <c r="S347" s="192">
        <v>2.7199999999999998E-2</v>
      </c>
      <c r="T347" s="193">
        <f>S347*H347</f>
        <v>1.3126176000000001</v>
      </c>
      <c r="AR347" s="18" t="s">
        <v>288</v>
      </c>
      <c r="AT347" s="18" t="s">
        <v>180</v>
      </c>
      <c r="AU347" s="18" t="s">
        <v>85</v>
      </c>
      <c r="AY347" s="18" t="s">
        <v>178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8" t="s">
        <v>83</v>
      </c>
      <c r="BK347" s="194">
        <f>ROUND(I347*H347,2)</f>
        <v>0</v>
      </c>
      <c r="BL347" s="18" t="s">
        <v>288</v>
      </c>
      <c r="BM347" s="18" t="s">
        <v>593</v>
      </c>
    </row>
    <row r="348" spans="2:65" s="1" customFormat="1" ht="11.25">
      <c r="B348" s="35"/>
      <c r="C348" s="36"/>
      <c r="D348" s="195" t="s">
        <v>187</v>
      </c>
      <c r="E348" s="36"/>
      <c r="F348" s="196" t="s">
        <v>594</v>
      </c>
      <c r="G348" s="36"/>
      <c r="H348" s="36"/>
      <c r="I348" s="113"/>
      <c r="J348" s="36"/>
      <c r="K348" s="36"/>
      <c r="L348" s="39"/>
      <c r="M348" s="197"/>
      <c r="N348" s="61"/>
      <c r="O348" s="61"/>
      <c r="P348" s="61"/>
      <c r="Q348" s="61"/>
      <c r="R348" s="61"/>
      <c r="S348" s="61"/>
      <c r="T348" s="62"/>
      <c r="AT348" s="18" t="s">
        <v>187</v>
      </c>
      <c r="AU348" s="18" t="s">
        <v>85</v>
      </c>
    </row>
    <row r="349" spans="2:65" s="13" customFormat="1" ht="11.25">
      <c r="B349" s="208"/>
      <c r="C349" s="209"/>
      <c r="D349" s="195" t="s">
        <v>189</v>
      </c>
      <c r="E349" s="210" t="s">
        <v>19</v>
      </c>
      <c r="F349" s="211" t="s">
        <v>595</v>
      </c>
      <c r="G349" s="209"/>
      <c r="H349" s="212">
        <v>17.335999999999999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189</v>
      </c>
      <c r="AU349" s="218" t="s">
        <v>85</v>
      </c>
      <c r="AV349" s="13" t="s">
        <v>85</v>
      </c>
      <c r="AW349" s="13" t="s">
        <v>35</v>
      </c>
      <c r="AX349" s="13" t="s">
        <v>75</v>
      </c>
      <c r="AY349" s="218" t="s">
        <v>178</v>
      </c>
    </row>
    <row r="350" spans="2:65" s="13" customFormat="1" ht="11.25">
      <c r="B350" s="208"/>
      <c r="C350" s="209"/>
      <c r="D350" s="195" t="s">
        <v>189</v>
      </c>
      <c r="E350" s="210" t="s">
        <v>19</v>
      </c>
      <c r="F350" s="211" t="s">
        <v>596</v>
      </c>
      <c r="G350" s="209"/>
      <c r="H350" s="212">
        <v>6.3620000000000001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189</v>
      </c>
      <c r="AU350" s="218" t="s">
        <v>85</v>
      </c>
      <c r="AV350" s="13" t="s">
        <v>85</v>
      </c>
      <c r="AW350" s="13" t="s">
        <v>35</v>
      </c>
      <c r="AX350" s="13" t="s">
        <v>75</v>
      </c>
      <c r="AY350" s="218" t="s">
        <v>178</v>
      </c>
    </row>
    <row r="351" spans="2:65" s="13" customFormat="1" ht="11.25">
      <c r="B351" s="208"/>
      <c r="C351" s="209"/>
      <c r="D351" s="195" t="s">
        <v>189</v>
      </c>
      <c r="E351" s="210" t="s">
        <v>19</v>
      </c>
      <c r="F351" s="211" t="s">
        <v>597</v>
      </c>
      <c r="G351" s="209"/>
      <c r="H351" s="212">
        <v>24.56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189</v>
      </c>
      <c r="AU351" s="218" t="s">
        <v>85</v>
      </c>
      <c r="AV351" s="13" t="s">
        <v>85</v>
      </c>
      <c r="AW351" s="13" t="s">
        <v>35</v>
      </c>
      <c r="AX351" s="13" t="s">
        <v>75</v>
      </c>
      <c r="AY351" s="218" t="s">
        <v>178</v>
      </c>
    </row>
    <row r="352" spans="2:65" s="14" customFormat="1" ht="11.25">
      <c r="B352" s="219"/>
      <c r="C352" s="220"/>
      <c r="D352" s="195" t="s">
        <v>189</v>
      </c>
      <c r="E352" s="221" t="s">
        <v>19</v>
      </c>
      <c r="F352" s="222" t="s">
        <v>258</v>
      </c>
      <c r="G352" s="220"/>
      <c r="H352" s="223">
        <v>48.258000000000003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189</v>
      </c>
      <c r="AU352" s="229" t="s">
        <v>85</v>
      </c>
      <c r="AV352" s="14" t="s">
        <v>185</v>
      </c>
      <c r="AW352" s="14" t="s">
        <v>35</v>
      </c>
      <c r="AX352" s="14" t="s">
        <v>83</v>
      </c>
      <c r="AY352" s="229" t="s">
        <v>178</v>
      </c>
    </row>
    <row r="353" spans="2:65" s="11" customFormat="1" ht="22.9" customHeight="1">
      <c r="B353" s="167"/>
      <c r="C353" s="168"/>
      <c r="D353" s="169" t="s">
        <v>74</v>
      </c>
      <c r="E353" s="181" t="s">
        <v>598</v>
      </c>
      <c r="F353" s="181" t="s">
        <v>599</v>
      </c>
      <c r="G353" s="168"/>
      <c r="H353" s="168"/>
      <c r="I353" s="171"/>
      <c r="J353" s="182">
        <f>BK353</f>
        <v>0</v>
      </c>
      <c r="K353" s="168"/>
      <c r="L353" s="173"/>
      <c r="M353" s="174"/>
      <c r="N353" s="175"/>
      <c r="O353" s="175"/>
      <c r="P353" s="176">
        <f>SUM(P354:P361)</f>
        <v>0</v>
      </c>
      <c r="Q353" s="175"/>
      <c r="R353" s="176">
        <f>SUM(R354:R361)</f>
        <v>0</v>
      </c>
      <c r="S353" s="175"/>
      <c r="T353" s="177">
        <f>SUM(T354:T361)</f>
        <v>0.31590000000000001</v>
      </c>
      <c r="AR353" s="178" t="s">
        <v>85</v>
      </c>
      <c r="AT353" s="179" t="s">
        <v>74</v>
      </c>
      <c r="AU353" s="179" t="s">
        <v>83</v>
      </c>
      <c r="AY353" s="178" t="s">
        <v>178</v>
      </c>
      <c r="BK353" s="180">
        <f>SUM(BK354:BK361)</f>
        <v>0</v>
      </c>
    </row>
    <row r="354" spans="2:65" s="1" customFormat="1" ht="16.5" customHeight="1">
      <c r="B354" s="35"/>
      <c r="C354" s="183" t="s">
        <v>600</v>
      </c>
      <c r="D354" s="183" t="s">
        <v>180</v>
      </c>
      <c r="E354" s="184" t="s">
        <v>601</v>
      </c>
      <c r="F354" s="185" t="s">
        <v>602</v>
      </c>
      <c r="G354" s="186" t="s">
        <v>183</v>
      </c>
      <c r="H354" s="187">
        <v>31.59</v>
      </c>
      <c r="I354" s="188"/>
      <c r="J354" s="189">
        <f>ROUND(I354*H354,2)</f>
        <v>0</v>
      </c>
      <c r="K354" s="185" t="s">
        <v>184</v>
      </c>
      <c r="L354" s="39"/>
      <c r="M354" s="190" t="s">
        <v>19</v>
      </c>
      <c r="N354" s="191" t="s">
        <v>46</v>
      </c>
      <c r="O354" s="61"/>
      <c r="P354" s="192">
        <f>O354*H354</f>
        <v>0</v>
      </c>
      <c r="Q354" s="192">
        <v>0</v>
      </c>
      <c r="R354" s="192">
        <f>Q354*H354</f>
        <v>0</v>
      </c>
      <c r="S354" s="192">
        <v>0.01</v>
      </c>
      <c r="T354" s="193">
        <f>S354*H354</f>
        <v>0.31590000000000001</v>
      </c>
      <c r="AR354" s="18" t="s">
        <v>288</v>
      </c>
      <c r="AT354" s="18" t="s">
        <v>180</v>
      </c>
      <c r="AU354" s="18" t="s">
        <v>85</v>
      </c>
      <c r="AY354" s="18" t="s">
        <v>178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83</v>
      </c>
      <c r="BK354" s="194">
        <f>ROUND(I354*H354,2)</f>
        <v>0</v>
      </c>
      <c r="BL354" s="18" t="s">
        <v>288</v>
      </c>
      <c r="BM354" s="18" t="s">
        <v>603</v>
      </c>
    </row>
    <row r="355" spans="2:65" s="1" customFormat="1" ht="11.25">
      <c r="B355" s="35"/>
      <c r="C355" s="36"/>
      <c r="D355" s="195" t="s">
        <v>187</v>
      </c>
      <c r="E355" s="36"/>
      <c r="F355" s="196" t="s">
        <v>604</v>
      </c>
      <c r="G355" s="36"/>
      <c r="H355" s="36"/>
      <c r="I355" s="113"/>
      <c r="J355" s="36"/>
      <c r="K355" s="36"/>
      <c r="L355" s="39"/>
      <c r="M355" s="197"/>
      <c r="N355" s="61"/>
      <c r="O355" s="61"/>
      <c r="P355" s="61"/>
      <c r="Q355" s="61"/>
      <c r="R355" s="61"/>
      <c r="S355" s="61"/>
      <c r="T355" s="62"/>
      <c r="AT355" s="18" t="s">
        <v>187</v>
      </c>
      <c r="AU355" s="18" t="s">
        <v>85</v>
      </c>
    </row>
    <row r="356" spans="2:65" s="13" customFormat="1" ht="11.25">
      <c r="B356" s="208"/>
      <c r="C356" s="209"/>
      <c r="D356" s="195" t="s">
        <v>189</v>
      </c>
      <c r="E356" s="210" t="s">
        <v>19</v>
      </c>
      <c r="F356" s="211" t="s">
        <v>301</v>
      </c>
      <c r="G356" s="209"/>
      <c r="H356" s="212">
        <v>1.62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189</v>
      </c>
      <c r="AU356" s="218" t="s">
        <v>85</v>
      </c>
      <c r="AV356" s="13" t="s">
        <v>85</v>
      </c>
      <c r="AW356" s="13" t="s">
        <v>35</v>
      </c>
      <c r="AX356" s="13" t="s">
        <v>75</v>
      </c>
      <c r="AY356" s="218" t="s">
        <v>178</v>
      </c>
    </row>
    <row r="357" spans="2:65" s="13" customFormat="1" ht="11.25">
      <c r="B357" s="208"/>
      <c r="C357" s="209"/>
      <c r="D357" s="195" t="s">
        <v>189</v>
      </c>
      <c r="E357" s="210" t="s">
        <v>19</v>
      </c>
      <c r="F357" s="211" t="s">
        <v>300</v>
      </c>
      <c r="G357" s="209"/>
      <c r="H357" s="212">
        <v>1.02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189</v>
      </c>
      <c r="AU357" s="218" t="s">
        <v>85</v>
      </c>
      <c r="AV357" s="13" t="s">
        <v>85</v>
      </c>
      <c r="AW357" s="13" t="s">
        <v>35</v>
      </c>
      <c r="AX357" s="13" t="s">
        <v>75</v>
      </c>
      <c r="AY357" s="218" t="s">
        <v>178</v>
      </c>
    </row>
    <row r="358" spans="2:65" s="13" customFormat="1" ht="11.25">
      <c r="B358" s="208"/>
      <c r="C358" s="209"/>
      <c r="D358" s="195" t="s">
        <v>189</v>
      </c>
      <c r="E358" s="210" t="s">
        <v>19</v>
      </c>
      <c r="F358" s="211" t="s">
        <v>605</v>
      </c>
      <c r="G358" s="209"/>
      <c r="H358" s="212">
        <v>12.6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189</v>
      </c>
      <c r="AU358" s="218" t="s">
        <v>85</v>
      </c>
      <c r="AV358" s="13" t="s">
        <v>85</v>
      </c>
      <c r="AW358" s="13" t="s">
        <v>35</v>
      </c>
      <c r="AX358" s="13" t="s">
        <v>75</v>
      </c>
      <c r="AY358" s="218" t="s">
        <v>178</v>
      </c>
    </row>
    <row r="359" spans="2:65" s="13" customFormat="1" ht="11.25">
      <c r="B359" s="208"/>
      <c r="C359" s="209"/>
      <c r="D359" s="195" t="s">
        <v>189</v>
      </c>
      <c r="E359" s="210" t="s">
        <v>19</v>
      </c>
      <c r="F359" s="211" t="s">
        <v>606</v>
      </c>
      <c r="G359" s="209"/>
      <c r="H359" s="212">
        <v>13.5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189</v>
      </c>
      <c r="AU359" s="218" t="s">
        <v>85</v>
      </c>
      <c r="AV359" s="13" t="s">
        <v>85</v>
      </c>
      <c r="AW359" s="13" t="s">
        <v>35</v>
      </c>
      <c r="AX359" s="13" t="s">
        <v>75</v>
      </c>
      <c r="AY359" s="218" t="s">
        <v>178</v>
      </c>
    </row>
    <row r="360" spans="2:65" s="13" customFormat="1" ht="11.25">
      <c r="B360" s="208"/>
      <c r="C360" s="209"/>
      <c r="D360" s="195" t="s">
        <v>189</v>
      </c>
      <c r="E360" s="210" t="s">
        <v>19</v>
      </c>
      <c r="F360" s="211" t="s">
        <v>607</v>
      </c>
      <c r="G360" s="209"/>
      <c r="H360" s="212">
        <v>2.85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189</v>
      </c>
      <c r="AU360" s="218" t="s">
        <v>85</v>
      </c>
      <c r="AV360" s="13" t="s">
        <v>85</v>
      </c>
      <c r="AW360" s="13" t="s">
        <v>35</v>
      </c>
      <c r="AX360" s="13" t="s">
        <v>75</v>
      </c>
      <c r="AY360" s="218" t="s">
        <v>178</v>
      </c>
    </row>
    <row r="361" spans="2:65" s="14" customFormat="1" ht="11.25">
      <c r="B361" s="219"/>
      <c r="C361" s="220"/>
      <c r="D361" s="195" t="s">
        <v>189</v>
      </c>
      <c r="E361" s="221" t="s">
        <v>19</v>
      </c>
      <c r="F361" s="222" t="s">
        <v>258</v>
      </c>
      <c r="G361" s="220"/>
      <c r="H361" s="223">
        <v>31.59</v>
      </c>
      <c r="I361" s="224"/>
      <c r="J361" s="220"/>
      <c r="K361" s="220"/>
      <c r="L361" s="225"/>
      <c r="M361" s="242"/>
      <c r="N361" s="243"/>
      <c r="O361" s="243"/>
      <c r="P361" s="243"/>
      <c r="Q361" s="243"/>
      <c r="R361" s="243"/>
      <c r="S361" s="243"/>
      <c r="T361" s="244"/>
      <c r="AT361" s="229" t="s">
        <v>189</v>
      </c>
      <c r="AU361" s="229" t="s">
        <v>85</v>
      </c>
      <c r="AV361" s="14" t="s">
        <v>185</v>
      </c>
      <c r="AW361" s="14" t="s">
        <v>35</v>
      </c>
      <c r="AX361" s="14" t="s">
        <v>83</v>
      </c>
      <c r="AY361" s="229" t="s">
        <v>178</v>
      </c>
    </row>
    <row r="362" spans="2:65" s="1" customFormat="1" ht="6.95" customHeight="1">
      <c r="B362" s="47"/>
      <c r="C362" s="48"/>
      <c r="D362" s="48"/>
      <c r="E362" s="48"/>
      <c r="F362" s="48"/>
      <c r="G362" s="48"/>
      <c r="H362" s="48"/>
      <c r="I362" s="135"/>
      <c r="J362" s="48"/>
      <c r="K362" s="48"/>
      <c r="L362" s="39"/>
    </row>
  </sheetData>
  <sheetProtection algorithmName="SHA-512" hashValue="6FmQpftk1BipzATmGs6Rhhb3ooaUcgwQOsuDO9mMxPPzufkd4X/T25fnri2uUF0drEJKpi7wfg6NSURy++UVLw==" saltValue="nBLChG6iAYcgZeWdl5uCVc/2r6eB/CxmSe368hGzkUW/v2GKI2EJWetddJWm5HoQP16HVvbXNiEUzE3YM1BVkg==" spinCount="100000" sheet="1" objects="1" scenarios="1" formatColumns="0" formatRows="0" autoFilter="0"/>
  <autoFilter ref="C95:K361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17"/>
  <sheetViews>
    <sheetView showGridLines="0" workbookViewId="0">
      <selection activeCell="D6" sqref="D6"/>
    </sheetView>
  </sheetViews>
  <sheetFormatPr defaultRowHeight="15"/>
  <cols>
    <col min="1" max="1" width="2.66406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88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s="1" customFormat="1" ht="12" customHeight="1">
      <c r="B8" s="39"/>
      <c r="D8" s="112" t="s">
        <v>140</v>
      </c>
      <c r="I8" s="113"/>
      <c r="L8" s="39"/>
    </row>
    <row r="9" spans="2:46" s="1" customFormat="1" ht="36.950000000000003" customHeight="1">
      <c r="B9" s="39"/>
      <c r="E9" s="386" t="s">
        <v>608</v>
      </c>
      <c r="F9" s="387"/>
      <c r="G9" s="387"/>
      <c r="H9" s="387"/>
      <c r="I9" s="113"/>
      <c r="L9" s="39"/>
    </row>
    <row r="10" spans="2:46" s="1" customFormat="1" ht="11.25">
      <c r="B10" s="39"/>
      <c r="I10" s="113"/>
      <c r="L10" s="39"/>
    </row>
    <row r="11" spans="2:46" s="1" customFormat="1" ht="12" customHeight="1">
      <c r="B11" s="39"/>
      <c r="D11" s="112" t="s">
        <v>18</v>
      </c>
      <c r="F11" s="18" t="s">
        <v>19</v>
      </c>
      <c r="I11" s="114" t="s">
        <v>20</v>
      </c>
      <c r="J11" s="18" t="s">
        <v>19</v>
      </c>
      <c r="L11" s="39"/>
    </row>
    <row r="12" spans="2:46" s="1" customFormat="1" ht="12" customHeight="1">
      <c r="B12" s="39"/>
      <c r="D12" s="112" t="s">
        <v>21</v>
      </c>
      <c r="F12" s="18" t="s">
        <v>22</v>
      </c>
      <c r="I12" s="114" t="s">
        <v>23</v>
      </c>
      <c r="J12" s="115" t="str">
        <f>'Rekapitulace stavby'!AN8</f>
        <v>18.5.2019</v>
      </c>
      <c r="L12" s="39"/>
    </row>
    <row r="13" spans="2:46" s="1" customFormat="1" ht="10.9" customHeight="1">
      <c r="B13" s="39"/>
      <c r="I13" s="113"/>
      <c r="L13" s="39"/>
    </row>
    <row r="14" spans="2:46" s="1" customFormat="1" ht="12" customHeight="1">
      <c r="B14" s="39"/>
      <c r="D14" s="112" t="s">
        <v>25</v>
      </c>
      <c r="I14" s="114" t="s">
        <v>26</v>
      </c>
      <c r="J14" s="18" t="s">
        <v>27</v>
      </c>
      <c r="L14" s="39"/>
    </row>
    <row r="15" spans="2:46" s="1" customFormat="1" ht="18" customHeight="1">
      <c r="B15" s="39"/>
      <c r="E15" s="18" t="s">
        <v>28</v>
      </c>
      <c r="I15" s="114" t="s">
        <v>29</v>
      </c>
      <c r="J15" s="18" t="s">
        <v>19</v>
      </c>
      <c r="L15" s="39"/>
    </row>
    <row r="16" spans="2:46" s="1" customFormat="1" ht="6.95" customHeight="1">
      <c r="B16" s="39"/>
      <c r="I16" s="113"/>
      <c r="L16" s="39"/>
    </row>
    <row r="17" spans="2:12" s="1" customFormat="1" ht="12" customHeight="1">
      <c r="B17" s="39"/>
      <c r="D17" s="112" t="s">
        <v>30</v>
      </c>
      <c r="I17" s="114" t="s">
        <v>26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8" t="str">
        <f>'Rekapitulace stavby'!E14</f>
        <v>Vyplň údaj</v>
      </c>
      <c r="F18" s="389"/>
      <c r="G18" s="389"/>
      <c r="H18" s="389"/>
      <c r="I18" s="114" t="s">
        <v>29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13"/>
      <c r="L19" s="39"/>
    </row>
    <row r="20" spans="2:12" s="1" customFormat="1" ht="12" customHeight="1">
      <c r="B20" s="39"/>
      <c r="D20" s="112" t="s">
        <v>32</v>
      </c>
      <c r="I20" s="114" t="s">
        <v>26</v>
      </c>
      <c r="J20" s="18" t="s">
        <v>33</v>
      </c>
      <c r="L20" s="39"/>
    </row>
    <row r="21" spans="2:12" s="1" customFormat="1" ht="18" customHeight="1">
      <c r="B21" s="39"/>
      <c r="E21" s="18" t="s">
        <v>34</v>
      </c>
      <c r="I21" s="114" t="s">
        <v>29</v>
      </c>
      <c r="J21" s="18" t="s">
        <v>19</v>
      </c>
      <c r="L21" s="39"/>
    </row>
    <row r="22" spans="2:12" s="1" customFormat="1" ht="6.95" customHeight="1">
      <c r="B22" s="39"/>
      <c r="I22" s="113"/>
      <c r="L22" s="39"/>
    </row>
    <row r="23" spans="2:12" s="1" customFormat="1" ht="12" customHeight="1">
      <c r="B23" s="39"/>
      <c r="D23" s="112" t="s">
        <v>36</v>
      </c>
      <c r="I23" s="114" t="s">
        <v>26</v>
      </c>
      <c r="J23" s="18" t="s">
        <v>37</v>
      </c>
      <c r="L23" s="39"/>
    </row>
    <row r="24" spans="2:12" s="1" customFormat="1" ht="18" customHeight="1">
      <c r="B24" s="39"/>
      <c r="E24" s="18" t="s">
        <v>38</v>
      </c>
      <c r="I24" s="114" t="s">
        <v>29</v>
      </c>
      <c r="J24" s="18" t="s">
        <v>19</v>
      </c>
      <c r="L24" s="39"/>
    </row>
    <row r="25" spans="2:12" s="1" customFormat="1" ht="6.95" customHeight="1">
      <c r="B25" s="39"/>
      <c r="I25" s="113"/>
      <c r="L25" s="39"/>
    </row>
    <row r="26" spans="2:12" s="1" customFormat="1" ht="12" customHeight="1">
      <c r="B26" s="39"/>
      <c r="D26" s="112" t="s">
        <v>39</v>
      </c>
      <c r="I26" s="113"/>
      <c r="L26" s="39"/>
    </row>
    <row r="27" spans="2:12" s="7" customFormat="1" ht="16.5" customHeight="1">
      <c r="B27" s="116"/>
      <c r="E27" s="390" t="s">
        <v>19</v>
      </c>
      <c r="F27" s="390"/>
      <c r="G27" s="390"/>
      <c r="H27" s="390"/>
      <c r="I27" s="117"/>
      <c r="L27" s="116"/>
    </row>
    <row r="28" spans="2:12" s="1" customFormat="1" ht="6.95" customHeight="1">
      <c r="B28" s="39"/>
      <c r="I28" s="113"/>
      <c r="L28" s="39"/>
    </row>
    <row r="29" spans="2:12" s="1" customFormat="1" ht="6.95" customHeight="1">
      <c r="B29" s="39"/>
      <c r="D29" s="57"/>
      <c r="E29" s="57"/>
      <c r="F29" s="57"/>
      <c r="G29" s="57"/>
      <c r="H29" s="57"/>
      <c r="I29" s="118"/>
      <c r="J29" s="57"/>
      <c r="K29" s="57"/>
      <c r="L29" s="39"/>
    </row>
    <row r="30" spans="2:12" s="1" customFormat="1" ht="25.35" customHeight="1">
      <c r="B30" s="39"/>
      <c r="D30" s="119" t="s">
        <v>41</v>
      </c>
      <c r="I30" s="113"/>
      <c r="J30" s="120">
        <f>ROUND(J104, 2)</f>
        <v>0</v>
      </c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14.45" customHeight="1">
      <c r="B32" s="39"/>
      <c r="F32" s="121" t="s">
        <v>43</v>
      </c>
      <c r="I32" s="122" t="s">
        <v>42</v>
      </c>
      <c r="J32" s="121" t="s">
        <v>44</v>
      </c>
      <c r="L32" s="39"/>
    </row>
    <row r="33" spans="2:12" s="1" customFormat="1" ht="14.45" customHeight="1">
      <c r="B33" s="39"/>
      <c r="D33" s="112" t="s">
        <v>45</v>
      </c>
      <c r="E33" s="112" t="s">
        <v>46</v>
      </c>
      <c r="F33" s="123">
        <f>ROUND((SUM(BE104:BE3016)),  2)</f>
        <v>0</v>
      </c>
      <c r="I33" s="124">
        <v>0.21</v>
      </c>
      <c r="J33" s="123">
        <f>ROUND(((SUM(BE104:BE3016))*I33),  2)</f>
        <v>0</v>
      </c>
      <c r="L33" s="39"/>
    </row>
    <row r="34" spans="2:12" s="1" customFormat="1" ht="14.45" customHeight="1">
      <c r="B34" s="39"/>
      <c r="E34" s="112" t="s">
        <v>47</v>
      </c>
      <c r="F34" s="123">
        <f>ROUND((SUM(BF104:BF3016)),  2)</f>
        <v>0</v>
      </c>
      <c r="I34" s="124">
        <v>0.15</v>
      </c>
      <c r="J34" s="123">
        <f>ROUND(((SUM(BF104:BF3016))*I34),  2)</f>
        <v>0</v>
      </c>
      <c r="L34" s="39"/>
    </row>
    <row r="35" spans="2:12" s="1" customFormat="1" ht="14.45" hidden="1" customHeight="1">
      <c r="B35" s="39"/>
      <c r="E35" s="112" t="s">
        <v>48</v>
      </c>
      <c r="F35" s="123">
        <f>ROUND((SUM(BG104:BG3016)),  2)</f>
        <v>0</v>
      </c>
      <c r="I35" s="124">
        <v>0.21</v>
      </c>
      <c r="J35" s="123">
        <f>0</f>
        <v>0</v>
      </c>
      <c r="L35" s="39"/>
    </row>
    <row r="36" spans="2:12" s="1" customFormat="1" ht="14.45" hidden="1" customHeight="1">
      <c r="B36" s="39"/>
      <c r="E36" s="112" t="s">
        <v>49</v>
      </c>
      <c r="F36" s="123">
        <f>ROUND((SUM(BH104:BH3016)),  2)</f>
        <v>0</v>
      </c>
      <c r="I36" s="124">
        <v>0.15</v>
      </c>
      <c r="J36" s="123">
        <f>0</f>
        <v>0</v>
      </c>
      <c r="L36" s="39"/>
    </row>
    <row r="37" spans="2:12" s="1" customFormat="1" ht="14.45" hidden="1" customHeight="1">
      <c r="B37" s="39"/>
      <c r="E37" s="112" t="s">
        <v>50</v>
      </c>
      <c r="F37" s="123">
        <f>ROUND((SUM(BI104:BI3016)),  2)</f>
        <v>0</v>
      </c>
      <c r="I37" s="124">
        <v>0</v>
      </c>
      <c r="J37" s="123">
        <f>0</f>
        <v>0</v>
      </c>
      <c r="L37" s="39"/>
    </row>
    <row r="38" spans="2:12" s="1" customFormat="1" ht="6.95" customHeight="1">
      <c r="B38" s="39"/>
      <c r="I38" s="113"/>
      <c r="L38" s="39"/>
    </row>
    <row r="39" spans="2:12" s="1" customFormat="1" ht="25.35" customHeight="1"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39"/>
    </row>
    <row r="40" spans="2:12" s="1" customFormat="1" ht="14.45" customHeight="1"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39"/>
    </row>
    <row r="44" spans="2:12" s="1" customFormat="1" ht="6.95" customHeight="1"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39"/>
    </row>
    <row r="45" spans="2:12" s="1" customFormat="1" ht="24.95" customHeight="1">
      <c r="B45" s="35"/>
      <c r="C45" s="24" t="s">
        <v>142</v>
      </c>
      <c r="D45" s="36"/>
      <c r="E45" s="36"/>
      <c r="F45" s="36"/>
      <c r="G45" s="36"/>
      <c r="H45" s="36"/>
      <c r="I45" s="113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13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16.5" customHeight="1">
      <c r="B48" s="35"/>
      <c r="C48" s="36"/>
      <c r="D48" s="36"/>
      <c r="E48" s="391" t="str">
        <f>E7</f>
        <v>Modernizace sportovního areálu Za Branou</v>
      </c>
      <c r="F48" s="392"/>
      <c r="G48" s="392"/>
      <c r="H48" s="392"/>
      <c r="I48" s="113"/>
      <c r="J48" s="36"/>
      <c r="K48" s="36"/>
      <c r="L48" s="39"/>
    </row>
    <row r="49" spans="2:47" s="1" customFormat="1" ht="12" customHeight="1">
      <c r="B49" s="35"/>
      <c r="C49" s="30" t="s">
        <v>140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60" t="str">
        <f>E9</f>
        <v>002 - Novostavba objektu šaten</v>
      </c>
      <c r="F50" s="359"/>
      <c r="G50" s="359"/>
      <c r="H50" s="359"/>
      <c r="I50" s="113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13"/>
      <c r="J51" s="36"/>
      <c r="K51" s="36"/>
      <c r="L51" s="39"/>
    </row>
    <row r="52" spans="2:47" s="1" customFormat="1" ht="12" customHeight="1">
      <c r="B52" s="35"/>
      <c r="C52" s="30" t="s">
        <v>21</v>
      </c>
      <c r="D52" s="36"/>
      <c r="E52" s="36"/>
      <c r="F52" s="28" t="str">
        <f>F12</f>
        <v>Pacov</v>
      </c>
      <c r="G52" s="36"/>
      <c r="H52" s="36"/>
      <c r="I52" s="114" t="s">
        <v>23</v>
      </c>
      <c r="J52" s="56" t="str">
        <f>IF(J12="","",J12)</f>
        <v>18.5.2019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3.7" customHeight="1">
      <c r="B54" s="35"/>
      <c r="C54" s="30" t="s">
        <v>25</v>
      </c>
      <c r="D54" s="36"/>
      <c r="E54" s="36"/>
      <c r="F54" s="28" t="str">
        <f>E15</f>
        <v>TJ Slavoj Pacov</v>
      </c>
      <c r="G54" s="36"/>
      <c r="H54" s="36"/>
      <c r="I54" s="114" t="s">
        <v>32</v>
      </c>
      <c r="J54" s="33" t="str">
        <f>E21</f>
        <v>Ing. Jan Šlechta</v>
      </c>
      <c r="K54" s="36"/>
      <c r="L54" s="39"/>
    </row>
    <row r="55" spans="2:47" s="1" customFormat="1" ht="13.7" customHeight="1">
      <c r="B55" s="35"/>
      <c r="C55" s="30" t="s">
        <v>30</v>
      </c>
      <c r="D55" s="36"/>
      <c r="E55" s="36"/>
      <c r="F55" s="28" t="str">
        <f>IF(E18="","",E18)</f>
        <v>Vyplň údaj</v>
      </c>
      <c r="G55" s="36"/>
      <c r="H55" s="36"/>
      <c r="I55" s="114" t="s">
        <v>36</v>
      </c>
      <c r="J55" s="33" t="str">
        <f>E24</f>
        <v>Ing. Pavel Vochozka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13"/>
      <c r="J56" s="36"/>
      <c r="K56" s="36"/>
      <c r="L56" s="39"/>
    </row>
    <row r="57" spans="2:47" s="1" customFormat="1" ht="29.25" customHeight="1">
      <c r="B57" s="35"/>
      <c r="C57" s="139" t="s">
        <v>143</v>
      </c>
      <c r="D57" s="140"/>
      <c r="E57" s="140"/>
      <c r="F57" s="140"/>
      <c r="G57" s="140"/>
      <c r="H57" s="140"/>
      <c r="I57" s="141"/>
      <c r="J57" s="142" t="s">
        <v>144</v>
      </c>
      <c r="K57" s="140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13"/>
      <c r="J58" s="36"/>
      <c r="K58" s="36"/>
      <c r="L58" s="39"/>
    </row>
    <row r="59" spans="2:47" s="1" customFormat="1" ht="22.9" customHeight="1">
      <c r="B59" s="35"/>
      <c r="C59" s="143" t="s">
        <v>73</v>
      </c>
      <c r="D59" s="36"/>
      <c r="E59" s="36"/>
      <c r="F59" s="36"/>
      <c r="G59" s="36"/>
      <c r="H59" s="36"/>
      <c r="I59" s="113"/>
      <c r="J59" s="74">
        <f>J104</f>
        <v>0</v>
      </c>
      <c r="K59" s="36"/>
      <c r="L59" s="39"/>
      <c r="AU59" s="18" t="s">
        <v>145</v>
      </c>
    </row>
    <row r="60" spans="2:47" s="8" customFormat="1" ht="24.95" customHeight="1">
      <c r="B60" s="144"/>
      <c r="C60" s="145"/>
      <c r="D60" s="146" t="s">
        <v>146</v>
      </c>
      <c r="E60" s="147"/>
      <c r="F60" s="147"/>
      <c r="G60" s="147"/>
      <c r="H60" s="147"/>
      <c r="I60" s="148"/>
      <c r="J60" s="149">
        <f>J105</f>
        <v>0</v>
      </c>
      <c r="K60" s="145"/>
      <c r="L60" s="150"/>
    </row>
    <row r="61" spans="2:47" s="9" customFormat="1" ht="19.899999999999999" customHeight="1">
      <c r="B61" s="151"/>
      <c r="C61" s="95"/>
      <c r="D61" s="152" t="s">
        <v>147</v>
      </c>
      <c r="E61" s="153"/>
      <c r="F61" s="153"/>
      <c r="G61" s="153"/>
      <c r="H61" s="153"/>
      <c r="I61" s="154"/>
      <c r="J61" s="155">
        <f>J106</f>
        <v>0</v>
      </c>
      <c r="K61" s="95"/>
      <c r="L61" s="156"/>
    </row>
    <row r="62" spans="2:47" s="9" customFormat="1" ht="19.899999999999999" customHeight="1">
      <c r="B62" s="151"/>
      <c r="C62" s="95"/>
      <c r="D62" s="152" t="s">
        <v>609</v>
      </c>
      <c r="E62" s="153"/>
      <c r="F62" s="153"/>
      <c r="G62" s="153"/>
      <c r="H62" s="153"/>
      <c r="I62" s="154"/>
      <c r="J62" s="155">
        <f>J237</f>
        <v>0</v>
      </c>
      <c r="K62" s="95"/>
      <c r="L62" s="156"/>
    </row>
    <row r="63" spans="2:47" s="9" customFormat="1" ht="19.899999999999999" customHeight="1">
      <c r="B63" s="151"/>
      <c r="C63" s="95"/>
      <c r="D63" s="152" t="s">
        <v>610</v>
      </c>
      <c r="E63" s="153"/>
      <c r="F63" s="153"/>
      <c r="G63" s="153"/>
      <c r="H63" s="153"/>
      <c r="I63" s="154"/>
      <c r="J63" s="155">
        <f>J376</f>
        <v>0</v>
      </c>
      <c r="K63" s="95"/>
      <c r="L63" s="156"/>
    </row>
    <row r="64" spans="2:47" s="9" customFormat="1" ht="19.899999999999999" customHeight="1">
      <c r="B64" s="151"/>
      <c r="C64" s="95"/>
      <c r="D64" s="152" t="s">
        <v>611</v>
      </c>
      <c r="E64" s="153"/>
      <c r="F64" s="153"/>
      <c r="G64" s="153"/>
      <c r="H64" s="153"/>
      <c r="I64" s="154"/>
      <c r="J64" s="155">
        <f>J573</f>
        <v>0</v>
      </c>
      <c r="K64" s="95"/>
      <c r="L64" s="156"/>
    </row>
    <row r="65" spans="2:12" s="9" customFormat="1" ht="19.899999999999999" customHeight="1">
      <c r="B65" s="151"/>
      <c r="C65" s="95"/>
      <c r="D65" s="152" t="s">
        <v>612</v>
      </c>
      <c r="E65" s="153"/>
      <c r="F65" s="153"/>
      <c r="G65" s="153"/>
      <c r="H65" s="153"/>
      <c r="I65" s="154"/>
      <c r="J65" s="155">
        <f>J639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613</v>
      </c>
      <c r="E66" s="153"/>
      <c r="F66" s="153"/>
      <c r="G66" s="153"/>
      <c r="H66" s="153"/>
      <c r="I66" s="154"/>
      <c r="J66" s="155">
        <f>J1618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614</v>
      </c>
      <c r="E67" s="153"/>
      <c r="F67" s="153"/>
      <c r="G67" s="153"/>
      <c r="H67" s="153"/>
      <c r="I67" s="154"/>
      <c r="J67" s="155">
        <f>J1679</f>
        <v>0</v>
      </c>
      <c r="K67" s="95"/>
      <c r="L67" s="156"/>
    </row>
    <row r="68" spans="2:12" s="8" customFormat="1" ht="24.95" customHeight="1">
      <c r="B68" s="144"/>
      <c r="C68" s="145"/>
      <c r="D68" s="146" t="s">
        <v>150</v>
      </c>
      <c r="E68" s="147"/>
      <c r="F68" s="147"/>
      <c r="G68" s="147"/>
      <c r="H68" s="147"/>
      <c r="I68" s="148"/>
      <c r="J68" s="149">
        <f>J1682</f>
        <v>0</v>
      </c>
      <c r="K68" s="145"/>
      <c r="L68" s="150"/>
    </row>
    <row r="69" spans="2:12" s="9" customFormat="1" ht="19.899999999999999" customHeight="1">
      <c r="B69" s="151"/>
      <c r="C69" s="95"/>
      <c r="D69" s="152" t="s">
        <v>615</v>
      </c>
      <c r="E69" s="153"/>
      <c r="F69" s="153"/>
      <c r="G69" s="153"/>
      <c r="H69" s="153"/>
      <c r="I69" s="154"/>
      <c r="J69" s="155">
        <f>J1683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616</v>
      </c>
      <c r="E70" s="153"/>
      <c r="F70" s="153"/>
      <c r="G70" s="153"/>
      <c r="H70" s="153"/>
      <c r="I70" s="154"/>
      <c r="J70" s="155">
        <f>J1742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617</v>
      </c>
      <c r="E71" s="153"/>
      <c r="F71" s="153"/>
      <c r="G71" s="153"/>
      <c r="H71" s="153"/>
      <c r="I71" s="154"/>
      <c r="J71" s="155">
        <f>J1828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618</v>
      </c>
      <c r="E72" s="153"/>
      <c r="F72" s="153"/>
      <c r="G72" s="153"/>
      <c r="H72" s="153"/>
      <c r="I72" s="154"/>
      <c r="J72" s="155">
        <f>J1866</f>
        <v>0</v>
      </c>
      <c r="K72" s="95"/>
      <c r="L72" s="156"/>
    </row>
    <row r="73" spans="2:12" s="9" customFormat="1" ht="19.899999999999999" customHeight="1">
      <c r="B73" s="151"/>
      <c r="C73" s="95"/>
      <c r="D73" s="152" t="s">
        <v>154</v>
      </c>
      <c r="E73" s="153"/>
      <c r="F73" s="153"/>
      <c r="G73" s="153"/>
      <c r="H73" s="153"/>
      <c r="I73" s="154"/>
      <c r="J73" s="155">
        <f>J1947</f>
        <v>0</v>
      </c>
      <c r="K73" s="95"/>
      <c r="L73" s="156"/>
    </row>
    <row r="74" spans="2:12" s="9" customFormat="1" ht="19.899999999999999" customHeight="1">
      <c r="B74" s="151"/>
      <c r="C74" s="95"/>
      <c r="D74" s="152" t="s">
        <v>155</v>
      </c>
      <c r="E74" s="153"/>
      <c r="F74" s="153"/>
      <c r="G74" s="153"/>
      <c r="H74" s="153"/>
      <c r="I74" s="154"/>
      <c r="J74" s="155">
        <f>J2036</f>
        <v>0</v>
      </c>
      <c r="K74" s="95"/>
      <c r="L74" s="156"/>
    </row>
    <row r="75" spans="2:12" s="9" customFormat="1" ht="19.899999999999999" customHeight="1">
      <c r="B75" s="151"/>
      <c r="C75" s="95"/>
      <c r="D75" s="152" t="s">
        <v>619</v>
      </c>
      <c r="E75" s="153"/>
      <c r="F75" s="153"/>
      <c r="G75" s="153"/>
      <c r="H75" s="153"/>
      <c r="I75" s="154"/>
      <c r="J75" s="155">
        <f>J2135</f>
        <v>0</v>
      </c>
      <c r="K75" s="95"/>
      <c r="L75" s="156"/>
    </row>
    <row r="76" spans="2:12" s="9" customFormat="1" ht="19.899999999999999" customHeight="1">
      <c r="B76" s="151"/>
      <c r="C76" s="95"/>
      <c r="D76" s="152" t="s">
        <v>156</v>
      </c>
      <c r="E76" s="153"/>
      <c r="F76" s="153"/>
      <c r="G76" s="153"/>
      <c r="H76" s="153"/>
      <c r="I76" s="154"/>
      <c r="J76" s="155">
        <f>J2168</f>
        <v>0</v>
      </c>
      <c r="K76" s="95"/>
      <c r="L76" s="156"/>
    </row>
    <row r="77" spans="2:12" s="9" customFormat="1" ht="19.899999999999999" customHeight="1">
      <c r="B77" s="151"/>
      <c r="C77" s="95"/>
      <c r="D77" s="152" t="s">
        <v>157</v>
      </c>
      <c r="E77" s="153"/>
      <c r="F77" s="153"/>
      <c r="G77" s="153"/>
      <c r="H77" s="153"/>
      <c r="I77" s="154"/>
      <c r="J77" s="155">
        <f>J2188</f>
        <v>0</v>
      </c>
      <c r="K77" s="95"/>
      <c r="L77" s="156"/>
    </row>
    <row r="78" spans="2:12" s="9" customFormat="1" ht="19.899999999999999" customHeight="1">
      <c r="B78" s="151"/>
      <c r="C78" s="95"/>
      <c r="D78" s="152" t="s">
        <v>158</v>
      </c>
      <c r="E78" s="153"/>
      <c r="F78" s="153"/>
      <c r="G78" s="153"/>
      <c r="H78" s="153"/>
      <c r="I78" s="154"/>
      <c r="J78" s="155">
        <f>J2356</f>
        <v>0</v>
      </c>
      <c r="K78" s="95"/>
      <c r="L78" s="156"/>
    </row>
    <row r="79" spans="2:12" s="9" customFormat="1" ht="19.899999999999999" customHeight="1">
      <c r="B79" s="151"/>
      <c r="C79" s="95"/>
      <c r="D79" s="152" t="s">
        <v>159</v>
      </c>
      <c r="E79" s="153"/>
      <c r="F79" s="153"/>
      <c r="G79" s="153"/>
      <c r="H79" s="153"/>
      <c r="I79" s="154"/>
      <c r="J79" s="155">
        <f>J2460</f>
        <v>0</v>
      </c>
      <c r="K79" s="95"/>
      <c r="L79" s="156"/>
    </row>
    <row r="80" spans="2:12" s="9" customFormat="1" ht="19.899999999999999" customHeight="1">
      <c r="B80" s="151"/>
      <c r="C80" s="95"/>
      <c r="D80" s="152" t="s">
        <v>160</v>
      </c>
      <c r="E80" s="153"/>
      <c r="F80" s="153"/>
      <c r="G80" s="153"/>
      <c r="H80" s="153"/>
      <c r="I80" s="154"/>
      <c r="J80" s="155">
        <f>J2519</f>
        <v>0</v>
      </c>
      <c r="K80" s="95"/>
      <c r="L80" s="156"/>
    </row>
    <row r="81" spans="2:12" s="9" customFormat="1" ht="19.899999999999999" customHeight="1">
      <c r="B81" s="151"/>
      <c r="C81" s="95"/>
      <c r="D81" s="152" t="s">
        <v>620</v>
      </c>
      <c r="E81" s="153"/>
      <c r="F81" s="153"/>
      <c r="G81" s="153"/>
      <c r="H81" s="153"/>
      <c r="I81" s="154"/>
      <c r="J81" s="155">
        <f>J2539</f>
        <v>0</v>
      </c>
      <c r="K81" s="95"/>
      <c r="L81" s="156"/>
    </row>
    <row r="82" spans="2:12" s="9" customFormat="1" ht="19.899999999999999" customHeight="1">
      <c r="B82" s="151"/>
      <c r="C82" s="95"/>
      <c r="D82" s="152" t="s">
        <v>161</v>
      </c>
      <c r="E82" s="153"/>
      <c r="F82" s="153"/>
      <c r="G82" s="153"/>
      <c r="H82" s="153"/>
      <c r="I82" s="154"/>
      <c r="J82" s="155">
        <f>J2627</f>
        <v>0</v>
      </c>
      <c r="K82" s="95"/>
      <c r="L82" s="156"/>
    </row>
    <row r="83" spans="2:12" s="9" customFormat="1" ht="19.899999999999999" customHeight="1">
      <c r="B83" s="151"/>
      <c r="C83" s="95"/>
      <c r="D83" s="152" t="s">
        <v>621</v>
      </c>
      <c r="E83" s="153"/>
      <c r="F83" s="153"/>
      <c r="G83" s="153"/>
      <c r="H83" s="153"/>
      <c r="I83" s="154"/>
      <c r="J83" s="155">
        <f>J2787</f>
        <v>0</v>
      </c>
      <c r="K83" s="95"/>
      <c r="L83" s="156"/>
    </row>
    <row r="84" spans="2:12" s="9" customFormat="1" ht="19.899999999999999" customHeight="1">
      <c r="B84" s="151"/>
      <c r="C84" s="95"/>
      <c r="D84" s="152" t="s">
        <v>622</v>
      </c>
      <c r="E84" s="153"/>
      <c r="F84" s="153"/>
      <c r="G84" s="153"/>
      <c r="H84" s="153"/>
      <c r="I84" s="154"/>
      <c r="J84" s="155">
        <f>J2876</f>
        <v>0</v>
      </c>
      <c r="K84" s="95"/>
      <c r="L84" s="156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3"/>
      <c r="J85" s="36"/>
      <c r="K85" s="36"/>
      <c r="L85" s="39"/>
    </row>
    <row r="86" spans="2:12" s="1" customFormat="1" ht="6.95" customHeight="1">
      <c r="B86" s="47"/>
      <c r="C86" s="48"/>
      <c r="D86" s="48"/>
      <c r="E86" s="48"/>
      <c r="F86" s="48"/>
      <c r="G86" s="48"/>
      <c r="H86" s="48"/>
      <c r="I86" s="135"/>
      <c r="J86" s="48"/>
      <c r="K86" s="48"/>
      <c r="L86" s="39"/>
    </row>
    <row r="90" spans="2:12" s="1" customFormat="1" ht="6.95" customHeight="1">
      <c r="B90" s="49"/>
      <c r="C90" s="50"/>
      <c r="D90" s="50"/>
      <c r="E90" s="50"/>
      <c r="F90" s="50"/>
      <c r="G90" s="50"/>
      <c r="H90" s="50"/>
      <c r="I90" s="138"/>
      <c r="J90" s="50"/>
      <c r="K90" s="50"/>
      <c r="L90" s="39"/>
    </row>
    <row r="91" spans="2:12" s="1" customFormat="1" ht="24.95" customHeight="1">
      <c r="B91" s="35"/>
      <c r="C91" s="24" t="s">
        <v>163</v>
      </c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6.95" customHeight="1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12" s="1" customFormat="1" ht="12" customHeight="1">
      <c r="B93" s="35"/>
      <c r="C93" s="30" t="s">
        <v>16</v>
      </c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6.5" customHeight="1">
      <c r="B94" s="35"/>
      <c r="C94" s="36"/>
      <c r="D94" s="36"/>
      <c r="E94" s="391" t="str">
        <f>E7</f>
        <v>Modernizace sportovního areálu Za Branou</v>
      </c>
      <c r="F94" s="392"/>
      <c r="G94" s="392"/>
      <c r="H94" s="392"/>
      <c r="I94" s="113"/>
      <c r="J94" s="36"/>
      <c r="K94" s="36"/>
      <c r="L94" s="39"/>
    </row>
    <row r="95" spans="2:12" s="1" customFormat="1" ht="12" customHeight="1">
      <c r="B95" s="35"/>
      <c r="C95" s="30" t="s">
        <v>140</v>
      </c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16.5" customHeight="1">
      <c r="B96" s="35"/>
      <c r="C96" s="36"/>
      <c r="D96" s="36"/>
      <c r="E96" s="360" t="str">
        <f>E9</f>
        <v>002 - Novostavba objektu šaten</v>
      </c>
      <c r="F96" s="359"/>
      <c r="G96" s="359"/>
      <c r="H96" s="359"/>
      <c r="I96" s="113"/>
      <c r="J96" s="36"/>
      <c r="K96" s="36"/>
      <c r="L96" s="39"/>
    </row>
    <row r="97" spans="2:65" s="1" customFormat="1" ht="6.95" customHeight="1">
      <c r="B97" s="35"/>
      <c r="C97" s="36"/>
      <c r="D97" s="36"/>
      <c r="E97" s="36"/>
      <c r="F97" s="36"/>
      <c r="G97" s="36"/>
      <c r="H97" s="36"/>
      <c r="I97" s="113"/>
      <c r="J97" s="36"/>
      <c r="K97" s="36"/>
      <c r="L97" s="39"/>
    </row>
    <row r="98" spans="2:65" s="1" customFormat="1" ht="12" customHeight="1">
      <c r="B98" s="35"/>
      <c r="C98" s="30" t="s">
        <v>21</v>
      </c>
      <c r="D98" s="36"/>
      <c r="E98" s="36"/>
      <c r="F98" s="28" t="str">
        <f>F12</f>
        <v>Pacov</v>
      </c>
      <c r="G98" s="36"/>
      <c r="H98" s="36"/>
      <c r="I98" s="114" t="s">
        <v>23</v>
      </c>
      <c r="J98" s="56" t="str">
        <f>IF(J12="","",J12)</f>
        <v>18.5.2019</v>
      </c>
      <c r="K98" s="36"/>
      <c r="L98" s="39"/>
    </row>
    <row r="99" spans="2:65" s="1" customFormat="1" ht="6.95" customHeight="1">
      <c r="B99" s="35"/>
      <c r="C99" s="36"/>
      <c r="D99" s="36"/>
      <c r="E99" s="36"/>
      <c r="F99" s="36"/>
      <c r="G99" s="36"/>
      <c r="H99" s="36"/>
      <c r="I99" s="113"/>
      <c r="J99" s="36"/>
      <c r="K99" s="36"/>
      <c r="L99" s="39"/>
    </row>
    <row r="100" spans="2:65" s="1" customFormat="1" ht="13.7" customHeight="1">
      <c r="B100" s="35"/>
      <c r="C100" s="30" t="s">
        <v>25</v>
      </c>
      <c r="D100" s="36"/>
      <c r="E100" s="36"/>
      <c r="F100" s="28" t="str">
        <f>E15</f>
        <v>TJ Slavoj Pacov</v>
      </c>
      <c r="G100" s="36"/>
      <c r="H100" s="36"/>
      <c r="I100" s="114" t="s">
        <v>32</v>
      </c>
      <c r="J100" s="33" t="str">
        <f>E21</f>
        <v>Ing. Jan Šlechta</v>
      </c>
      <c r="K100" s="36"/>
      <c r="L100" s="39"/>
    </row>
    <row r="101" spans="2:65" s="1" customFormat="1" ht="13.7" customHeight="1">
      <c r="B101" s="35"/>
      <c r="C101" s="30" t="s">
        <v>30</v>
      </c>
      <c r="D101" s="36"/>
      <c r="E101" s="36"/>
      <c r="F101" s="28" t="str">
        <f>IF(E18="","",E18)</f>
        <v>Vyplň údaj</v>
      </c>
      <c r="G101" s="36"/>
      <c r="H101" s="36"/>
      <c r="I101" s="114" t="s">
        <v>36</v>
      </c>
      <c r="J101" s="33" t="str">
        <f>E24</f>
        <v>Ing. Pavel Vochozka</v>
      </c>
      <c r="K101" s="36"/>
      <c r="L101" s="39"/>
    </row>
    <row r="102" spans="2:65" s="1" customFormat="1" ht="10.35" customHeight="1">
      <c r="B102" s="35"/>
      <c r="C102" s="36"/>
      <c r="D102" s="36"/>
      <c r="E102" s="36"/>
      <c r="F102" s="36"/>
      <c r="G102" s="36"/>
      <c r="H102" s="36"/>
      <c r="I102" s="113"/>
      <c r="J102" s="36"/>
      <c r="K102" s="36"/>
      <c r="L102" s="39"/>
    </row>
    <row r="103" spans="2:65" s="10" customFormat="1" ht="29.25" customHeight="1">
      <c r="B103" s="157"/>
      <c r="C103" s="158" t="s">
        <v>164</v>
      </c>
      <c r="D103" s="159" t="s">
        <v>60</v>
      </c>
      <c r="E103" s="159" t="s">
        <v>56</v>
      </c>
      <c r="F103" s="159" t="s">
        <v>57</v>
      </c>
      <c r="G103" s="159" t="s">
        <v>165</v>
      </c>
      <c r="H103" s="159" t="s">
        <v>166</v>
      </c>
      <c r="I103" s="160" t="s">
        <v>167</v>
      </c>
      <c r="J103" s="159" t="s">
        <v>144</v>
      </c>
      <c r="K103" s="161" t="s">
        <v>168</v>
      </c>
      <c r="L103" s="162"/>
      <c r="M103" s="65" t="s">
        <v>19</v>
      </c>
      <c r="N103" s="66" t="s">
        <v>45</v>
      </c>
      <c r="O103" s="66" t="s">
        <v>169</v>
      </c>
      <c r="P103" s="66" t="s">
        <v>170</v>
      </c>
      <c r="Q103" s="66" t="s">
        <v>171</v>
      </c>
      <c r="R103" s="66" t="s">
        <v>172</v>
      </c>
      <c r="S103" s="66" t="s">
        <v>173</v>
      </c>
      <c r="T103" s="67" t="s">
        <v>174</v>
      </c>
    </row>
    <row r="104" spans="2:65" s="1" customFormat="1" ht="22.9" customHeight="1">
      <c r="B104" s="35"/>
      <c r="C104" s="72" t="s">
        <v>175</v>
      </c>
      <c r="D104" s="36"/>
      <c r="E104" s="36"/>
      <c r="F104" s="36"/>
      <c r="G104" s="36"/>
      <c r="H104" s="36"/>
      <c r="I104" s="113"/>
      <c r="J104" s="163">
        <f>BK104</f>
        <v>0</v>
      </c>
      <c r="K104" s="36"/>
      <c r="L104" s="39"/>
      <c r="M104" s="68"/>
      <c r="N104" s="69"/>
      <c r="O104" s="69"/>
      <c r="P104" s="164">
        <f>P105+P1682</f>
        <v>0</v>
      </c>
      <c r="Q104" s="69"/>
      <c r="R104" s="164">
        <f>R105+R1682</f>
        <v>759.90010481000002</v>
      </c>
      <c r="S104" s="69"/>
      <c r="T104" s="165">
        <f>T105+T1682</f>
        <v>0</v>
      </c>
      <c r="AT104" s="18" t="s">
        <v>74</v>
      </c>
      <c r="AU104" s="18" t="s">
        <v>145</v>
      </c>
      <c r="BK104" s="166">
        <f>BK105+BK1682</f>
        <v>0</v>
      </c>
    </row>
    <row r="105" spans="2:65" s="11" customFormat="1" ht="25.9" customHeight="1">
      <c r="B105" s="167"/>
      <c r="C105" s="168"/>
      <c r="D105" s="169" t="s">
        <v>74</v>
      </c>
      <c r="E105" s="170" t="s">
        <v>176</v>
      </c>
      <c r="F105" s="170" t="s">
        <v>177</v>
      </c>
      <c r="G105" s="168"/>
      <c r="H105" s="168"/>
      <c r="I105" s="171"/>
      <c r="J105" s="172">
        <f>BK105</f>
        <v>0</v>
      </c>
      <c r="K105" s="168"/>
      <c r="L105" s="173"/>
      <c r="M105" s="174"/>
      <c r="N105" s="175"/>
      <c r="O105" s="175"/>
      <c r="P105" s="176">
        <f>P106+P237+P376+P573+P639+P1618+P1679</f>
        <v>0</v>
      </c>
      <c r="Q105" s="175"/>
      <c r="R105" s="176">
        <f>R106+R237+R376+R573+R639+R1618+R1679</f>
        <v>705.65039242</v>
      </c>
      <c r="S105" s="175"/>
      <c r="T105" s="177">
        <f>T106+T237+T376+T573+T639+T1618+T1679</f>
        <v>0</v>
      </c>
      <c r="AR105" s="178" t="s">
        <v>83</v>
      </c>
      <c r="AT105" s="179" t="s">
        <v>74</v>
      </c>
      <c r="AU105" s="179" t="s">
        <v>75</v>
      </c>
      <c r="AY105" s="178" t="s">
        <v>178</v>
      </c>
      <c r="BK105" s="180">
        <f>BK106+BK237+BK376+BK573+BK639+BK1618+BK1679</f>
        <v>0</v>
      </c>
    </row>
    <row r="106" spans="2:65" s="11" customFormat="1" ht="22.9" customHeight="1">
      <c r="B106" s="167"/>
      <c r="C106" s="168"/>
      <c r="D106" s="169" t="s">
        <v>74</v>
      </c>
      <c r="E106" s="181" t="s">
        <v>83</v>
      </c>
      <c r="F106" s="181" t="s">
        <v>179</v>
      </c>
      <c r="G106" s="168"/>
      <c r="H106" s="168"/>
      <c r="I106" s="171"/>
      <c r="J106" s="182">
        <f>BK106</f>
        <v>0</v>
      </c>
      <c r="K106" s="168"/>
      <c r="L106" s="173"/>
      <c r="M106" s="174"/>
      <c r="N106" s="175"/>
      <c r="O106" s="175"/>
      <c r="P106" s="176">
        <f>SUM(P107:P236)</f>
        <v>0</v>
      </c>
      <c r="Q106" s="175"/>
      <c r="R106" s="176">
        <f>SUM(R107:R236)</f>
        <v>0</v>
      </c>
      <c r="S106" s="175"/>
      <c r="T106" s="177">
        <f>SUM(T107:T236)</f>
        <v>0</v>
      </c>
      <c r="AR106" s="178" t="s">
        <v>83</v>
      </c>
      <c r="AT106" s="179" t="s">
        <v>74</v>
      </c>
      <c r="AU106" s="179" t="s">
        <v>83</v>
      </c>
      <c r="AY106" s="178" t="s">
        <v>178</v>
      </c>
      <c r="BK106" s="180">
        <f>SUM(BK107:BK236)</f>
        <v>0</v>
      </c>
    </row>
    <row r="107" spans="2:65" s="1" customFormat="1" ht="16.5" customHeight="1">
      <c r="B107" s="35"/>
      <c r="C107" s="183" t="s">
        <v>83</v>
      </c>
      <c r="D107" s="183" t="s">
        <v>180</v>
      </c>
      <c r="E107" s="184" t="s">
        <v>623</v>
      </c>
      <c r="F107" s="185" t="s">
        <v>624</v>
      </c>
      <c r="G107" s="186" t="s">
        <v>226</v>
      </c>
      <c r="H107" s="187">
        <v>73.481999999999999</v>
      </c>
      <c r="I107" s="188"/>
      <c r="J107" s="189">
        <f>ROUND(I107*H107,2)</f>
        <v>0</v>
      </c>
      <c r="K107" s="185" t="s">
        <v>184</v>
      </c>
      <c r="L107" s="39"/>
      <c r="M107" s="190" t="s">
        <v>19</v>
      </c>
      <c r="N107" s="191" t="s">
        <v>46</v>
      </c>
      <c r="O107" s="61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18" t="s">
        <v>185</v>
      </c>
      <c r="AT107" s="18" t="s">
        <v>180</v>
      </c>
      <c r="AU107" s="18" t="s">
        <v>85</v>
      </c>
      <c r="AY107" s="18" t="s">
        <v>178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83</v>
      </c>
      <c r="BK107" s="194">
        <f>ROUND(I107*H107,2)</f>
        <v>0</v>
      </c>
      <c r="BL107" s="18" t="s">
        <v>185</v>
      </c>
      <c r="BM107" s="18" t="s">
        <v>625</v>
      </c>
    </row>
    <row r="108" spans="2:65" s="1" customFormat="1" ht="19.5">
      <c r="B108" s="35"/>
      <c r="C108" s="36"/>
      <c r="D108" s="195" t="s">
        <v>187</v>
      </c>
      <c r="E108" s="36"/>
      <c r="F108" s="196" t="s">
        <v>626</v>
      </c>
      <c r="G108" s="36"/>
      <c r="H108" s="36"/>
      <c r="I108" s="113"/>
      <c r="J108" s="36"/>
      <c r="K108" s="36"/>
      <c r="L108" s="39"/>
      <c r="M108" s="197"/>
      <c r="N108" s="61"/>
      <c r="O108" s="61"/>
      <c r="P108" s="61"/>
      <c r="Q108" s="61"/>
      <c r="R108" s="61"/>
      <c r="S108" s="61"/>
      <c r="T108" s="62"/>
      <c r="AT108" s="18" t="s">
        <v>187</v>
      </c>
      <c r="AU108" s="18" t="s">
        <v>85</v>
      </c>
    </row>
    <row r="109" spans="2:65" s="12" customFormat="1" ht="11.25">
      <c r="B109" s="198"/>
      <c r="C109" s="199"/>
      <c r="D109" s="195" t="s">
        <v>189</v>
      </c>
      <c r="E109" s="200" t="s">
        <v>19</v>
      </c>
      <c r="F109" s="201" t="s">
        <v>627</v>
      </c>
      <c r="G109" s="199"/>
      <c r="H109" s="200" t="s">
        <v>19</v>
      </c>
      <c r="I109" s="202"/>
      <c r="J109" s="199"/>
      <c r="K109" s="199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189</v>
      </c>
      <c r="AU109" s="207" t="s">
        <v>85</v>
      </c>
      <c r="AV109" s="12" t="s">
        <v>83</v>
      </c>
      <c r="AW109" s="12" t="s">
        <v>35</v>
      </c>
      <c r="AX109" s="12" t="s">
        <v>75</v>
      </c>
      <c r="AY109" s="207" t="s">
        <v>178</v>
      </c>
    </row>
    <row r="110" spans="2:65" s="13" customFormat="1" ht="11.25">
      <c r="B110" s="208"/>
      <c r="C110" s="209"/>
      <c r="D110" s="195" t="s">
        <v>189</v>
      </c>
      <c r="E110" s="210" t="s">
        <v>19</v>
      </c>
      <c r="F110" s="211" t="s">
        <v>628</v>
      </c>
      <c r="G110" s="209"/>
      <c r="H110" s="212">
        <v>65.507999999999996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189</v>
      </c>
      <c r="AU110" s="218" t="s">
        <v>85</v>
      </c>
      <c r="AV110" s="13" t="s">
        <v>85</v>
      </c>
      <c r="AW110" s="13" t="s">
        <v>35</v>
      </c>
      <c r="AX110" s="13" t="s">
        <v>75</v>
      </c>
      <c r="AY110" s="218" t="s">
        <v>178</v>
      </c>
    </row>
    <row r="111" spans="2:65" s="13" customFormat="1" ht="11.25">
      <c r="B111" s="208"/>
      <c r="C111" s="209"/>
      <c r="D111" s="195" t="s">
        <v>189</v>
      </c>
      <c r="E111" s="210" t="s">
        <v>19</v>
      </c>
      <c r="F111" s="211" t="s">
        <v>629</v>
      </c>
      <c r="G111" s="209"/>
      <c r="H111" s="212">
        <v>45.718000000000004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189</v>
      </c>
      <c r="AU111" s="218" t="s">
        <v>85</v>
      </c>
      <c r="AV111" s="13" t="s">
        <v>85</v>
      </c>
      <c r="AW111" s="13" t="s">
        <v>35</v>
      </c>
      <c r="AX111" s="13" t="s">
        <v>75</v>
      </c>
      <c r="AY111" s="218" t="s">
        <v>178</v>
      </c>
    </row>
    <row r="112" spans="2:65" s="13" customFormat="1" ht="11.25">
      <c r="B112" s="208"/>
      <c r="C112" s="209"/>
      <c r="D112" s="195" t="s">
        <v>189</v>
      </c>
      <c r="E112" s="210" t="s">
        <v>19</v>
      </c>
      <c r="F112" s="211" t="s">
        <v>630</v>
      </c>
      <c r="G112" s="209"/>
      <c r="H112" s="212">
        <v>-37.744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189</v>
      </c>
      <c r="AU112" s="218" t="s">
        <v>85</v>
      </c>
      <c r="AV112" s="13" t="s">
        <v>85</v>
      </c>
      <c r="AW112" s="13" t="s">
        <v>35</v>
      </c>
      <c r="AX112" s="13" t="s">
        <v>75</v>
      </c>
      <c r="AY112" s="218" t="s">
        <v>178</v>
      </c>
    </row>
    <row r="113" spans="2:65" s="14" customFormat="1" ht="11.25">
      <c r="B113" s="219"/>
      <c r="C113" s="220"/>
      <c r="D113" s="195" t="s">
        <v>189</v>
      </c>
      <c r="E113" s="221" t="s">
        <v>19</v>
      </c>
      <c r="F113" s="222" t="s">
        <v>258</v>
      </c>
      <c r="G113" s="220"/>
      <c r="H113" s="223">
        <v>73.481999999999999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189</v>
      </c>
      <c r="AU113" s="229" t="s">
        <v>85</v>
      </c>
      <c r="AV113" s="14" t="s">
        <v>185</v>
      </c>
      <c r="AW113" s="14" t="s">
        <v>35</v>
      </c>
      <c r="AX113" s="14" t="s">
        <v>83</v>
      </c>
      <c r="AY113" s="229" t="s">
        <v>178</v>
      </c>
    </row>
    <row r="114" spans="2:65" s="1" customFormat="1" ht="16.5" customHeight="1">
      <c r="B114" s="35"/>
      <c r="C114" s="183" t="s">
        <v>85</v>
      </c>
      <c r="D114" s="183" t="s">
        <v>180</v>
      </c>
      <c r="E114" s="184" t="s">
        <v>631</v>
      </c>
      <c r="F114" s="185" t="s">
        <v>632</v>
      </c>
      <c r="G114" s="186" t="s">
        <v>226</v>
      </c>
      <c r="H114" s="187">
        <v>36.741</v>
      </c>
      <c r="I114" s="188"/>
      <c r="J114" s="189">
        <f>ROUND(I114*H114,2)</f>
        <v>0</v>
      </c>
      <c r="K114" s="185" t="s">
        <v>184</v>
      </c>
      <c r="L114" s="39"/>
      <c r="M114" s="190" t="s">
        <v>19</v>
      </c>
      <c r="N114" s="191" t="s">
        <v>46</v>
      </c>
      <c r="O114" s="61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18" t="s">
        <v>185</v>
      </c>
      <c r="AT114" s="18" t="s">
        <v>180</v>
      </c>
      <c r="AU114" s="18" t="s">
        <v>85</v>
      </c>
      <c r="AY114" s="18" t="s">
        <v>178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83</v>
      </c>
      <c r="BK114" s="194">
        <f>ROUND(I114*H114,2)</f>
        <v>0</v>
      </c>
      <c r="BL114" s="18" t="s">
        <v>185</v>
      </c>
      <c r="BM114" s="18" t="s">
        <v>633</v>
      </c>
    </row>
    <row r="115" spans="2:65" s="1" customFormat="1" ht="19.5">
      <c r="B115" s="35"/>
      <c r="C115" s="36"/>
      <c r="D115" s="195" t="s">
        <v>187</v>
      </c>
      <c r="E115" s="36"/>
      <c r="F115" s="196" t="s">
        <v>634</v>
      </c>
      <c r="G115" s="36"/>
      <c r="H115" s="36"/>
      <c r="I115" s="113"/>
      <c r="J115" s="36"/>
      <c r="K115" s="36"/>
      <c r="L115" s="39"/>
      <c r="M115" s="197"/>
      <c r="N115" s="61"/>
      <c r="O115" s="61"/>
      <c r="P115" s="61"/>
      <c r="Q115" s="61"/>
      <c r="R115" s="61"/>
      <c r="S115" s="61"/>
      <c r="T115" s="62"/>
      <c r="AT115" s="18" t="s">
        <v>187</v>
      </c>
      <c r="AU115" s="18" t="s">
        <v>85</v>
      </c>
    </row>
    <row r="116" spans="2:65" s="12" customFormat="1" ht="11.25">
      <c r="B116" s="198"/>
      <c r="C116" s="199"/>
      <c r="D116" s="195" t="s">
        <v>189</v>
      </c>
      <c r="E116" s="200" t="s">
        <v>19</v>
      </c>
      <c r="F116" s="201" t="s">
        <v>635</v>
      </c>
      <c r="G116" s="199"/>
      <c r="H116" s="200" t="s">
        <v>19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189</v>
      </c>
      <c r="AU116" s="207" t="s">
        <v>85</v>
      </c>
      <c r="AV116" s="12" t="s">
        <v>83</v>
      </c>
      <c r="AW116" s="12" t="s">
        <v>35</v>
      </c>
      <c r="AX116" s="12" t="s">
        <v>75</v>
      </c>
      <c r="AY116" s="207" t="s">
        <v>178</v>
      </c>
    </row>
    <row r="117" spans="2:65" s="13" customFormat="1" ht="11.25">
      <c r="B117" s="208"/>
      <c r="C117" s="209"/>
      <c r="D117" s="195" t="s">
        <v>189</v>
      </c>
      <c r="E117" s="210" t="s">
        <v>19</v>
      </c>
      <c r="F117" s="211" t="s">
        <v>636</v>
      </c>
      <c r="G117" s="209"/>
      <c r="H117" s="212">
        <v>36.741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189</v>
      </c>
      <c r="AU117" s="218" t="s">
        <v>85</v>
      </c>
      <c r="AV117" s="13" t="s">
        <v>85</v>
      </c>
      <c r="AW117" s="13" t="s">
        <v>35</v>
      </c>
      <c r="AX117" s="13" t="s">
        <v>83</v>
      </c>
      <c r="AY117" s="218" t="s">
        <v>178</v>
      </c>
    </row>
    <row r="118" spans="2:65" s="1" customFormat="1" ht="16.5" customHeight="1">
      <c r="B118" s="35"/>
      <c r="C118" s="183" t="s">
        <v>198</v>
      </c>
      <c r="D118" s="183" t="s">
        <v>180</v>
      </c>
      <c r="E118" s="184" t="s">
        <v>637</v>
      </c>
      <c r="F118" s="185" t="s">
        <v>638</v>
      </c>
      <c r="G118" s="186" t="s">
        <v>226</v>
      </c>
      <c r="H118" s="187">
        <v>36.909999999999997</v>
      </c>
      <c r="I118" s="188"/>
      <c r="J118" s="189">
        <f>ROUND(I118*H118,2)</f>
        <v>0</v>
      </c>
      <c r="K118" s="185" t="s">
        <v>184</v>
      </c>
      <c r="L118" s="39"/>
      <c r="M118" s="190" t="s">
        <v>19</v>
      </c>
      <c r="N118" s="191" t="s">
        <v>46</v>
      </c>
      <c r="O118" s="61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18" t="s">
        <v>185</v>
      </c>
      <c r="AT118" s="18" t="s">
        <v>180</v>
      </c>
      <c r="AU118" s="18" t="s">
        <v>85</v>
      </c>
      <c r="AY118" s="18" t="s">
        <v>178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83</v>
      </c>
      <c r="BK118" s="194">
        <f>ROUND(I118*H118,2)</f>
        <v>0</v>
      </c>
      <c r="BL118" s="18" t="s">
        <v>185</v>
      </c>
      <c r="BM118" s="18" t="s">
        <v>639</v>
      </c>
    </row>
    <row r="119" spans="2:65" s="1" customFormat="1" ht="11.25">
      <c r="B119" s="35"/>
      <c r="C119" s="36"/>
      <c r="D119" s="195" t="s">
        <v>187</v>
      </c>
      <c r="E119" s="36"/>
      <c r="F119" s="196" t="s">
        <v>640</v>
      </c>
      <c r="G119" s="36"/>
      <c r="H119" s="36"/>
      <c r="I119" s="113"/>
      <c r="J119" s="36"/>
      <c r="K119" s="36"/>
      <c r="L119" s="39"/>
      <c r="M119" s="197"/>
      <c r="N119" s="61"/>
      <c r="O119" s="61"/>
      <c r="P119" s="61"/>
      <c r="Q119" s="61"/>
      <c r="R119" s="61"/>
      <c r="S119" s="61"/>
      <c r="T119" s="62"/>
      <c r="AT119" s="18" t="s">
        <v>187</v>
      </c>
      <c r="AU119" s="18" t="s">
        <v>85</v>
      </c>
    </row>
    <row r="120" spans="2:65" s="12" customFormat="1" ht="11.25">
      <c r="B120" s="198"/>
      <c r="C120" s="199"/>
      <c r="D120" s="195" t="s">
        <v>189</v>
      </c>
      <c r="E120" s="200" t="s">
        <v>19</v>
      </c>
      <c r="F120" s="201" t="s">
        <v>641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189</v>
      </c>
      <c r="AU120" s="207" t="s">
        <v>85</v>
      </c>
      <c r="AV120" s="12" t="s">
        <v>83</v>
      </c>
      <c r="AW120" s="12" t="s">
        <v>35</v>
      </c>
      <c r="AX120" s="12" t="s">
        <v>75</v>
      </c>
      <c r="AY120" s="207" t="s">
        <v>178</v>
      </c>
    </row>
    <row r="121" spans="2:65" s="12" customFormat="1" ht="11.25">
      <c r="B121" s="198"/>
      <c r="C121" s="199"/>
      <c r="D121" s="195" t="s">
        <v>189</v>
      </c>
      <c r="E121" s="200" t="s">
        <v>19</v>
      </c>
      <c r="F121" s="201" t="s">
        <v>642</v>
      </c>
      <c r="G121" s="199"/>
      <c r="H121" s="200" t="s">
        <v>19</v>
      </c>
      <c r="I121" s="202"/>
      <c r="J121" s="199"/>
      <c r="K121" s="199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189</v>
      </c>
      <c r="AU121" s="207" t="s">
        <v>85</v>
      </c>
      <c r="AV121" s="12" t="s">
        <v>83</v>
      </c>
      <c r="AW121" s="12" t="s">
        <v>35</v>
      </c>
      <c r="AX121" s="12" t="s">
        <v>75</v>
      </c>
      <c r="AY121" s="207" t="s">
        <v>178</v>
      </c>
    </row>
    <row r="122" spans="2:65" s="12" customFormat="1" ht="11.25">
      <c r="B122" s="198"/>
      <c r="C122" s="199"/>
      <c r="D122" s="195" t="s">
        <v>189</v>
      </c>
      <c r="E122" s="200" t="s">
        <v>19</v>
      </c>
      <c r="F122" s="201" t="s">
        <v>643</v>
      </c>
      <c r="G122" s="199"/>
      <c r="H122" s="200" t="s">
        <v>19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189</v>
      </c>
      <c r="AU122" s="207" t="s">
        <v>85</v>
      </c>
      <c r="AV122" s="12" t="s">
        <v>83</v>
      </c>
      <c r="AW122" s="12" t="s">
        <v>35</v>
      </c>
      <c r="AX122" s="12" t="s">
        <v>75</v>
      </c>
      <c r="AY122" s="207" t="s">
        <v>178</v>
      </c>
    </row>
    <row r="123" spans="2:65" s="13" customFormat="1" ht="11.25">
      <c r="B123" s="208"/>
      <c r="C123" s="209"/>
      <c r="D123" s="195" t="s">
        <v>189</v>
      </c>
      <c r="E123" s="210" t="s">
        <v>19</v>
      </c>
      <c r="F123" s="211" t="s">
        <v>644</v>
      </c>
      <c r="G123" s="209"/>
      <c r="H123" s="212">
        <v>8.3480000000000008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189</v>
      </c>
      <c r="AU123" s="218" t="s">
        <v>85</v>
      </c>
      <c r="AV123" s="13" t="s">
        <v>85</v>
      </c>
      <c r="AW123" s="13" t="s">
        <v>35</v>
      </c>
      <c r="AX123" s="13" t="s">
        <v>75</v>
      </c>
      <c r="AY123" s="218" t="s">
        <v>178</v>
      </c>
    </row>
    <row r="124" spans="2:65" s="12" customFormat="1" ht="11.25">
      <c r="B124" s="198"/>
      <c r="C124" s="199"/>
      <c r="D124" s="195" t="s">
        <v>189</v>
      </c>
      <c r="E124" s="200" t="s">
        <v>19</v>
      </c>
      <c r="F124" s="201" t="s">
        <v>645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646</v>
      </c>
      <c r="G125" s="209"/>
      <c r="H125" s="212">
        <v>6.9880000000000004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2" customFormat="1" ht="11.25">
      <c r="B126" s="198"/>
      <c r="C126" s="199"/>
      <c r="D126" s="195" t="s">
        <v>189</v>
      </c>
      <c r="E126" s="200" t="s">
        <v>19</v>
      </c>
      <c r="F126" s="201" t="s">
        <v>647</v>
      </c>
      <c r="G126" s="199"/>
      <c r="H126" s="200" t="s">
        <v>19</v>
      </c>
      <c r="I126" s="202"/>
      <c r="J126" s="199"/>
      <c r="K126" s="199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189</v>
      </c>
      <c r="AU126" s="207" t="s">
        <v>85</v>
      </c>
      <c r="AV126" s="12" t="s">
        <v>83</v>
      </c>
      <c r="AW126" s="12" t="s">
        <v>35</v>
      </c>
      <c r="AX126" s="12" t="s">
        <v>75</v>
      </c>
      <c r="AY126" s="207" t="s">
        <v>178</v>
      </c>
    </row>
    <row r="127" spans="2:65" s="13" customFormat="1" ht="11.25">
      <c r="B127" s="208"/>
      <c r="C127" s="209"/>
      <c r="D127" s="195" t="s">
        <v>189</v>
      </c>
      <c r="E127" s="210" t="s">
        <v>19</v>
      </c>
      <c r="F127" s="211" t="s">
        <v>648</v>
      </c>
      <c r="G127" s="209"/>
      <c r="H127" s="212">
        <v>2.7320000000000002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189</v>
      </c>
      <c r="AU127" s="218" t="s">
        <v>85</v>
      </c>
      <c r="AV127" s="13" t="s">
        <v>85</v>
      </c>
      <c r="AW127" s="13" t="s">
        <v>35</v>
      </c>
      <c r="AX127" s="13" t="s">
        <v>75</v>
      </c>
      <c r="AY127" s="218" t="s">
        <v>178</v>
      </c>
    </row>
    <row r="128" spans="2:65" s="12" customFormat="1" ht="11.25">
      <c r="B128" s="198"/>
      <c r="C128" s="199"/>
      <c r="D128" s="195" t="s">
        <v>189</v>
      </c>
      <c r="E128" s="200" t="s">
        <v>19</v>
      </c>
      <c r="F128" s="201" t="s">
        <v>649</v>
      </c>
      <c r="G128" s="199"/>
      <c r="H128" s="200" t="s">
        <v>19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189</v>
      </c>
      <c r="AU128" s="207" t="s">
        <v>85</v>
      </c>
      <c r="AV128" s="12" t="s">
        <v>83</v>
      </c>
      <c r="AW128" s="12" t="s">
        <v>35</v>
      </c>
      <c r="AX128" s="12" t="s">
        <v>75</v>
      </c>
      <c r="AY128" s="207" t="s">
        <v>178</v>
      </c>
    </row>
    <row r="129" spans="2:51" s="13" customFormat="1" ht="11.25">
      <c r="B129" s="208"/>
      <c r="C129" s="209"/>
      <c r="D129" s="195" t="s">
        <v>189</v>
      </c>
      <c r="E129" s="210" t="s">
        <v>19</v>
      </c>
      <c r="F129" s="211" t="s">
        <v>650</v>
      </c>
      <c r="G129" s="209"/>
      <c r="H129" s="212">
        <v>2.5409999999999999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189</v>
      </c>
      <c r="AU129" s="218" t="s">
        <v>85</v>
      </c>
      <c r="AV129" s="13" t="s">
        <v>85</v>
      </c>
      <c r="AW129" s="13" t="s">
        <v>35</v>
      </c>
      <c r="AX129" s="13" t="s">
        <v>75</v>
      </c>
      <c r="AY129" s="218" t="s">
        <v>178</v>
      </c>
    </row>
    <row r="130" spans="2:51" s="12" customFormat="1" ht="11.25">
      <c r="B130" s="198"/>
      <c r="C130" s="199"/>
      <c r="D130" s="195" t="s">
        <v>189</v>
      </c>
      <c r="E130" s="200" t="s">
        <v>19</v>
      </c>
      <c r="F130" s="201" t="s">
        <v>651</v>
      </c>
      <c r="G130" s="199"/>
      <c r="H130" s="200" t="s">
        <v>19</v>
      </c>
      <c r="I130" s="202"/>
      <c r="J130" s="199"/>
      <c r="K130" s="199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189</v>
      </c>
      <c r="AU130" s="207" t="s">
        <v>85</v>
      </c>
      <c r="AV130" s="12" t="s">
        <v>83</v>
      </c>
      <c r="AW130" s="12" t="s">
        <v>35</v>
      </c>
      <c r="AX130" s="12" t="s">
        <v>75</v>
      </c>
      <c r="AY130" s="207" t="s">
        <v>178</v>
      </c>
    </row>
    <row r="131" spans="2:51" s="13" customFormat="1" ht="11.25">
      <c r="B131" s="208"/>
      <c r="C131" s="209"/>
      <c r="D131" s="195" t="s">
        <v>189</v>
      </c>
      <c r="E131" s="210" t="s">
        <v>19</v>
      </c>
      <c r="F131" s="211" t="s">
        <v>652</v>
      </c>
      <c r="G131" s="209"/>
      <c r="H131" s="212">
        <v>2.4689999999999999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75</v>
      </c>
      <c r="AY131" s="218" t="s">
        <v>178</v>
      </c>
    </row>
    <row r="132" spans="2:51" s="13" customFormat="1" ht="11.25">
      <c r="B132" s="208"/>
      <c r="C132" s="209"/>
      <c r="D132" s="195" t="s">
        <v>189</v>
      </c>
      <c r="E132" s="210" t="s">
        <v>19</v>
      </c>
      <c r="F132" s="211" t="s">
        <v>653</v>
      </c>
      <c r="G132" s="209"/>
      <c r="H132" s="212">
        <v>0.439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189</v>
      </c>
      <c r="AU132" s="218" t="s">
        <v>85</v>
      </c>
      <c r="AV132" s="13" t="s">
        <v>85</v>
      </c>
      <c r="AW132" s="13" t="s">
        <v>35</v>
      </c>
      <c r="AX132" s="13" t="s">
        <v>75</v>
      </c>
      <c r="AY132" s="218" t="s">
        <v>178</v>
      </c>
    </row>
    <row r="133" spans="2:51" s="15" customFormat="1" ht="11.25">
      <c r="B133" s="230"/>
      <c r="C133" s="231"/>
      <c r="D133" s="195" t="s">
        <v>189</v>
      </c>
      <c r="E133" s="232" t="s">
        <v>19</v>
      </c>
      <c r="F133" s="233" t="s">
        <v>274</v>
      </c>
      <c r="G133" s="231"/>
      <c r="H133" s="234">
        <v>23.516999999999999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189</v>
      </c>
      <c r="AU133" s="240" t="s">
        <v>85</v>
      </c>
      <c r="AV133" s="15" t="s">
        <v>198</v>
      </c>
      <c r="AW133" s="15" t="s">
        <v>35</v>
      </c>
      <c r="AX133" s="15" t="s">
        <v>75</v>
      </c>
      <c r="AY133" s="240" t="s">
        <v>178</v>
      </c>
    </row>
    <row r="134" spans="2:51" s="12" customFormat="1" ht="11.25">
      <c r="B134" s="198"/>
      <c r="C134" s="199"/>
      <c r="D134" s="195" t="s">
        <v>189</v>
      </c>
      <c r="E134" s="200" t="s">
        <v>19</v>
      </c>
      <c r="F134" s="201" t="s">
        <v>654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51" s="13" customFormat="1" ht="11.25">
      <c r="B135" s="208"/>
      <c r="C135" s="209"/>
      <c r="D135" s="195" t="s">
        <v>189</v>
      </c>
      <c r="E135" s="210" t="s">
        <v>19</v>
      </c>
      <c r="F135" s="211" t="s">
        <v>655</v>
      </c>
      <c r="G135" s="209"/>
      <c r="H135" s="212">
        <v>1.3160000000000001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189</v>
      </c>
      <c r="AU135" s="218" t="s">
        <v>85</v>
      </c>
      <c r="AV135" s="13" t="s">
        <v>85</v>
      </c>
      <c r="AW135" s="13" t="s">
        <v>35</v>
      </c>
      <c r="AX135" s="13" t="s">
        <v>75</v>
      </c>
      <c r="AY135" s="218" t="s">
        <v>178</v>
      </c>
    </row>
    <row r="136" spans="2:51" s="13" customFormat="1" ht="11.25">
      <c r="B136" s="208"/>
      <c r="C136" s="209"/>
      <c r="D136" s="195" t="s">
        <v>189</v>
      </c>
      <c r="E136" s="210" t="s">
        <v>19</v>
      </c>
      <c r="F136" s="211" t="s">
        <v>656</v>
      </c>
      <c r="G136" s="209"/>
      <c r="H136" s="212">
        <v>2.4710000000000001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75</v>
      </c>
      <c r="AY136" s="218" t="s">
        <v>178</v>
      </c>
    </row>
    <row r="137" spans="2:51" s="15" customFormat="1" ht="11.25">
      <c r="B137" s="230"/>
      <c r="C137" s="231"/>
      <c r="D137" s="195" t="s">
        <v>189</v>
      </c>
      <c r="E137" s="232" t="s">
        <v>19</v>
      </c>
      <c r="F137" s="233" t="s">
        <v>274</v>
      </c>
      <c r="G137" s="231"/>
      <c r="H137" s="234">
        <v>3.7869999999999999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189</v>
      </c>
      <c r="AU137" s="240" t="s">
        <v>85</v>
      </c>
      <c r="AV137" s="15" t="s">
        <v>198</v>
      </c>
      <c r="AW137" s="15" t="s">
        <v>35</v>
      </c>
      <c r="AX137" s="15" t="s">
        <v>75</v>
      </c>
      <c r="AY137" s="240" t="s">
        <v>178</v>
      </c>
    </row>
    <row r="138" spans="2:51" s="12" customFormat="1" ht="11.25">
      <c r="B138" s="198"/>
      <c r="C138" s="199"/>
      <c r="D138" s="195" t="s">
        <v>189</v>
      </c>
      <c r="E138" s="200" t="s">
        <v>19</v>
      </c>
      <c r="F138" s="201" t="s">
        <v>657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189</v>
      </c>
      <c r="AU138" s="207" t="s">
        <v>85</v>
      </c>
      <c r="AV138" s="12" t="s">
        <v>83</v>
      </c>
      <c r="AW138" s="12" t="s">
        <v>35</v>
      </c>
      <c r="AX138" s="12" t="s">
        <v>75</v>
      </c>
      <c r="AY138" s="207" t="s">
        <v>178</v>
      </c>
    </row>
    <row r="139" spans="2:51" s="13" customFormat="1" ht="11.25">
      <c r="B139" s="208"/>
      <c r="C139" s="209"/>
      <c r="D139" s="195" t="s">
        <v>189</v>
      </c>
      <c r="E139" s="210" t="s">
        <v>19</v>
      </c>
      <c r="F139" s="211" t="s">
        <v>658</v>
      </c>
      <c r="G139" s="209"/>
      <c r="H139" s="212">
        <v>1.208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189</v>
      </c>
      <c r="AU139" s="218" t="s">
        <v>85</v>
      </c>
      <c r="AV139" s="13" t="s">
        <v>85</v>
      </c>
      <c r="AW139" s="13" t="s">
        <v>35</v>
      </c>
      <c r="AX139" s="13" t="s">
        <v>75</v>
      </c>
      <c r="AY139" s="218" t="s">
        <v>178</v>
      </c>
    </row>
    <row r="140" spans="2:51" s="13" customFormat="1" ht="11.25">
      <c r="B140" s="208"/>
      <c r="C140" s="209"/>
      <c r="D140" s="195" t="s">
        <v>189</v>
      </c>
      <c r="E140" s="210" t="s">
        <v>19</v>
      </c>
      <c r="F140" s="211" t="s">
        <v>659</v>
      </c>
      <c r="G140" s="209"/>
      <c r="H140" s="212">
        <v>1.1859999999999999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51" s="13" customFormat="1" ht="11.25">
      <c r="B141" s="208"/>
      <c r="C141" s="209"/>
      <c r="D141" s="195" t="s">
        <v>189</v>
      </c>
      <c r="E141" s="210" t="s">
        <v>19</v>
      </c>
      <c r="F141" s="211" t="s">
        <v>660</v>
      </c>
      <c r="G141" s="209"/>
      <c r="H141" s="212">
        <v>2.5609999999999999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75</v>
      </c>
      <c r="AY141" s="218" t="s">
        <v>178</v>
      </c>
    </row>
    <row r="142" spans="2:51" s="13" customFormat="1" ht="11.25">
      <c r="B142" s="208"/>
      <c r="C142" s="209"/>
      <c r="D142" s="195" t="s">
        <v>189</v>
      </c>
      <c r="E142" s="210" t="s">
        <v>19</v>
      </c>
      <c r="F142" s="211" t="s">
        <v>661</v>
      </c>
      <c r="G142" s="209"/>
      <c r="H142" s="212">
        <v>1.9430000000000001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189</v>
      </c>
      <c r="AU142" s="218" t="s">
        <v>85</v>
      </c>
      <c r="AV142" s="13" t="s">
        <v>85</v>
      </c>
      <c r="AW142" s="13" t="s">
        <v>35</v>
      </c>
      <c r="AX142" s="13" t="s">
        <v>75</v>
      </c>
      <c r="AY142" s="218" t="s">
        <v>178</v>
      </c>
    </row>
    <row r="143" spans="2:51" s="13" customFormat="1" ht="11.25">
      <c r="B143" s="208"/>
      <c r="C143" s="209"/>
      <c r="D143" s="195" t="s">
        <v>189</v>
      </c>
      <c r="E143" s="210" t="s">
        <v>19</v>
      </c>
      <c r="F143" s="211" t="s">
        <v>662</v>
      </c>
      <c r="G143" s="209"/>
      <c r="H143" s="212">
        <v>2.7080000000000002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189</v>
      </c>
      <c r="AU143" s="218" t="s">
        <v>85</v>
      </c>
      <c r="AV143" s="13" t="s">
        <v>85</v>
      </c>
      <c r="AW143" s="13" t="s">
        <v>35</v>
      </c>
      <c r="AX143" s="13" t="s">
        <v>75</v>
      </c>
      <c r="AY143" s="218" t="s">
        <v>178</v>
      </c>
    </row>
    <row r="144" spans="2:51" s="15" customFormat="1" ht="11.25">
      <c r="B144" s="230"/>
      <c r="C144" s="231"/>
      <c r="D144" s="195" t="s">
        <v>189</v>
      </c>
      <c r="E144" s="232" t="s">
        <v>19</v>
      </c>
      <c r="F144" s="233" t="s">
        <v>274</v>
      </c>
      <c r="G144" s="231"/>
      <c r="H144" s="234">
        <v>9.6059999999999999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189</v>
      </c>
      <c r="AU144" s="240" t="s">
        <v>85</v>
      </c>
      <c r="AV144" s="15" t="s">
        <v>198</v>
      </c>
      <c r="AW144" s="15" t="s">
        <v>35</v>
      </c>
      <c r="AX144" s="15" t="s">
        <v>75</v>
      </c>
      <c r="AY144" s="240" t="s">
        <v>178</v>
      </c>
    </row>
    <row r="145" spans="2:65" s="14" customFormat="1" ht="11.25">
      <c r="B145" s="219"/>
      <c r="C145" s="220"/>
      <c r="D145" s="195" t="s">
        <v>189</v>
      </c>
      <c r="E145" s="221" t="s">
        <v>19</v>
      </c>
      <c r="F145" s="222" t="s">
        <v>258</v>
      </c>
      <c r="G145" s="220"/>
      <c r="H145" s="223">
        <v>36.909999999999997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189</v>
      </c>
      <c r="AU145" s="229" t="s">
        <v>85</v>
      </c>
      <c r="AV145" s="14" t="s">
        <v>185</v>
      </c>
      <c r="AW145" s="14" t="s">
        <v>35</v>
      </c>
      <c r="AX145" s="14" t="s">
        <v>83</v>
      </c>
      <c r="AY145" s="229" t="s">
        <v>178</v>
      </c>
    </row>
    <row r="146" spans="2:65" s="1" customFormat="1" ht="16.5" customHeight="1">
      <c r="B146" s="35"/>
      <c r="C146" s="183" t="s">
        <v>185</v>
      </c>
      <c r="D146" s="183" t="s">
        <v>180</v>
      </c>
      <c r="E146" s="184" t="s">
        <v>663</v>
      </c>
      <c r="F146" s="185" t="s">
        <v>664</v>
      </c>
      <c r="G146" s="186" t="s">
        <v>226</v>
      </c>
      <c r="H146" s="187">
        <v>36.909999999999997</v>
      </c>
      <c r="I146" s="188"/>
      <c r="J146" s="189">
        <f>ROUND(I146*H146,2)</f>
        <v>0</v>
      </c>
      <c r="K146" s="185" t="s">
        <v>184</v>
      </c>
      <c r="L146" s="39"/>
      <c r="M146" s="190" t="s">
        <v>19</v>
      </c>
      <c r="N146" s="191" t="s">
        <v>46</v>
      </c>
      <c r="O146" s="6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8" t="s">
        <v>185</v>
      </c>
      <c r="AT146" s="18" t="s">
        <v>180</v>
      </c>
      <c r="AU146" s="18" t="s">
        <v>85</v>
      </c>
      <c r="AY146" s="18" t="s">
        <v>178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83</v>
      </c>
      <c r="BK146" s="194">
        <f>ROUND(I146*H146,2)</f>
        <v>0</v>
      </c>
      <c r="BL146" s="18" t="s">
        <v>185</v>
      </c>
      <c r="BM146" s="18" t="s">
        <v>665</v>
      </c>
    </row>
    <row r="147" spans="2:65" s="1" customFormat="1" ht="19.5">
      <c r="B147" s="35"/>
      <c r="C147" s="36"/>
      <c r="D147" s="195" t="s">
        <v>187</v>
      </c>
      <c r="E147" s="36"/>
      <c r="F147" s="196" t="s">
        <v>666</v>
      </c>
      <c r="G147" s="36"/>
      <c r="H147" s="36"/>
      <c r="I147" s="113"/>
      <c r="J147" s="36"/>
      <c r="K147" s="36"/>
      <c r="L147" s="39"/>
      <c r="M147" s="197"/>
      <c r="N147" s="61"/>
      <c r="O147" s="61"/>
      <c r="P147" s="61"/>
      <c r="Q147" s="61"/>
      <c r="R147" s="61"/>
      <c r="S147" s="61"/>
      <c r="T147" s="62"/>
      <c r="AT147" s="18" t="s">
        <v>187</v>
      </c>
      <c r="AU147" s="18" t="s">
        <v>85</v>
      </c>
    </row>
    <row r="148" spans="2:65" s="12" customFormat="1" ht="11.25">
      <c r="B148" s="198"/>
      <c r="C148" s="199"/>
      <c r="D148" s="195" t="s">
        <v>189</v>
      </c>
      <c r="E148" s="200" t="s">
        <v>19</v>
      </c>
      <c r="F148" s="201" t="s">
        <v>667</v>
      </c>
      <c r="G148" s="199"/>
      <c r="H148" s="200" t="s">
        <v>19</v>
      </c>
      <c r="I148" s="202"/>
      <c r="J148" s="199"/>
      <c r="K148" s="199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189</v>
      </c>
      <c r="AU148" s="207" t="s">
        <v>85</v>
      </c>
      <c r="AV148" s="12" t="s">
        <v>83</v>
      </c>
      <c r="AW148" s="12" t="s">
        <v>35</v>
      </c>
      <c r="AX148" s="12" t="s">
        <v>75</v>
      </c>
      <c r="AY148" s="207" t="s">
        <v>178</v>
      </c>
    </row>
    <row r="149" spans="2:65" s="13" customFormat="1" ht="11.25">
      <c r="B149" s="208"/>
      <c r="C149" s="209"/>
      <c r="D149" s="195" t="s">
        <v>189</v>
      </c>
      <c r="E149" s="210" t="s">
        <v>19</v>
      </c>
      <c r="F149" s="211" t="s">
        <v>668</v>
      </c>
      <c r="G149" s="209"/>
      <c r="H149" s="212">
        <v>36.909999999999997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189</v>
      </c>
      <c r="AU149" s="218" t="s">
        <v>85</v>
      </c>
      <c r="AV149" s="13" t="s">
        <v>85</v>
      </c>
      <c r="AW149" s="13" t="s">
        <v>35</v>
      </c>
      <c r="AX149" s="13" t="s">
        <v>83</v>
      </c>
      <c r="AY149" s="218" t="s">
        <v>178</v>
      </c>
    </row>
    <row r="150" spans="2:65" s="1" customFormat="1" ht="16.5" customHeight="1">
      <c r="B150" s="35"/>
      <c r="C150" s="183" t="s">
        <v>209</v>
      </c>
      <c r="D150" s="183" t="s">
        <v>180</v>
      </c>
      <c r="E150" s="184" t="s">
        <v>669</v>
      </c>
      <c r="F150" s="185" t="s">
        <v>670</v>
      </c>
      <c r="G150" s="186" t="s">
        <v>226</v>
      </c>
      <c r="H150" s="187">
        <v>36.909999999999997</v>
      </c>
      <c r="I150" s="188"/>
      <c r="J150" s="189">
        <f>ROUND(I150*H150,2)</f>
        <v>0</v>
      </c>
      <c r="K150" s="185" t="s">
        <v>184</v>
      </c>
      <c r="L150" s="39"/>
      <c r="M150" s="190" t="s">
        <v>19</v>
      </c>
      <c r="N150" s="191" t="s">
        <v>46</v>
      </c>
      <c r="O150" s="61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8" t="s">
        <v>185</v>
      </c>
      <c r="AT150" s="18" t="s">
        <v>180</v>
      </c>
      <c r="AU150" s="18" t="s">
        <v>85</v>
      </c>
      <c r="AY150" s="18" t="s">
        <v>178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83</v>
      </c>
      <c r="BK150" s="194">
        <f>ROUND(I150*H150,2)</f>
        <v>0</v>
      </c>
      <c r="BL150" s="18" t="s">
        <v>185</v>
      </c>
      <c r="BM150" s="18" t="s">
        <v>671</v>
      </c>
    </row>
    <row r="151" spans="2:65" s="1" customFormat="1" ht="11.25">
      <c r="B151" s="35"/>
      <c r="C151" s="36"/>
      <c r="D151" s="195" t="s">
        <v>187</v>
      </c>
      <c r="E151" s="36"/>
      <c r="F151" s="196" t="s">
        <v>672</v>
      </c>
      <c r="G151" s="36"/>
      <c r="H151" s="36"/>
      <c r="I151" s="113"/>
      <c r="J151" s="36"/>
      <c r="K151" s="36"/>
      <c r="L151" s="39"/>
      <c r="M151" s="197"/>
      <c r="N151" s="61"/>
      <c r="O151" s="61"/>
      <c r="P151" s="61"/>
      <c r="Q151" s="61"/>
      <c r="R151" s="61"/>
      <c r="S151" s="61"/>
      <c r="T151" s="62"/>
      <c r="AT151" s="18" t="s">
        <v>187</v>
      </c>
      <c r="AU151" s="18" t="s">
        <v>85</v>
      </c>
    </row>
    <row r="152" spans="2:65" s="12" customFormat="1" ht="11.25">
      <c r="B152" s="198"/>
      <c r="C152" s="199"/>
      <c r="D152" s="195" t="s">
        <v>189</v>
      </c>
      <c r="E152" s="200" t="s">
        <v>19</v>
      </c>
      <c r="F152" s="201" t="s">
        <v>673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189</v>
      </c>
      <c r="AU152" s="207" t="s">
        <v>85</v>
      </c>
      <c r="AV152" s="12" t="s">
        <v>83</v>
      </c>
      <c r="AW152" s="12" t="s">
        <v>35</v>
      </c>
      <c r="AX152" s="12" t="s">
        <v>75</v>
      </c>
      <c r="AY152" s="207" t="s">
        <v>178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642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2" customFormat="1" ht="11.25">
      <c r="B154" s="198"/>
      <c r="C154" s="199"/>
      <c r="D154" s="195" t="s">
        <v>189</v>
      </c>
      <c r="E154" s="200" t="s">
        <v>19</v>
      </c>
      <c r="F154" s="201" t="s">
        <v>643</v>
      </c>
      <c r="G154" s="199"/>
      <c r="H154" s="200" t="s">
        <v>19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189</v>
      </c>
      <c r="AU154" s="207" t="s">
        <v>85</v>
      </c>
      <c r="AV154" s="12" t="s">
        <v>83</v>
      </c>
      <c r="AW154" s="12" t="s">
        <v>35</v>
      </c>
      <c r="AX154" s="12" t="s">
        <v>75</v>
      </c>
      <c r="AY154" s="207" t="s">
        <v>178</v>
      </c>
    </row>
    <row r="155" spans="2:65" s="13" customFormat="1" ht="11.25">
      <c r="B155" s="208"/>
      <c r="C155" s="209"/>
      <c r="D155" s="195" t="s">
        <v>189</v>
      </c>
      <c r="E155" s="210" t="s">
        <v>19</v>
      </c>
      <c r="F155" s="211" t="s">
        <v>644</v>
      </c>
      <c r="G155" s="209"/>
      <c r="H155" s="212">
        <v>8.3480000000000008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189</v>
      </c>
      <c r="AU155" s="218" t="s">
        <v>85</v>
      </c>
      <c r="AV155" s="13" t="s">
        <v>85</v>
      </c>
      <c r="AW155" s="13" t="s">
        <v>35</v>
      </c>
      <c r="AX155" s="13" t="s">
        <v>75</v>
      </c>
      <c r="AY155" s="218" t="s">
        <v>178</v>
      </c>
    </row>
    <row r="156" spans="2:65" s="12" customFormat="1" ht="11.25">
      <c r="B156" s="198"/>
      <c r="C156" s="199"/>
      <c r="D156" s="195" t="s">
        <v>189</v>
      </c>
      <c r="E156" s="200" t="s">
        <v>19</v>
      </c>
      <c r="F156" s="201" t="s">
        <v>645</v>
      </c>
      <c r="G156" s="199"/>
      <c r="H156" s="200" t="s">
        <v>19</v>
      </c>
      <c r="I156" s="202"/>
      <c r="J156" s="199"/>
      <c r="K156" s="199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189</v>
      </c>
      <c r="AU156" s="207" t="s">
        <v>85</v>
      </c>
      <c r="AV156" s="12" t="s">
        <v>83</v>
      </c>
      <c r="AW156" s="12" t="s">
        <v>35</v>
      </c>
      <c r="AX156" s="12" t="s">
        <v>75</v>
      </c>
      <c r="AY156" s="207" t="s">
        <v>178</v>
      </c>
    </row>
    <row r="157" spans="2:65" s="13" customFormat="1" ht="11.25">
      <c r="B157" s="208"/>
      <c r="C157" s="209"/>
      <c r="D157" s="195" t="s">
        <v>189</v>
      </c>
      <c r="E157" s="210" t="s">
        <v>19</v>
      </c>
      <c r="F157" s="211" t="s">
        <v>646</v>
      </c>
      <c r="G157" s="209"/>
      <c r="H157" s="212">
        <v>6.9880000000000004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189</v>
      </c>
      <c r="AU157" s="218" t="s">
        <v>85</v>
      </c>
      <c r="AV157" s="13" t="s">
        <v>85</v>
      </c>
      <c r="AW157" s="13" t="s">
        <v>35</v>
      </c>
      <c r="AX157" s="13" t="s">
        <v>75</v>
      </c>
      <c r="AY157" s="218" t="s">
        <v>178</v>
      </c>
    </row>
    <row r="158" spans="2:65" s="12" customFormat="1" ht="11.25">
      <c r="B158" s="198"/>
      <c r="C158" s="199"/>
      <c r="D158" s="195" t="s">
        <v>189</v>
      </c>
      <c r="E158" s="200" t="s">
        <v>19</v>
      </c>
      <c r="F158" s="201" t="s">
        <v>647</v>
      </c>
      <c r="G158" s="199"/>
      <c r="H158" s="200" t="s">
        <v>19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189</v>
      </c>
      <c r="AU158" s="207" t="s">
        <v>85</v>
      </c>
      <c r="AV158" s="12" t="s">
        <v>83</v>
      </c>
      <c r="AW158" s="12" t="s">
        <v>35</v>
      </c>
      <c r="AX158" s="12" t="s">
        <v>75</v>
      </c>
      <c r="AY158" s="207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648</v>
      </c>
      <c r="G159" s="209"/>
      <c r="H159" s="212">
        <v>2.7320000000000002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75</v>
      </c>
      <c r="AY159" s="218" t="s">
        <v>178</v>
      </c>
    </row>
    <row r="160" spans="2:65" s="12" customFormat="1" ht="11.25">
      <c r="B160" s="198"/>
      <c r="C160" s="199"/>
      <c r="D160" s="195" t="s">
        <v>189</v>
      </c>
      <c r="E160" s="200" t="s">
        <v>19</v>
      </c>
      <c r="F160" s="201" t="s">
        <v>649</v>
      </c>
      <c r="G160" s="199"/>
      <c r="H160" s="200" t="s">
        <v>19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189</v>
      </c>
      <c r="AU160" s="207" t="s">
        <v>85</v>
      </c>
      <c r="AV160" s="12" t="s">
        <v>83</v>
      </c>
      <c r="AW160" s="12" t="s">
        <v>35</v>
      </c>
      <c r="AX160" s="12" t="s">
        <v>75</v>
      </c>
      <c r="AY160" s="207" t="s">
        <v>178</v>
      </c>
    </row>
    <row r="161" spans="2:51" s="13" customFormat="1" ht="11.25">
      <c r="B161" s="208"/>
      <c r="C161" s="209"/>
      <c r="D161" s="195" t="s">
        <v>189</v>
      </c>
      <c r="E161" s="210" t="s">
        <v>19</v>
      </c>
      <c r="F161" s="211" t="s">
        <v>650</v>
      </c>
      <c r="G161" s="209"/>
      <c r="H161" s="212">
        <v>2.5409999999999999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189</v>
      </c>
      <c r="AU161" s="218" t="s">
        <v>85</v>
      </c>
      <c r="AV161" s="13" t="s">
        <v>85</v>
      </c>
      <c r="AW161" s="13" t="s">
        <v>35</v>
      </c>
      <c r="AX161" s="13" t="s">
        <v>75</v>
      </c>
      <c r="AY161" s="218" t="s">
        <v>178</v>
      </c>
    </row>
    <row r="162" spans="2:51" s="12" customFormat="1" ht="11.25">
      <c r="B162" s="198"/>
      <c r="C162" s="199"/>
      <c r="D162" s="195" t="s">
        <v>189</v>
      </c>
      <c r="E162" s="200" t="s">
        <v>19</v>
      </c>
      <c r="F162" s="201" t="s">
        <v>651</v>
      </c>
      <c r="G162" s="199"/>
      <c r="H162" s="200" t="s">
        <v>19</v>
      </c>
      <c r="I162" s="202"/>
      <c r="J162" s="199"/>
      <c r="K162" s="199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189</v>
      </c>
      <c r="AU162" s="207" t="s">
        <v>85</v>
      </c>
      <c r="AV162" s="12" t="s">
        <v>83</v>
      </c>
      <c r="AW162" s="12" t="s">
        <v>35</v>
      </c>
      <c r="AX162" s="12" t="s">
        <v>75</v>
      </c>
      <c r="AY162" s="207" t="s">
        <v>178</v>
      </c>
    </row>
    <row r="163" spans="2:51" s="13" customFormat="1" ht="11.25">
      <c r="B163" s="208"/>
      <c r="C163" s="209"/>
      <c r="D163" s="195" t="s">
        <v>189</v>
      </c>
      <c r="E163" s="210" t="s">
        <v>19</v>
      </c>
      <c r="F163" s="211" t="s">
        <v>652</v>
      </c>
      <c r="G163" s="209"/>
      <c r="H163" s="212">
        <v>2.4689999999999999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189</v>
      </c>
      <c r="AU163" s="218" t="s">
        <v>85</v>
      </c>
      <c r="AV163" s="13" t="s">
        <v>85</v>
      </c>
      <c r="AW163" s="13" t="s">
        <v>35</v>
      </c>
      <c r="AX163" s="13" t="s">
        <v>75</v>
      </c>
      <c r="AY163" s="218" t="s">
        <v>178</v>
      </c>
    </row>
    <row r="164" spans="2:51" s="13" customFormat="1" ht="11.25">
      <c r="B164" s="208"/>
      <c r="C164" s="209"/>
      <c r="D164" s="195" t="s">
        <v>189</v>
      </c>
      <c r="E164" s="210" t="s">
        <v>19</v>
      </c>
      <c r="F164" s="211" t="s">
        <v>653</v>
      </c>
      <c r="G164" s="209"/>
      <c r="H164" s="212">
        <v>0.439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189</v>
      </c>
      <c r="AU164" s="218" t="s">
        <v>85</v>
      </c>
      <c r="AV164" s="13" t="s">
        <v>85</v>
      </c>
      <c r="AW164" s="13" t="s">
        <v>35</v>
      </c>
      <c r="AX164" s="13" t="s">
        <v>75</v>
      </c>
      <c r="AY164" s="218" t="s">
        <v>178</v>
      </c>
    </row>
    <row r="165" spans="2:51" s="15" customFormat="1" ht="11.25">
      <c r="B165" s="230"/>
      <c r="C165" s="231"/>
      <c r="D165" s="195" t="s">
        <v>189</v>
      </c>
      <c r="E165" s="232" t="s">
        <v>19</v>
      </c>
      <c r="F165" s="233" t="s">
        <v>274</v>
      </c>
      <c r="G165" s="231"/>
      <c r="H165" s="234">
        <v>23.516999999999999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189</v>
      </c>
      <c r="AU165" s="240" t="s">
        <v>85</v>
      </c>
      <c r="AV165" s="15" t="s">
        <v>198</v>
      </c>
      <c r="AW165" s="15" t="s">
        <v>35</v>
      </c>
      <c r="AX165" s="15" t="s">
        <v>75</v>
      </c>
      <c r="AY165" s="240" t="s">
        <v>178</v>
      </c>
    </row>
    <row r="166" spans="2:51" s="12" customFormat="1" ht="11.25">
      <c r="B166" s="198"/>
      <c r="C166" s="199"/>
      <c r="D166" s="195" t="s">
        <v>189</v>
      </c>
      <c r="E166" s="200" t="s">
        <v>19</v>
      </c>
      <c r="F166" s="201" t="s">
        <v>654</v>
      </c>
      <c r="G166" s="199"/>
      <c r="H166" s="200" t="s">
        <v>19</v>
      </c>
      <c r="I166" s="202"/>
      <c r="J166" s="199"/>
      <c r="K166" s="199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189</v>
      </c>
      <c r="AU166" s="207" t="s">
        <v>85</v>
      </c>
      <c r="AV166" s="12" t="s">
        <v>83</v>
      </c>
      <c r="AW166" s="12" t="s">
        <v>35</v>
      </c>
      <c r="AX166" s="12" t="s">
        <v>75</v>
      </c>
      <c r="AY166" s="207" t="s">
        <v>178</v>
      </c>
    </row>
    <row r="167" spans="2:51" s="13" customFormat="1" ht="11.25">
      <c r="B167" s="208"/>
      <c r="C167" s="209"/>
      <c r="D167" s="195" t="s">
        <v>189</v>
      </c>
      <c r="E167" s="210" t="s">
        <v>19</v>
      </c>
      <c r="F167" s="211" t="s">
        <v>655</v>
      </c>
      <c r="G167" s="209"/>
      <c r="H167" s="212">
        <v>1.3160000000000001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189</v>
      </c>
      <c r="AU167" s="218" t="s">
        <v>85</v>
      </c>
      <c r="AV167" s="13" t="s">
        <v>85</v>
      </c>
      <c r="AW167" s="13" t="s">
        <v>35</v>
      </c>
      <c r="AX167" s="13" t="s">
        <v>75</v>
      </c>
      <c r="AY167" s="218" t="s">
        <v>178</v>
      </c>
    </row>
    <row r="168" spans="2:51" s="13" customFormat="1" ht="11.25">
      <c r="B168" s="208"/>
      <c r="C168" s="209"/>
      <c r="D168" s="195" t="s">
        <v>189</v>
      </c>
      <c r="E168" s="210" t="s">
        <v>19</v>
      </c>
      <c r="F168" s="211" t="s">
        <v>656</v>
      </c>
      <c r="G168" s="209"/>
      <c r="H168" s="212">
        <v>2.4710000000000001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189</v>
      </c>
      <c r="AU168" s="218" t="s">
        <v>85</v>
      </c>
      <c r="AV168" s="13" t="s">
        <v>85</v>
      </c>
      <c r="AW168" s="13" t="s">
        <v>35</v>
      </c>
      <c r="AX168" s="13" t="s">
        <v>75</v>
      </c>
      <c r="AY168" s="218" t="s">
        <v>178</v>
      </c>
    </row>
    <row r="169" spans="2:51" s="15" customFormat="1" ht="11.25">
      <c r="B169" s="230"/>
      <c r="C169" s="231"/>
      <c r="D169" s="195" t="s">
        <v>189</v>
      </c>
      <c r="E169" s="232" t="s">
        <v>19</v>
      </c>
      <c r="F169" s="233" t="s">
        <v>274</v>
      </c>
      <c r="G169" s="231"/>
      <c r="H169" s="234">
        <v>3.7869999999999999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189</v>
      </c>
      <c r="AU169" s="240" t="s">
        <v>85</v>
      </c>
      <c r="AV169" s="15" t="s">
        <v>198</v>
      </c>
      <c r="AW169" s="15" t="s">
        <v>35</v>
      </c>
      <c r="AX169" s="15" t="s">
        <v>75</v>
      </c>
      <c r="AY169" s="240" t="s">
        <v>178</v>
      </c>
    </row>
    <row r="170" spans="2:51" s="12" customFormat="1" ht="11.25">
      <c r="B170" s="198"/>
      <c r="C170" s="199"/>
      <c r="D170" s="195" t="s">
        <v>189</v>
      </c>
      <c r="E170" s="200" t="s">
        <v>19</v>
      </c>
      <c r="F170" s="201" t="s">
        <v>657</v>
      </c>
      <c r="G170" s="199"/>
      <c r="H170" s="200" t="s">
        <v>19</v>
      </c>
      <c r="I170" s="202"/>
      <c r="J170" s="199"/>
      <c r="K170" s="199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189</v>
      </c>
      <c r="AU170" s="207" t="s">
        <v>85</v>
      </c>
      <c r="AV170" s="12" t="s">
        <v>83</v>
      </c>
      <c r="AW170" s="12" t="s">
        <v>35</v>
      </c>
      <c r="AX170" s="12" t="s">
        <v>75</v>
      </c>
      <c r="AY170" s="207" t="s">
        <v>178</v>
      </c>
    </row>
    <row r="171" spans="2:51" s="13" customFormat="1" ht="11.25">
      <c r="B171" s="208"/>
      <c r="C171" s="209"/>
      <c r="D171" s="195" t="s">
        <v>189</v>
      </c>
      <c r="E171" s="210" t="s">
        <v>19</v>
      </c>
      <c r="F171" s="211" t="s">
        <v>658</v>
      </c>
      <c r="G171" s="209"/>
      <c r="H171" s="212">
        <v>1.208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189</v>
      </c>
      <c r="AU171" s="218" t="s">
        <v>85</v>
      </c>
      <c r="AV171" s="13" t="s">
        <v>85</v>
      </c>
      <c r="AW171" s="13" t="s">
        <v>35</v>
      </c>
      <c r="AX171" s="13" t="s">
        <v>75</v>
      </c>
      <c r="AY171" s="218" t="s">
        <v>178</v>
      </c>
    </row>
    <row r="172" spans="2:51" s="13" customFormat="1" ht="11.25">
      <c r="B172" s="208"/>
      <c r="C172" s="209"/>
      <c r="D172" s="195" t="s">
        <v>189</v>
      </c>
      <c r="E172" s="210" t="s">
        <v>19</v>
      </c>
      <c r="F172" s="211" t="s">
        <v>659</v>
      </c>
      <c r="G172" s="209"/>
      <c r="H172" s="212">
        <v>1.1859999999999999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51" s="13" customFormat="1" ht="11.25">
      <c r="B173" s="208"/>
      <c r="C173" s="209"/>
      <c r="D173" s="195" t="s">
        <v>189</v>
      </c>
      <c r="E173" s="210" t="s">
        <v>19</v>
      </c>
      <c r="F173" s="211" t="s">
        <v>660</v>
      </c>
      <c r="G173" s="209"/>
      <c r="H173" s="212">
        <v>2.5609999999999999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75</v>
      </c>
      <c r="AY173" s="218" t="s">
        <v>178</v>
      </c>
    </row>
    <row r="174" spans="2:51" s="13" customFormat="1" ht="11.25">
      <c r="B174" s="208"/>
      <c r="C174" s="209"/>
      <c r="D174" s="195" t="s">
        <v>189</v>
      </c>
      <c r="E174" s="210" t="s">
        <v>19</v>
      </c>
      <c r="F174" s="211" t="s">
        <v>661</v>
      </c>
      <c r="G174" s="209"/>
      <c r="H174" s="212">
        <v>1.9430000000000001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189</v>
      </c>
      <c r="AU174" s="218" t="s">
        <v>85</v>
      </c>
      <c r="AV174" s="13" t="s">
        <v>85</v>
      </c>
      <c r="AW174" s="13" t="s">
        <v>35</v>
      </c>
      <c r="AX174" s="13" t="s">
        <v>75</v>
      </c>
      <c r="AY174" s="218" t="s">
        <v>178</v>
      </c>
    </row>
    <row r="175" spans="2:51" s="13" customFormat="1" ht="11.25">
      <c r="B175" s="208"/>
      <c r="C175" s="209"/>
      <c r="D175" s="195" t="s">
        <v>189</v>
      </c>
      <c r="E175" s="210" t="s">
        <v>19</v>
      </c>
      <c r="F175" s="211" t="s">
        <v>662</v>
      </c>
      <c r="G175" s="209"/>
      <c r="H175" s="212">
        <v>2.7080000000000002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189</v>
      </c>
      <c r="AU175" s="218" t="s">
        <v>85</v>
      </c>
      <c r="AV175" s="13" t="s">
        <v>85</v>
      </c>
      <c r="AW175" s="13" t="s">
        <v>35</v>
      </c>
      <c r="AX175" s="13" t="s">
        <v>75</v>
      </c>
      <c r="AY175" s="218" t="s">
        <v>178</v>
      </c>
    </row>
    <row r="176" spans="2:51" s="15" customFormat="1" ht="11.25">
      <c r="B176" s="230"/>
      <c r="C176" s="231"/>
      <c r="D176" s="195" t="s">
        <v>189</v>
      </c>
      <c r="E176" s="232" t="s">
        <v>19</v>
      </c>
      <c r="F176" s="233" t="s">
        <v>274</v>
      </c>
      <c r="G176" s="231"/>
      <c r="H176" s="234">
        <v>9.6059999999999999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189</v>
      </c>
      <c r="AU176" s="240" t="s">
        <v>85</v>
      </c>
      <c r="AV176" s="15" t="s">
        <v>198</v>
      </c>
      <c r="AW176" s="15" t="s">
        <v>35</v>
      </c>
      <c r="AX176" s="15" t="s">
        <v>75</v>
      </c>
      <c r="AY176" s="240" t="s">
        <v>178</v>
      </c>
    </row>
    <row r="177" spans="2:65" s="14" customFormat="1" ht="11.25">
      <c r="B177" s="219"/>
      <c r="C177" s="220"/>
      <c r="D177" s="195" t="s">
        <v>189</v>
      </c>
      <c r="E177" s="221" t="s">
        <v>19</v>
      </c>
      <c r="F177" s="222" t="s">
        <v>258</v>
      </c>
      <c r="G177" s="220"/>
      <c r="H177" s="223">
        <v>36.909999999999997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189</v>
      </c>
      <c r="AU177" s="229" t="s">
        <v>85</v>
      </c>
      <c r="AV177" s="14" t="s">
        <v>185</v>
      </c>
      <c r="AW177" s="14" t="s">
        <v>35</v>
      </c>
      <c r="AX177" s="14" t="s">
        <v>83</v>
      </c>
      <c r="AY177" s="229" t="s">
        <v>178</v>
      </c>
    </row>
    <row r="178" spans="2:65" s="1" customFormat="1" ht="16.5" customHeight="1">
      <c r="B178" s="35"/>
      <c r="C178" s="183" t="s">
        <v>218</v>
      </c>
      <c r="D178" s="183" t="s">
        <v>180</v>
      </c>
      <c r="E178" s="184" t="s">
        <v>674</v>
      </c>
      <c r="F178" s="185" t="s">
        <v>675</v>
      </c>
      <c r="G178" s="186" t="s">
        <v>226</v>
      </c>
      <c r="H178" s="187">
        <v>18.454999999999998</v>
      </c>
      <c r="I178" s="188"/>
      <c r="J178" s="189">
        <f>ROUND(I178*H178,2)</f>
        <v>0</v>
      </c>
      <c r="K178" s="185" t="s">
        <v>184</v>
      </c>
      <c r="L178" s="39"/>
      <c r="M178" s="190" t="s">
        <v>19</v>
      </c>
      <c r="N178" s="191" t="s">
        <v>46</v>
      </c>
      <c r="O178" s="61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18" t="s">
        <v>185</v>
      </c>
      <c r="AT178" s="18" t="s">
        <v>180</v>
      </c>
      <c r="AU178" s="18" t="s">
        <v>85</v>
      </c>
      <c r="AY178" s="18" t="s">
        <v>178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83</v>
      </c>
      <c r="BK178" s="194">
        <f>ROUND(I178*H178,2)</f>
        <v>0</v>
      </c>
      <c r="BL178" s="18" t="s">
        <v>185</v>
      </c>
      <c r="BM178" s="18" t="s">
        <v>676</v>
      </c>
    </row>
    <row r="179" spans="2:65" s="1" customFormat="1" ht="19.5">
      <c r="B179" s="35"/>
      <c r="C179" s="36"/>
      <c r="D179" s="195" t="s">
        <v>187</v>
      </c>
      <c r="E179" s="36"/>
      <c r="F179" s="196" t="s">
        <v>677</v>
      </c>
      <c r="G179" s="36"/>
      <c r="H179" s="36"/>
      <c r="I179" s="113"/>
      <c r="J179" s="36"/>
      <c r="K179" s="36"/>
      <c r="L179" s="39"/>
      <c r="M179" s="197"/>
      <c r="N179" s="61"/>
      <c r="O179" s="61"/>
      <c r="P179" s="61"/>
      <c r="Q179" s="61"/>
      <c r="R179" s="61"/>
      <c r="S179" s="61"/>
      <c r="T179" s="62"/>
      <c r="AT179" s="18" t="s">
        <v>187</v>
      </c>
      <c r="AU179" s="18" t="s">
        <v>85</v>
      </c>
    </row>
    <row r="180" spans="2:65" s="12" customFormat="1" ht="11.25">
      <c r="B180" s="198"/>
      <c r="C180" s="199"/>
      <c r="D180" s="195" t="s">
        <v>189</v>
      </c>
      <c r="E180" s="200" t="s">
        <v>19</v>
      </c>
      <c r="F180" s="201" t="s">
        <v>678</v>
      </c>
      <c r="G180" s="199"/>
      <c r="H180" s="200" t="s">
        <v>19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189</v>
      </c>
      <c r="AU180" s="207" t="s">
        <v>85</v>
      </c>
      <c r="AV180" s="12" t="s">
        <v>83</v>
      </c>
      <c r="AW180" s="12" t="s">
        <v>35</v>
      </c>
      <c r="AX180" s="12" t="s">
        <v>75</v>
      </c>
      <c r="AY180" s="207" t="s">
        <v>178</v>
      </c>
    </row>
    <row r="181" spans="2:65" s="13" customFormat="1" ht="11.25">
      <c r="B181" s="208"/>
      <c r="C181" s="209"/>
      <c r="D181" s="195" t="s">
        <v>189</v>
      </c>
      <c r="E181" s="210" t="s">
        <v>19</v>
      </c>
      <c r="F181" s="211" t="s">
        <v>679</v>
      </c>
      <c r="G181" s="209"/>
      <c r="H181" s="212">
        <v>18.454999999999998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189</v>
      </c>
      <c r="AU181" s="218" t="s">
        <v>85</v>
      </c>
      <c r="AV181" s="13" t="s">
        <v>85</v>
      </c>
      <c r="AW181" s="13" t="s">
        <v>35</v>
      </c>
      <c r="AX181" s="13" t="s">
        <v>83</v>
      </c>
      <c r="AY181" s="218" t="s">
        <v>178</v>
      </c>
    </row>
    <row r="182" spans="2:65" s="1" customFormat="1" ht="16.5" customHeight="1">
      <c r="B182" s="35"/>
      <c r="C182" s="183" t="s">
        <v>223</v>
      </c>
      <c r="D182" s="183" t="s">
        <v>180</v>
      </c>
      <c r="E182" s="184" t="s">
        <v>680</v>
      </c>
      <c r="F182" s="185" t="s">
        <v>681</v>
      </c>
      <c r="G182" s="186" t="s">
        <v>226</v>
      </c>
      <c r="H182" s="187">
        <v>65.313999999999993</v>
      </c>
      <c r="I182" s="188"/>
      <c r="J182" s="189">
        <f>ROUND(I182*H182,2)</f>
        <v>0</v>
      </c>
      <c r="K182" s="185" t="s">
        <v>184</v>
      </c>
      <c r="L182" s="39"/>
      <c r="M182" s="190" t="s">
        <v>19</v>
      </c>
      <c r="N182" s="191" t="s">
        <v>46</v>
      </c>
      <c r="O182" s="61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8" t="s">
        <v>185</v>
      </c>
      <c r="AT182" s="18" t="s">
        <v>180</v>
      </c>
      <c r="AU182" s="18" t="s">
        <v>85</v>
      </c>
      <c r="AY182" s="18" t="s">
        <v>178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83</v>
      </c>
      <c r="BK182" s="194">
        <f>ROUND(I182*H182,2)</f>
        <v>0</v>
      </c>
      <c r="BL182" s="18" t="s">
        <v>185</v>
      </c>
      <c r="BM182" s="18" t="s">
        <v>682</v>
      </c>
    </row>
    <row r="183" spans="2:65" s="1" customFormat="1" ht="19.5">
      <c r="B183" s="35"/>
      <c r="C183" s="36"/>
      <c r="D183" s="195" t="s">
        <v>187</v>
      </c>
      <c r="E183" s="36"/>
      <c r="F183" s="196" t="s">
        <v>683</v>
      </c>
      <c r="G183" s="36"/>
      <c r="H183" s="36"/>
      <c r="I183" s="113"/>
      <c r="J183" s="36"/>
      <c r="K183" s="36"/>
      <c r="L183" s="39"/>
      <c r="M183" s="197"/>
      <c r="N183" s="61"/>
      <c r="O183" s="61"/>
      <c r="P183" s="61"/>
      <c r="Q183" s="61"/>
      <c r="R183" s="61"/>
      <c r="S183" s="61"/>
      <c r="T183" s="62"/>
      <c r="AT183" s="18" t="s">
        <v>187</v>
      </c>
      <c r="AU183" s="18" t="s">
        <v>85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684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3" customFormat="1" ht="11.25">
      <c r="B185" s="208"/>
      <c r="C185" s="209"/>
      <c r="D185" s="195" t="s">
        <v>189</v>
      </c>
      <c r="E185" s="210" t="s">
        <v>19</v>
      </c>
      <c r="F185" s="211" t="s">
        <v>685</v>
      </c>
      <c r="G185" s="209"/>
      <c r="H185" s="212">
        <v>32.656999999999996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189</v>
      </c>
      <c r="AU185" s="218" t="s">
        <v>85</v>
      </c>
      <c r="AV185" s="13" t="s">
        <v>85</v>
      </c>
      <c r="AW185" s="13" t="s">
        <v>35</v>
      </c>
      <c r="AX185" s="13" t="s">
        <v>75</v>
      </c>
      <c r="AY185" s="218" t="s">
        <v>178</v>
      </c>
    </row>
    <row r="186" spans="2:65" s="12" customFormat="1" ht="11.25">
      <c r="B186" s="198"/>
      <c r="C186" s="199"/>
      <c r="D186" s="195" t="s">
        <v>189</v>
      </c>
      <c r="E186" s="200" t="s">
        <v>19</v>
      </c>
      <c r="F186" s="201" t="s">
        <v>686</v>
      </c>
      <c r="G186" s="199"/>
      <c r="H186" s="200" t="s">
        <v>19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189</v>
      </c>
      <c r="AU186" s="207" t="s">
        <v>85</v>
      </c>
      <c r="AV186" s="12" t="s">
        <v>83</v>
      </c>
      <c r="AW186" s="12" t="s">
        <v>35</v>
      </c>
      <c r="AX186" s="12" t="s">
        <v>75</v>
      </c>
      <c r="AY186" s="207" t="s">
        <v>178</v>
      </c>
    </row>
    <row r="187" spans="2:65" s="13" customFormat="1" ht="11.25">
      <c r="B187" s="208"/>
      <c r="C187" s="209"/>
      <c r="D187" s="195" t="s">
        <v>189</v>
      </c>
      <c r="E187" s="210" t="s">
        <v>19</v>
      </c>
      <c r="F187" s="211" t="s">
        <v>685</v>
      </c>
      <c r="G187" s="209"/>
      <c r="H187" s="212">
        <v>32.656999999999996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189</v>
      </c>
      <c r="AU187" s="218" t="s">
        <v>85</v>
      </c>
      <c r="AV187" s="13" t="s">
        <v>85</v>
      </c>
      <c r="AW187" s="13" t="s">
        <v>35</v>
      </c>
      <c r="AX187" s="13" t="s">
        <v>75</v>
      </c>
      <c r="AY187" s="218" t="s">
        <v>178</v>
      </c>
    </row>
    <row r="188" spans="2:65" s="14" customFormat="1" ht="11.25">
      <c r="B188" s="219"/>
      <c r="C188" s="220"/>
      <c r="D188" s="195" t="s">
        <v>189</v>
      </c>
      <c r="E188" s="221" t="s">
        <v>19</v>
      </c>
      <c r="F188" s="222" t="s">
        <v>258</v>
      </c>
      <c r="G188" s="220"/>
      <c r="H188" s="223">
        <v>65.313999999999993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189</v>
      </c>
      <c r="AU188" s="229" t="s">
        <v>85</v>
      </c>
      <c r="AV188" s="14" t="s">
        <v>185</v>
      </c>
      <c r="AW188" s="14" t="s">
        <v>35</v>
      </c>
      <c r="AX188" s="14" t="s">
        <v>83</v>
      </c>
      <c r="AY188" s="229" t="s">
        <v>178</v>
      </c>
    </row>
    <row r="189" spans="2:65" s="1" customFormat="1" ht="16.5" customHeight="1">
      <c r="B189" s="35"/>
      <c r="C189" s="183" t="s">
        <v>230</v>
      </c>
      <c r="D189" s="183" t="s">
        <v>180</v>
      </c>
      <c r="E189" s="184" t="s">
        <v>687</v>
      </c>
      <c r="F189" s="185" t="s">
        <v>688</v>
      </c>
      <c r="G189" s="186" t="s">
        <v>226</v>
      </c>
      <c r="H189" s="187">
        <v>114.645</v>
      </c>
      <c r="I189" s="188"/>
      <c r="J189" s="189">
        <f>ROUND(I189*H189,2)</f>
        <v>0</v>
      </c>
      <c r="K189" s="185" t="s">
        <v>184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8" t="s">
        <v>185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185</v>
      </c>
      <c r="BM189" s="18" t="s">
        <v>689</v>
      </c>
    </row>
    <row r="190" spans="2:65" s="1" customFormat="1" ht="19.5">
      <c r="B190" s="35"/>
      <c r="C190" s="36"/>
      <c r="D190" s="195" t="s">
        <v>187</v>
      </c>
      <c r="E190" s="36"/>
      <c r="F190" s="196" t="s">
        <v>690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2" customFormat="1" ht="11.25">
      <c r="B191" s="198"/>
      <c r="C191" s="199"/>
      <c r="D191" s="195" t="s">
        <v>189</v>
      </c>
      <c r="E191" s="200" t="s">
        <v>19</v>
      </c>
      <c r="F191" s="201" t="s">
        <v>691</v>
      </c>
      <c r="G191" s="199"/>
      <c r="H191" s="200" t="s">
        <v>19</v>
      </c>
      <c r="I191" s="202"/>
      <c r="J191" s="199"/>
      <c r="K191" s="199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189</v>
      </c>
      <c r="AU191" s="207" t="s">
        <v>85</v>
      </c>
      <c r="AV191" s="12" t="s">
        <v>83</v>
      </c>
      <c r="AW191" s="12" t="s">
        <v>35</v>
      </c>
      <c r="AX191" s="12" t="s">
        <v>75</v>
      </c>
      <c r="AY191" s="207" t="s">
        <v>178</v>
      </c>
    </row>
    <row r="192" spans="2:65" s="13" customFormat="1" ht="11.25">
      <c r="B192" s="208"/>
      <c r="C192" s="209"/>
      <c r="D192" s="195" t="s">
        <v>189</v>
      </c>
      <c r="E192" s="210" t="s">
        <v>19</v>
      </c>
      <c r="F192" s="211" t="s">
        <v>692</v>
      </c>
      <c r="G192" s="209"/>
      <c r="H192" s="212">
        <v>73.481999999999999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189</v>
      </c>
      <c r="AU192" s="218" t="s">
        <v>85</v>
      </c>
      <c r="AV192" s="13" t="s">
        <v>85</v>
      </c>
      <c r="AW192" s="13" t="s">
        <v>35</v>
      </c>
      <c r="AX192" s="13" t="s">
        <v>75</v>
      </c>
      <c r="AY192" s="218" t="s">
        <v>178</v>
      </c>
    </row>
    <row r="193" spans="2:65" s="13" customFormat="1" ht="11.25">
      <c r="B193" s="208"/>
      <c r="C193" s="209"/>
      <c r="D193" s="195" t="s">
        <v>189</v>
      </c>
      <c r="E193" s="210" t="s">
        <v>19</v>
      </c>
      <c r="F193" s="211" t="s">
        <v>693</v>
      </c>
      <c r="G193" s="209"/>
      <c r="H193" s="212">
        <v>73.819999999999993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189</v>
      </c>
      <c r="AU193" s="218" t="s">
        <v>85</v>
      </c>
      <c r="AV193" s="13" t="s">
        <v>85</v>
      </c>
      <c r="AW193" s="13" t="s">
        <v>35</v>
      </c>
      <c r="AX193" s="13" t="s">
        <v>75</v>
      </c>
      <c r="AY193" s="218" t="s">
        <v>178</v>
      </c>
    </row>
    <row r="194" spans="2:65" s="15" customFormat="1" ht="11.25">
      <c r="B194" s="230"/>
      <c r="C194" s="231"/>
      <c r="D194" s="195" t="s">
        <v>189</v>
      </c>
      <c r="E194" s="232" t="s">
        <v>19</v>
      </c>
      <c r="F194" s="233" t="s">
        <v>274</v>
      </c>
      <c r="G194" s="231"/>
      <c r="H194" s="234">
        <v>147.30199999999999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189</v>
      </c>
      <c r="AU194" s="240" t="s">
        <v>85</v>
      </c>
      <c r="AV194" s="15" t="s">
        <v>198</v>
      </c>
      <c r="AW194" s="15" t="s">
        <v>35</v>
      </c>
      <c r="AX194" s="15" t="s">
        <v>75</v>
      </c>
      <c r="AY194" s="240" t="s">
        <v>178</v>
      </c>
    </row>
    <row r="195" spans="2:65" s="13" customFormat="1" ht="11.25">
      <c r="B195" s="208"/>
      <c r="C195" s="209"/>
      <c r="D195" s="195" t="s">
        <v>189</v>
      </c>
      <c r="E195" s="210" t="s">
        <v>19</v>
      </c>
      <c r="F195" s="211" t="s">
        <v>694</v>
      </c>
      <c r="G195" s="209"/>
      <c r="H195" s="212">
        <v>-32.656999999999996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189</v>
      </c>
      <c r="AU195" s="218" t="s">
        <v>85</v>
      </c>
      <c r="AV195" s="13" t="s">
        <v>85</v>
      </c>
      <c r="AW195" s="13" t="s">
        <v>35</v>
      </c>
      <c r="AX195" s="13" t="s">
        <v>75</v>
      </c>
      <c r="AY195" s="218" t="s">
        <v>178</v>
      </c>
    </row>
    <row r="196" spans="2:65" s="14" customFormat="1" ht="11.25">
      <c r="B196" s="219"/>
      <c r="C196" s="220"/>
      <c r="D196" s="195" t="s">
        <v>189</v>
      </c>
      <c r="E196" s="221" t="s">
        <v>19</v>
      </c>
      <c r="F196" s="222" t="s">
        <v>258</v>
      </c>
      <c r="G196" s="220"/>
      <c r="H196" s="223">
        <v>114.645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189</v>
      </c>
      <c r="AU196" s="229" t="s">
        <v>85</v>
      </c>
      <c r="AV196" s="14" t="s">
        <v>185</v>
      </c>
      <c r="AW196" s="14" t="s">
        <v>35</v>
      </c>
      <c r="AX196" s="14" t="s">
        <v>83</v>
      </c>
      <c r="AY196" s="229" t="s">
        <v>178</v>
      </c>
    </row>
    <row r="197" spans="2:65" s="1" customFormat="1" ht="16.5" customHeight="1">
      <c r="B197" s="35"/>
      <c r="C197" s="183" t="s">
        <v>216</v>
      </c>
      <c r="D197" s="183" t="s">
        <v>180</v>
      </c>
      <c r="E197" s="184" t="s">
        <v>695</v>
      </c>
      <c r="F197" s="185" t="s">
        <v>696</v>
      </c>
      <c r="G197" s="186" t="s">
        <v>226</v>
      </c>
      <c r="H197" s="187">
        <v>106.477</v>
      </c>
      <c r="I197" s="188"/>
      <c r="J197" s="189">
        <f>ROUND(I197*H197,2)</f>
        <v>0</v>
      </c>
      <c r="K197" s="185" t="s">
        <v>184</v>
      </c>
      <c r="L197" s="39"/>
      <c r="M197" s="190" t="s">
        <v>19</v>
      </c>
      <c r="N197" s="191" t="s">
        <v>46</v>
      </c>
      <c r="O197" s="61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18" t="s">
        <v>185</v>
      </c>
      <c r="AT197" s="18" t="s">
        <v>180</v>
      </c>
      <c r="AU197" s="18" t="s">
        <v>85</v>
      </c>
      <c r="AY197" s="18" t="s">
        <v>178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83</v>
      </c>
      <c r="BK197" s="194">
        <f>ROUND(I197*H197,2)</f>
        <v>0</v>
      </c>
      <c r="BL197" s="18" t="s">
        <v>185</v>
      </c>
      <c r="BM197" s="18" t="s">
        <v>697</v>
      </c>
    </row>
    <row r="198" spans="2:65" s="1" customFormat="1" ht="11.25">
      <c r="B198" s="35"/>
      <c r="C198" s="36"/>
      <c r="D198" s="195" t="s">
        <v>187</v>
      </c>
      <c r="E198" s="36"/>
      <c r="F198" s="196" t="s">
        <v>698</v>
      </c>
      <c r="G198" s="36"/>
      <c r="H198" s="36"/>
      <c r="I198" s="113"/>
      <c r="J198" s="36"/>
      <c r="K198" s="36"/>
      <c r="L198" s="39"/>
      <c r="M198" s="197"/>
      <c r="N198" s="61"/>
      <c r="O198" s="61"/>
      <c r="P198" s="61"/>
      <c r="Q198" s="61"/>
      <c r="R198" s="61"/>
      <c r="S198" s="61"/>
      <c r="T198" s="62"/>
      <c r="AT198" s="18" t="s">
        <v>187</v>
      </c>
      <c r="AU198" s="18" t="s">
        <v>85</v>
      </c>
    </row>
    <row r="199" spans="2:65" s="12" customFormat="1" ht="11.25">
      <c r="B199" s="198"/>
      <c r="C199" s="199"/>
      <c r="D199" s="195" t="s">
        <v>189</v>
      </c>
      <c r="E199" s="200" t="s">
        <v>19</v>
      </c>
      <c r="F199" s="201" t="s">
        <v>699</v>
      </c>
      <c r="G199" s="199"/>
      <c r="H199" s="200" t="s">
        <v>19</v>
      </c>
      <c r="I199" s="202"/>
      <c r="J199" s="199"/>
      <c r="K199" s="199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189</v>
      </c>
      <c r="AU199" s="207" t="s">
        <v>85</v>
      </c>
      <c r="AV199" s="12" t="s">
        <v>83</v>
      </c>
      <c r="AW199" s="12" t="s">
        <v>35</v>
      </c>
      <c r="AX199" s="12" t="s">
        <v>75</v>
      </c>
      <c r="AY199" s="207" t="s">
        <v>178</v>
      </c>
    </row>
    <row r="200" spans="2:65" s="13" customFormat="1" ht="11.25">
      <c r="B200" s="208"/>
      <c r="C200" s="209"/>
      <c r="D200" s="195" t="s">
        <v>189</v>
      </c>
      <c r="E200" s="210" t="s">
        <v>19</v>
      </c>
      <c r="F200" s="211" t="s">
        <v>700</v>
      </c>
      <c r="G200" s="209"/>
      <c r="H200" s="212">
        <v>73.819999999999993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189</v>
      </c>
      <c r="AU200" s="218" t="s">
        <v>85</v>
      </c>
      <c r="AV200" s="13" t="s">
        <v>85</v>
      </c>
      <c r="AW200" s="13" t="s">
        <v>35</v>
      </c>
      <c r="AX200" s="13" t="s">
        <v>75</v>
      </c>
      <c r="AY200" s="218" t="s">
        <v>178</v>
      </c>
    </row>
    <row r="201" spans="2:65" s="12" customFormat="1" ht="11.25">
      <c r="B201" s="198"/>
      <c r="C201" s="199"/>
      <c r="D201" s="195" t="s">
        <v>189</v>
      </c>
      <c r="E201" s="200" t="s">
        <v>19</v>
      </c>
      <c r="F201" s="201" t="s">
        <v>701</v>
      </c>
      <c r="G201" s="199"/>
      <c r="H201" s="200" t="s">
        <v>19</v>
      </c>
      <c r="I201" s="202"/>
      <c r="J201" s="199"/>
      <c r="K201" s="199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189</v>
      </c>
      <c r="AU201" s="207" t="s">
        <v>85</v>
      </c>
      <c r="AV201" s="12" t="s">
        <v>83</v>
      </c>
      <c r="AW201" s="12" t="s">
        <v>35</v>
      </c>
      <c r="AX201" s="12" t="s">
        <v>75</v>
      </c>
      <c r="AY201" s="207" t="s">
        <v>178</v>
      </c>
    </row>
    <row r="202" spans="2:65" s="13" customFormat="1" ht="11.25">
      <c r="B202" s="208"/>
      <c r="C202" s="209"/>
      <c r="D202" s="195" t="s">
        <v>189</v>
      </c>
      <c r="E202" s="210" t="s">
        <v>19</v>
      </c>
      <c r="F202" s="211" t="s">
        <v>685</v>
      </c>
      <c r="G202" s="209"/>
      <c r="H202" s="212">
        <v>32.656999999999996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189</v>
      </c>
      <c r="AU202" s="218" t="s">
        <v>85</v>
      </c>
      <c r="AV202" s="13" t="s">
        <v>85</v>
      </c>
      <c r="AW202" s="13" t="s">
        <v>35</v>
      </c>
      <c r="AX202" s="13" t="s">
        <v>75</v>
      </c>
      <c r="AY202" s="218" t="s">
        <v>178</v>
      </c>
    </row>
    <row r="203" spans="2:65" s="14" customFormat="1" ht="11.25">
      <c r="B203" s="219"/>
      <c r="C203" s="220"/>
      <c r="D203" s="195" t="s">
        <v>189</v>
      </c>
      <c r="E203" s="221" t="s">
        <v>19</v>
      </c>
      <c r="F203" s="222" t="s">
        <v>258</v>
      </c>
      <c r="G203" s="220"/>
      <c r="H203" s="223">
        <v>106.477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189</v>
      </c>
      <c r="AU203" s="229" t="s">
        <v>85</v>
      </c>
      <c r="AV203" s="14" t="s">
        <v>185</v>
      </c>
      <c r="AW203" s="14" t="s">
        <v>35</v>
      </c>
      <c r="AX203" s="14" t="s">
        <v>83</v>
      </c>
      <c r="AY203" s="229" t="s">
        <v>178</v>
      </c>
    </row>
    <row r="204" spans="2:65" s="1" customFormat="1" ht="16.5" customHeight="1">
      <c r="B204" s="35"/>
      <c r="C204" s="183" t="s">
        <v>243</v>
      </c>
      <c r="D204" s="183" t="s">
        <v>180</v>
      </c>
      <c r="E204" s="184" t="s">
        <v>702</v>
      </c>
      <c r="F204" s="185" t="s">
        <v>703</v>
      </c>
      <c r="G204" s="186" t="s">
        <v>226</v>
      </c>
      <c r="H204" s="187">
        <v>147.30199999999999</v>
      </c>
      <c r="I204" s="188"/>
      <c r="J204" s="189">
        <f>ROUND(I204*H204,2)</f>
        <v>0</v>
      </c>
      <c r="K204" s="185" t="s">
        <v>184</v>
      </c>
      <c r="L204" s="39"/>
      <c r="M204" s="190" t="s">
        <v>19</v>
      </c>
      <c r="N204" s="191" t="s">
        <v>46</v>
      </c>
      <c r="O204" s="61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8" t="s">
        <v>185</v>
      </c>
      <c r="AT204" s="18" t="s">
        <v>180</v>
      </c>
      <c r="AU204" s="18" t="s">
        <v>85</v>
      </c>
      <c r="AY204" s="18" t="s">
        <v>178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83</v>
      </c>
      <c r="BK204" s="194">
        <f>ROUND(I204*H204,2)</f>
        <v>0</v>
      </c>
      <c r="BL204" s="18" t="s">
        <v>185</v>
      </c>
      <c r="BM204" s="18" t="s">
        <v>704</v>
      </c>
    </row>
    <row r="205" spans="2:65" s="1" customFormat="1" ht="11.25">
      <c r="B205" s="35"/>
      <c r="C205" s="36"/>
      <c r="D205" s="195" t="s">
        <v>187</v>
      </c>
      <c r="E205" s="36"/>
      <c r="F205" s="196" t="s">
        <v>703</v>
      </c>
      <c r="G205" s="36"/>
      <c r="H205" s="36"/>
      <c r="I205" s="113"/>
      <c r="J205" s="36"/>
      <c r="K205" s="36"/>
      <c r="L205" s="39"/>
      <c r="M205" s="197"/>
      <c r="N205" s="61"/>
      <c r="O205" s="61"/>
      <c r="P205" s="61"/>
      <c r="Q205" s="61"/>
      <c r="R205" s="61"/>
      <c r="S205" s="61"/>
      <c r="T205" s="62"/>
      <c r="AT205" s="18" t="s">
        <v>187</v>
      </c>
      <c r="AU205" s="18" t="s">
        <v>85</v>
      </c>
    </row>
    <row r="206" spans="2:65" s="12" customFormat="1" ht="11.25">
      <c r="B206" s="198"/>
      <c r="C206" s="199"/>
      <c r="D206" s="195" t="s">
        <v>189</v>
      </c>
      <c r="E206" s="200" t="s">
        <v>19</v>
      </c>
      <c r="F206" s="201" t="s">
        <v>705</v>
      </c>
      <c r="G206" s="199"/>
      <c r="H206" s="200" t="s">
        <v>19</v>
      </c>
      <c r="I206" s="202"/>
      <c r="J206" s="199"/>
      <c r="K206" s="199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189</v>
      </c>
      <c r="AU206" s="207" t="s">
        <v>85</v>
      </c>
      <c r="AV206" s="12" t="s">
        <v>83</v>
      </c>
      <c r="AW206" s="12" t="s">
        <v>35</v>
      </c>
      <c r="AX206" s="12" t="s">
        <v>75</v>
      </c>
      <c r="AY206" s="207" t="s">
        <v>178</v>
      </c>
    </row>
    <row r="207" spans="2:65" s="13" customFormat="1" ht="11.25">
      <c r="B207" s="208"/>
      <c r="C207" s="209"/>
      <c r="D207" s="195" t="s">
        <v>189</v>
      </c>
      <c r="E207" s="210" t="s">
        <v>19</v>
      </c>
      <c r="F207" s="211" t="s">
        <v>685</v>
      </c>
      <c r="G207" s="209"/>
      <c r="H207" s="212">
        <v>32.656999999999996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189</v>
      </c>
      <c r="AU207" s="218" t="s">
        <v>85</v>
      </c>
      <c r="AV207" s="13" t="s">
        <v>85</v>
      </c>
      <c r="AW207" s="13" t="s">
        <v>35</v>
      </c>
      <c r="AX207" s="13" t="s">
        <v>75</v>
      </c>
      <c r="AY207" s="218" t="s">
        <v>178</v>
      </c>
    </row>
    <row r="208" spans="2:65" s="12" customFormat="1" ht="11.25">
      <c r="B208" s="198"/>
      <c r="C208" s="199"/>
      <c r="D208" s="195" t="s">
        <v>189</v>
      </c>
      <c r="E208" s="200" t="s">
        <v>19</v>
      </c>
      <c r="F208" s="201" t="s">
        <v>706</v>
      </c>
      <c r="G208" s="199"/>
      <c r="H208" s="200" t="s">
        <v>19</v>
      </c>
      <c r="I208" s="202"/>
      <c r="J208" s="199"/>
      <c r="K208" s="199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189</v>
      </c>
      <c r="AU208" s="207" t="s">
        <v>85</v>
      </c>
      <c r="AV208" s="12" t="s">
        <v>83</v>
      </c>
      <c r="AW208" s="12" t="s">
        <v>35</v>
      </c>
      <c r="AX208" s="12" t="s">
        <v>75</v>
      </c>
      <c r="AY208" s="207" t="s">
        <v>178</v>
      </c>
    </row>
    <row r="209" spans="2:65" s="13" customFormat="1" ht="11.25">
      <c r="B209" s="208"/>
      <c r="C209" s="209"/>
      <c r="D209" s="195" t="s">
        <v>189</v>
      </c>
      <c r="E209" s="210" t="s">
        <v>19</v>
      </c>
      <c r="F209" s="211" t="s">
        <v>707</v>
      </c>
      <c r="G209" s="209"/>
      <c r="H209" s="212">
        <v>114.645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189</v>
      </c>
      <c r="AU209" s="218" t="s">
        <v>85</v>
      </c>
      <c r="AV209" s="13" t="s">
        <v>85</v>
      </c>
      <c r="AW209" s="13" t="s">
        <v>35</v>
      </c>
      <c r="AX209" s="13" t="s">
        <v>75</v>
      </c>
      <c r="AY209" s="218" t="s">
        <v>178</v>
      </c>
    </row>
    <row r="210" spans="2:65" s="14" customFormat="1" ht="11.25">
      <c r="B210" s="219"/>
      <c r="C210" s="220"/>
      <c r="D210" s="195" t="s">
        <v>189</v>
      </c>
      <c r="E210" s="221" t="s">
        <v>19</v>
      </c>
      <c r="F210" s="222" t="s">
        <v>258</v>
      </c>
      <c r="G210" s="220"/>
      <c r="H210" s="223">
        <v>147.30199999999999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189</v>
      </c>
      <c r="AU210" s="229" t="s">
        <v>85</v>
      </c>
      <c r="AV210" s="14" t="s">
        <v>185</v>
      </c>
      <c r="AW210" s="14" t="s">
        <v>35</v>
      </c>
      <c r="AX210" s="14" t="s">
        <v>83</v>
      </c>
      <c r="AY210" s="229" t="s">
        <v>178</v>
      </c>
    </row>
    <row r="211" spans="2:65" s="1" customFormat="1" ht="22.5" customHeight="1">
      <c r="B211" s="35"/>
      <c r="C211" s="183" t="s">
        <v>249</v>
      </c>
      <c r="D211" s="183" t="s">
        <v>180</v>
      </c>
      <c r="E211" s="184" t="s">
        <v>708</v>
      </c>
      <c r="F211" s="185" t="s">
        <v>709</v>
      </c>
      <c r="G211" s="186" t="s">
        <v>362</v>
      </c>
      <c r="H211" s="187">
        <v>183.43199999999999</v>
      </c>
      <c r="I211" s="188"/>
      <c r="J211" s="189">
        <f>ROUND(I211*H211,2)</f>
        <v>0</v>
      </c>
      <c r="K211" s="185" t="s">
        <v>487</v>
      </c>
      <c r="L211" s="39"/>
      <c r="M211" s="190" t="s">
        <v>19</v>
      </c>
      <c r="N211" s="191" t="s">
        <v>46</v>
      </c>
      <c r="O211" s="61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8" t="s">
        <v>185</v>
      </c>
      <c r="AT211" s="18" t="s">
        <v>180</v>
      </c>
      <c r="AU211" s="18" t="s">
        <v>85</v>
      </c>
      <c r="AY211" s="18" t="s">
        <v>178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83</v>
      </c>
      <c r="BK211" s="194">
        <f>ROUND(I211*H211,2)</f>
        <v>0</v>
      </c>
      <c r="BL211" s="18" t="s">
        <v>185</v>
      </c>
      <c r="BM211" s="18" t="s">
        <v>710</v>
      </c>
    </row>
    <row r="212" spans="2:65" s="1" customFormat="1" ht="11.25">
      <c r="B212" s="35"/>
      <c r="C212" s="36"/>
      <c r="D212" s="195" t="s">
        <v>187</v>
      </c>
      <c r="E212" s="36"/>
      <c r="F212" s="196" t="s">
        <v>427</v>
      </c>
      <c r="G212" s="36"/>
      <c r="H212" s="36"/>
      <c r="I212" s="113"/>
      <c r="J212" s="36"/>
      <c r="K212" s="36"/>
      <c r="L212" s="39"/>
      <c r="M212" s="197"/>
      <c r="N212" s="61"/>
      <c r="O212" s="61"/>
      <c r="P212" s="61"/>
      <c r="Q212" s="61"/>
      <c r="R212" s="61"/>
      <c r="S212" s="61"/>
      <c r="T212" s="62"/>
      <c r="AT212" s="18" t="s">
        <v>187</v>
      </c>
      <c r="AU212" s="18" t="s">
        <v>85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711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712</v>
      </c>
      <c r="G214" s="209"/>
      <c r="H214" s="212">
        <v>183.43199999999999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83</v>
      </c>
      <c r="AY214" s="218" t="s">
        <v>178</v>
      </c>
    </row>
    <row r="215" spans="2:65" s="1" customFormat="1" ht="16.5" customHeight="1">
      <c r="B215" s="35"/>
      <c r="C215" s="183" t="s">
        <v>259</v>
      </c>
      <c r="D215" s="183" t="s">
        <v>180</v>
      </c>
      <c r="E215" s="184" t="s">
        <v>713</v>
      </c>
      <c r="F215" s="185" t="s">
        <v>714</v>
      </c>
      <c r="G215" s="186" t="s">
        <v>226</v>
      </c>
      <c r="H215" s="187">
        <v>32.656999999999996</v>
      </c>
      <c r="I215" s="188"/>
      <c r="J215" s="189">
        <f>ROUND(I215*H215,2)</f>
        <v>0</v>
      </c>
      <c r="K215" s="185" t="s">
        <v>184</v>
      </c>
      <c r="L215" s="39"/>
      <c r="M215" s="190" t="s">
        <v>19</v>
      </c>
      <c r="N215" s="191" t="s">
        <v>46</v>
      </c>
      <c r="O215" s="61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18" t="s">
        <v>185</v>
      </c>
      <c r="AT215" s="18" t="s">
        <v>180</v>
      </c>
      <c r="AU215" s="18" t="s">
        <v>85</v>
      </c>
      <c r="AY215" s="18" t="s">
        <v>178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83</v>
      </c>
      <c r="BK215" s="194">
        <f>ROUND(I215*H215,2)</f>
        <v>0</v>
      </c>
      <c r="BL215" s="18" t="s">
        <v>185</v>
      </c>
      <c r="BM215" s="18" t="s">
        <v>715</v>
      </c>
    </row>
    <row r="216" spans="2:65" s="1" customFormat="1" ht="19.5">
      <c r="B216" s="35"/>
      <c r="C216" s="36"/>
      <c r="D216" s="195" t="s">
        <v>187</v>
      </c>
      <c r="E216" s="36"/>
      <c r="F216" s="196" t="s">
        <v>716</v>
      </c>
      <c r="G216" s="36"/>
      <c r="H216" s="36"/>
      <c r="I216" s="113"/>
      <c r="J216" s="36"/>
      <c r="K216" s="36"/>
      <c r="L216" s="39"/>
      <c r="M216" s="197"/>
      <c r="N216" s="61"/>
      <c r="O216" s="61"/>
      <c r="P216" s="61"/>
      <c r="Q216" s="61"/>
      <c r="R216" s="61"/>
      <c r="S216" s="61"/>
      <c r="T216" s="62"/>
      <c r="AT216" s="18" t="s">
        <v>187</v>
      </c>
      <c r="AU216" s="18" t="s">
        <v>85</v>
      </c>
    </row>
    <row r="217" spans="2:65" s="12" customFormat="1" ht="11.25">
      <c r="B217" s="198"/>
      <c r="C217" s="199"/>
      <c r="D217" s="195" t="s">
        <v>189</v>
      </c>
      <c r="E217" s="200" t="s">
        <v>19</v>
      </c>
      <c r="F217" s="201" t="s">
        <v>717</v>
      </c>
      <c r="G217" s="199"/>
      <c r="H217" s="200" t="s">
        <v>19</v>
      </c>
      <c r="I217" s="202"/>
      <c r="J217" s="199"/>
      <c r="K217" s="199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189</v>
      </c>
      <c r="AU217" s="207" t="s">
        <v>85</v>
      </c>
      <c r="AV217" s="12" t="s">
        <v>83</v>
      </c>
      <c r="AW217" s="12" t="s">
        <v>35</v>
      </c>
      <c r="AX217" s="12" t="s">
        <v>75</v>
      </c>
      <c r="AY217" s="207" t="s">
        <v>178</v>
      </c>
    </row>
    <row r="218" spans="2:65" s="13" customFormat="1" ht="11.25">
      <c r="B218" s="208"/>
      <c r="C218" s="209"/>
      <c r="D218" s="195" t="s">
        <v>189</v>
      </c>
      <c r="E218" s="210" t="s">
        <v>19</v>
      </c>
      <c r="F218" s="211" t="s">
        <v>718</v>
      </c>
      <c r="G218" s="209"/>
      <c r="H218" s="212">
        <v>34.723999999999997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85</v>
      </c>
      <c r="AV218" s="13" t="s">
        <v>85</v>
      </c>
      <c r="AW218" s="13" t="s">
        <v>35</v>
      </c>
      <c r="AX218" s="13" t="s">
        <v>75</v>
      </c>
      <c r="AY218" s="218" t="s">
        <v>178</v>
      </c>
    </row>
    <row r="219" spans="2:65" s="13" customFormat="1" ht="11.25">
      <c r="B219" s="208"/>
      <c r="C219" s="209"/>
      <c r="D219" s="195" t="s">
        <v>189</v>
      </c>
      <c r="E219" s="210" t="s">
        <v>19</v>
      </c>
      <c r="F219" s="211" t="s">
        <v>719</v>
      </c>
      <c r="G219" s="209"/>
      <c r="H219" s="212">
        <v>5.3250000000000002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75</v>
      </c>
      <c r="AY219" s="218" t="s">
        <v>178</v>
      </c>
    </row>
    <row r="220" spans="2:65" s="13" customFormat="1" ht="11.25">
      <c r="B220" s="208"/>
      <c r="C220" s="209"/>
      <c r="D220" s="195" t="s">
        <v>189</v>
      </c>
      <c r="E220" s="210" t="s">
        <v>19</v>
      </c>
      <c r="F220" s="211" t="s">
        <v>720</v>
      </c>
      <c r="G220" s="209"/>
      <c r="H220" s="212">
        <v>-7.3920000000000003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189</v>
      </c>
      <c r="AU220" s="218" t="s">
        <v>85</v>
      </c>
      <c r="AV220" s="13" t="s">
        <v>85</v>
      </c>
      <c r="AW220" s="13" t="s">
        <v>35</v>
      </c>
      <c r="AX220" s="13" t="s">
        <v>75</v>
      </c>
      <c r="AY220" s="218" t="s">
        <v>178</v>
      </c>
    </row>
    <row r="221" spans="2:65" s="14" customFormat="1" ht="11.25">
      <c r="B221" s="219"/>
      <c r="C221" s="220"/>
      <c r="D221" s="195" t="s">
        <v>189</v>
      </c>
      <c r="E221" s="221" t="s">
        <v>19</v>
      </c>
      <c r="F221" s="222" t="s">
        <v>258</v>
      </c>
      <c r="G221" s="220"/>
      <c r="H221" s="223">
        <v>32.656999999999996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189</v>
      </c>
      <c r="AU221" s="229" t="s">
        <v>85</v>
      </c>
      <c r="AV221" s="14" t="s">
        <v>185</v>
      </c>
      <c r="AW221" s="14" t="s">
        <v>35</v>
      </c>
      <c r="AX221" s="14" t="s">
        <v>83</v>
      </c>
      <c r="AY221" s="229" t="s">
        <v>178</v>
      </c>
    </row>
    <row r="222" spans="2:65" s="1" customFormat="1" ht="16.5" customHeight="1">
      <c r="B222" s="35"/>
      <c r="C222" s="183" t="s">
        <v>266</v>
      </c>
      <c r="D222" s="183" t="s">
        <v>180</v>
      </c>
      <c r="E222" s="184" t="s">
        <v>721</v>
      </c>
      <c r="F222" s="185" t="s">
        <v>722</v>
      </c>
      <c r="G222" s="186" t="s">
        <v>183</v>
      </c>
      <c r="H222" s="187">
        <v>321.21100000000001</v>
      </c>
      <c r="I222" s="188"/>
      <c r="J222" s="189">
        <f>ROUND(I222*H222,2)</f>
        <v>0</v>
      </c>
      <c r="K222" s="185" t="s">
        <v>184</v>
      </c>
      <c r="L222" s="39"/>
      <c r="M222" s="190" t="s">
        <v>19</v>
      </c>
      <c r="N222" s="191" t="s">
        <v>46</v>
      </c>
      <c r="O222" s="61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8" t="s">
        <v>185</v>
      </c>
      <c r="AT222" s="18" t="s">
        <v>180</v>
      </c>
      <c r="AU222" s="18" t="s">
        <v>85</v>
      </c>
      <c r="AY222" s="18" t="s">
        <v>178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83</v>
      </c>
      <c r="BK222" s="194">
        <f>ROUND(I222*H222,2)</f>
        <v>0</v>
      </c>
      <c r="BL222" s="18" t="s">
        <v>185</v>
      </c>
      <c r="BM222" s="18" t="s">
        <v>723</v>
      </c>
    </row>
    <row r="223" spans="2:65" s="1" customFormat="1" ht="11.25">
      <c r="B223" s="35"/>
      <c r="C223" s="36"/>
      <c r="D223" s="195" t="s">
        <v>187</v>
      </c>
      <c r="E223" s="36"/>
      <c r="F223" s="196" t="s">
        <v>724</v>
      </c>
      <c r="G223" s="36"/>
      <c r="H223" s="36"/>
      <c r="I223" s="113"/>
      <c r="J223" s="36"/>
      <c r="K223" s="36"/>
      <c r="L223" s="39"/>
      <c r="M223" s="197"/>
      <c r="N223" s="61"/>
      <c r="O223" s="61"/>
      <c r="P223" s="61"/>
      <c r="Q223" s="61"/>
      <c r="R223" s="61"/>
      <c r="S223" s="61"/>
      <c r="T223" s="62"/>
      <c r="AT223" s="18" t="s">
        <v>187</v>
      </c>
      <c r="AU223" s="18" t="s">
        <v>85</v>
      </c>
    </row>
    <row r="224" spans="2:65" s="12" customFormat="1" ht="11.25">
      <c r="B224" s="198"/>
      <c r="C224" s="199"/>
      <c r="D224" s="195" t="s">
        <v>189</v>
      </c>
      <c r="E224" s="200" t="s">
        <v>19</v>
      </c>
      <c r="F224" s="201" t="s">
        <v>725</v>
      </c>
      <c r="G224" s="199"/>
      <c r="H224" s="200" t="s">
        <v>19</v>
      </c>
      <c r="I224" s="202"/>
      <c r="J224" s="199"/>
      <c r="K224" s="199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189</v>
      </c>
      <c r="AU224" s="207" t="s">
        <v>85</v>
      </c>
      <c r="AV224" s="12" t="s">
        <v>83</v>
      </c>
      <c r="AW224" s="12" t="s">
        <v>35</v>
      </c>
      <c r="AX224" s="12" t="s">
        <v>75</v>
      </c>
      <c r="AY224" s="207" t="s">
        <v>178</v>
      </c>
    </row>
    <row r="225" spans="2:65" s="13" customFormat="1" ht="11.25">
      <c r="B225" s="208"/>
      <c r="C225" s="209"/>
      <c r="D225" s="195" t="s">
        <v>189</v>
      </c>
      <c r="E225" s="210" t="s">
        <v>19</v>
      </c>
      <c r="F225" s="211" t="s">
        <v>726</v>
      </c>
      <c r="G225" s="209"/>
      <c r="H225" s="212">
        <v>47.247999999999998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189</v>
      </c>
      <c r="AU225" s="218" t="s">
        <v>85</v>
      </c>
      <c r="AV225" s="13" t="s">
        <v>85</v>
      </c>
      <c r="AW225" s="13" t="s">
        <v>35</v>
      </c>
      <c r="AX225" s="13" t="s">
        <v>75</v>
      </c>
      <c r="AY225" s="218" t="s">
        <v>178</v>
      </c>
    </row>
    <row r="226" spans="2:65" s="13" customFormat="1" ht="11.25">
      <c r="B226" s="208"/>
      <c r="C226" s="209"/>
      <c r="D226" s="195" t="s">
        <v>189</v>
      </c>
      <c r="E226" s="210" t="s">
        <v>19</v>
      </c>
      <c r="F226" s="211" t="s">
        <v>727</v>
      </c>
      <c r="G226" s="209"/>
      <c r="H226" s="212">
        <v>56.698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189</v>
      </c>
      <c r="AU226" s="218" t="s">
        <v>85</v>
      </c>
      <c r="AV226" s="13" t="s">
        <v>85</v>
      </c>
      <c r="AW226" s="13" t="s">
        <v>35</v>
      </c>
      <c r="AX226" s="13" t="s">
        <v>75</v>
      </c>
      <c r="AY226" s="218" t="s">
        <v>178</v>
      </c>
    </row>
    <row r="227" spans="2:65" s="13" customFormat="1" ht="11.25">
      <c r="B227" s="208"/>
      <c r="C227" s="209"/>
      <c r="D227" s="195" t="s">
        <v>189</v>
      </c>
      <c r="E227" s="210" t="s">
        <v>19</v>
      </c>
      <c r="F227" s="211" t="s">
        <v>728</v>
      </c>
      <c r="G227" s="209"/>
      <c r="H227" s="212">
        <v>80.92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189</v>
      </c>
      <c r="AU227" s="218" t="s">
        <v>85</v>
      </c>
      <c r="AV227" s="13" t="s">
        <v>85</v>
      </c>
      <c r="AW227" s="13" t="s">
        <v>35</v>
      </c>
      <c r="AX227" s="13" t="s">
        <v>75</v>
      </c>
      <c r="AY227" s="218" t="s">
        <v>178</v>
      </c>
    </row>
    <row r="228" spans="2:65" s="13" customFormat="1" ht="11.25">
      <c r="B228" s="208"/>
      <c r="C228" s="209"/>
      <c r="D228" s="195" t="s">
        <v>189</v>
      </c>
      <c r="E228" s="210" t="s">
        <v>19</v>
      </c>
      <c r="F228" s="211" t="s">
        <v>729</v>
      </c>
      <c r="G228" s="209"/>
      <c r="H228" s="212">
        <v>15.173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189</v>
      </c>
      <c r="AU228" s="218" t="s">
        <v>85</v>
      </c>
      <c r="AV228" s="13" t="s">
        <v>85</v>
      </c>
      <c r="AW228" s="13" t="s">
        <v>35</v>
      </c>
      <c r="AX228" s="13" t="s">
        <v>75</v>
      </c>
      <c r="AY228" s="218" t="s">
        <v>178</v>
      </c>
    </row>
    <row r="229" spans="2:65" s="13" customFormat="1" ht="11.25">
      <c r="B229" s="208"/>
      <c r="C229" s="209"/>
      <c r="D229" s="195" t="s">
        <v>189</v>
      </c>
      <c r="E229" s="210" t="s">
        <v>19</v>
      </c>
      <c r="F229" s="211" t="s">
        <v>730</v>
      </c>
      <c r="G229" s="209"/>
      <c r="H229" s="212">
        <v>20.591000000000001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189</v>
      </c>
      <c r="AU229" s="218" t="s">
        <v>85</v>
      </c>
      <c r="AV229" s="13" t="s">
        <v>85</v>
      </c>
      <c r="AW229" s="13" t="s">
        <v>35</v>
      </c>
      <c r="AX229" s="13" t="s">
        <v>75</v>
      </c>
      <c r="AY229" s="218" t="s">
        <v>178</v>
      </c>
    </row>
    <row r="230" spans="2:65" s="13" customFormat="1" ht="11.25">
      <c r="B230" s="208"/>
      <c r="C230" s="209"/>
      <c r="D230" s="195" t="s">
        <v>189</v>
      </c>
      <c r="E230" s="210" t="s">
        <v>19</v>
      </c>
      <c r="F230" s="211" t="s">
        <v>731</v>
      </c>
      <c r="G230" s="209"/>
      <c r="H230" s="212">
        <v>28.719000000000001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189</v>
      </c>
      <c r="AU230" s="218" t="s">
        <v>85</v>
      </c>
      <c r="AV230" s="13" t="s">
        <v>85</v>
      </c>
      <c r="AW230" s="13" t="s">
        <v>35</v>
      </c>
      <c r="AX230" s="13" t="s">
        <v>75</v>
      </c>
      <c r="AY230" s="218" t="s">
        <v>178</v>
      </c>
    </row>
    <row r="231" spans="2:65" s="13" customFormat="1" ht="11.25">
      <c r="B231" s="208"/>
      <c r="C231" s="209"/>
      <c r="D231" s="195" t="s">
        <v>189</v>
      </c>
      <c r="E231" s="210" t="s">
        <v>19</v>
      </c>
      <c r="F231" s="211" t="s">
        <v>732</v>
      </c>
      <c r="G231" s="209"/>
      <c r="H231" s="212">
        <v>47.588000000000001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189</v>
      </c>
      <c r="AU231" s="218" t="s">
        <v>85</v>
      </c>
      <c r="AV231" s="13" t="s">
        <v>85</v>
      </c>
      <c r="AW231" s="13" t="s">
        <v>35</v>
      </c>
      <c r="AX231" s="13" t="s">
        <v>75</v>
      </c>
      <c r="AY231" s="218" t="s">
        <v>178</v>
      </c>
    </row>
    <row r="232" spans="2:65" s="13" customFormat="1" ht="11.25">
      <c r="B232" s="208"/>
      <c r="C232" s="209"/>
      <c r="D232" s="195" t="s">
        <v>189</v>
      </c>
      <c r="E232" s="210" t="s">
        <v>19</v>
      </c>
      <c r="F232" s="211" t="s">
        <v>733</v>
      </c>
      <c r="G232" s="209"/>
      <c r="H232" s="212">
        <v>18.684000000000001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189</v>
      </c>
      <c r="AU232" s="218" t="s">
        <v>85</v>
      </c>
      <c r="AV232" s="13" t="s">
        <v>85</v>
      </c>
      <c r="AW232" s="13" t="s">
        <v>35</v>
      </c>
      <c r="AX232" s="13" t="s">
        <v>75</v>
      </c>
      <c r="AY232" s="218" t="s">
        <v>178</v>
      </c>
    </row>
    <row r="233" spans="2:65" s="15" customFormat="1" ht="11.25">
      <c r="B233" s="230"/>
      <c r="C233" s="231"/>
      <c r="D233" s="195" t="s">
        <v>189</v>
      </c>
      <c r="E233" s="232" t="s">
        <v>19</v>
      </c>
      <c r="F233" s="233" t="s">
        <v>274</v>
      </c>
      <c r="G233" s="231"/>
      <c r="H233" s="234">
        <v>315.62099999999998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189</v>
      </c>
      <c r="AU233" s="240" t="s">
        <v>85</v>
      </c>
      <c r="AV233" s="15" t="s">
        <v>198</v>
      </c>
      <c r="AW233" s="15" t="s">
        <v>35</v>
      </c>
      <c r="AX233" s="15" t="s">
        <v>75</v>
      </c>
      <c r="AY233" s="240" t="s">
        <v>178</v>
      </c>
    </row>
    <row r="234" spans="2:65" s="12" customFormat="1" ht="11.25">
      <c r="B234" s="198"/>
      <c r="C234" s="199"/>
      <c r="D234" s="195" t="s">
        <v>189</v>
      </c>
      <c r="E234" s="200" t="s">
        <v>19</v>
      </c>
      <c r="F234" s="201" t="s">
        <v>734</v>
      </c>
      <c r="G234" s="199"/>
      <c r="H234" s="200" t="s">
        <v>19</v>
      </c>
      <c r="I234" s="202"/>
      <c r="J234" s="199"/>
      <c r="K234" s="199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189</v>
      </c>
      <c r="AU234" s="207" t="s">
        <v>85</v>
      </c>
      <c r="AV234" s="12" t="s">
        <v>83</v>
      </c>
      <c r="AW234" s="12" t="s">
        <v>35</v>
      </c>
      <c r="AX234" s="12" t="s">
        <v>75</v>
      </c>
      <c r="AY234" s="207" t="s">
        <v>178</v>
      </c>
    </row>
    <row r="235" spans="2:65" s="13" customFormat="1" ht="11.25">
      <c r="B235" s="208"/>
      <c r="C235" s="209"/>
      <c r="D235" s="195" t="s">
        <v>189</v>
      </c>
      <c r="E235" s="210" t="s">
        <v>19</v>
      </c>
      <c r="F235" s="211" t="s">
        <v>735</v>
      </c>
      <c r="G235" s="209"/>
      <c r="H235" s="212">
        <v>5.59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189</v>
      </c>
      <c r="AU235" s="218" t="s">
        <v>85</v>
      </c>
      <c r="AV235" s="13" t="s">
        <v>85</v>
      </c>
      <c r="AW235" s="13" t="s">
        <v>35</v>
      </c>
      <c r="AX235" s="13" t="s">
        <v>75</v>
      </c>
      <c r="AY235" s="218" t="s">
        <v>178</v>
      </c>
    </row>
    <row r="236" spans="2:65" s="14" customFormat="1" ht="11.25">
      <c r="B236" s="219"/>
      <c r="C236" s="220"/>
      <c r="D236" s="195" t="s">
        <v>189</v>
      </c>
      <c r="E236" s="221" t="s">
        <v>19</v>
      </c>
      <c r="F236" s="222" t="s">
        <v>258</v>
      </c>
      <c r="G236" s="220"/>
      <c r="H236" s="223">
        <v>321.21100000000001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189</v>
      </c>
      <c r="AU236" s="229" t="s">
        <v>85</v>
      </c>
      <c r="AV236" s="14" t="s">
        <v>185</v>
      </c>
      <c r="AW236" s="14" t="s">
        <v>35</v>
      </c>
      <c r="AX236" s="14" t="s">
        <v>83</v>
      </c>
      <c r="AY236" s="229" t="s">
        <v>178</v>
      </c>
    </row>
    <row r="237" spans="2:65" s="11" customFormat="1" ht="22.9" customHeight="1">
      <c r="B237" s="167"/>
      <c r="C237" s="168"/>
      <c r="D237" s="169" t="s">
        <v>74</v>
      </c>
      <c r="E237" s="181" t="s">
        <v>85</v>
      </c>
      <c r="F237" s="181" t="s">
        <v>736</v>
      </c>
      <c r="G237" s="168"/>
      <c r="H237" s="168"/>
      <c r="I237" s="171"/>
      <c r="J237" s="182">
        <f>BK237</f>
        <v>0</v>
      </c>
      <c r="K237" s="168"/>
      <c r="L237" s="173"/>
      <c r="M237" s="174"/>
      <c r="N237" s="175"/>
      <c r="O237" s="175"/>
      <c r="P237" s="176">
        <f>SUM(P238:P375)</f>
        <v>0</v>
      </c>
      <c r="Q237" s="175"/>
      <c r="R237" s="176">
        <f>SUM(R238:R375)</f>
        <v>408.22275146000004</v>
      </c>
      <c r="S237" s="175"/>
      <c r="T237" s="177">
        <f>SUM(T238:T375)</f>
        <v>0</v>
      </c>
      <c r="AR237" s="178" t="s">
        <v>83</v>
      </c>
      <c r="AT237" s="179" t="s">
        <v>74</v>
      </c>
      <c r="AU237" s="179" t="s">
        <v>83</v>
      </c>
      <c r="AY237" s="178" t="s">
        <v>178</v>
      </c>
      <c r="BK237" s="180">
        <f>SUM(BK238:BK375)</f>
        <v>0</v>
      </c>
    </row>
    <row r="238" spans="2:65" s="1" customFormat="1" ht="16.5" customHeight="1">
      <c r="B238" s="35"/>
      <c r="C238" s="183" t="s">
        <v>276</v>
      </c>
      <c r="D238" s="183" t="s">
        <v>180</v>
      </c>
      <c r="E238" s="184" t="s">
        <v>737</v>
      </c>
      <c r="F238" s="185" t="s">
        <v>738</v>
      </c>
      <c r="G238" s="186" t="s">
        <v>226</v>
      </c>
      <c r="H238" s="187">
        <v>48.183</v>
      </c>
      <c r="I238" s="188"/>
      <c r="J238" s="189">
        <f>ROUND(I238*H238,2)</f>
        <v>0</v>
      </c>
      <c r="K238" s="185" t="s">
        <v>184</v>
      </c>
      <c r="L238" s="39"/>
      <c r="M238" s="190" t="s">
        <v>19</v>
      </c>
      <c r="N238" s="191" t="s">
        <v>46</v>
      </c>
      <c r="O238" s="61"/>
      <c r="P238" s="192">
        <f>O238*H238</f>
        <v>0</v>
      </c>
      <c r="Q238" s="192">
        <v>2.16</v>
      </c>
      <c r="R238" s="192">
        <f>Q238*H238</f>
        <v>104.07528000000001</v>
      </c>
      <c r="S238" s="192">
        <v>0</v>
      </c>
      <c r="T238" s="193">
        <f>S238*H238</f>
        <v>0</v>
      </c>
      <c r="AR238" s="18" t="s">
        <v>185</v>
      </c>
      <c r="AT238" s="18" t="s">
        <v>180</v>
      </c>
      <c r="AU238" s="18" t="s">
        <v>85</v>
      </c>
      <c r="AY238" s="18" t="s">
        <v>178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83</v>
      </c>
      <c r="BK238" s="194">
        <f>ROUND(I238*H238,2)</f>
        <v>0</v>
      </c>
      <c r="BL238" s="18" t="s">
        <v>185</v>
      </c>
      <c r="BM238" s="18" t="s">
        <v>739</v>
      </c>
    </row>
    <row r="239" spans="2:65" s="1" customFormat="1" ht="11.25">
      <c r="B239" s="35"/>
      <c r="C239" s="36"/>
      <c r="D239" s="195" t="s">
        <v>187</v>
      </c>
      <c r="E239" s="36"/>
      <c r="F239" s="196" t="s">
        <v>740</v>
      </c>
      <c r="G239" s="36"/>
      <c r="H239" s="36"/>
      <c r="I239" s="113"/>
      <c r="J239" s="36"/>
      <c r="K239" s="36"/>
      <c r="L239" s="39"/>
      <c r="M239" s="197"/>
      <c r="N239" s="61"/>
      <c r="O239" s="61"/>
      <c r="P239" s="61"/>
      <c r="Q239" s="61"/>
      <c r="R239" s="61"/>
      <c r="S239" s="61"/>
      <c r="T239" s="62"/>
      <c r="AT239" s="18" t="s">
        <v>187</v>
      </c>
      <c r="AU239" s="18" t="s">
        <v>85</v>
      </c>
    </row>
    <row r="240" spans="2:65" s="12" customFormat="1" ht="11.25">
      <c r="B240" s="198"/>
      <c r="C240" s="199"/>
      <c r="D240" s="195" t="s">
        <v>189</v>
      </c>
      <c r="E240" s="200" t="s">
        <v>19</v>
      </c>
      <c r="F240" s="201" t="s">
        <v>741</v>
      </c>
      <c r="G240" s="199"/>
      <c r="H240" s="200" t="s">
        <v>19</v>
      </c>
      <c r="I240" s="202"/>
      <c r="J240" s="199"/>
      <c r="K240" s="199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189</v>
      </c>
      <c r="AU240" s="207" t="s">
        <v>85</v>
      </c>
      <c r="AV240" s="12" t="s">
        <v>83</v>
      </c>
      <c r="AW240" s="12" t="s">
        <v>35</v>
      </c>
      <c r="AX240" s="12" t="s">
        <v>75</v>
      </c>
      <c r="AY240" s="207" t="s">
        <v>178</v>
      </c>
    </row>
    <row r="241" spans="2:65" s="13" customFormat="1" ht="11.25">
      <c r="B241" s="208"/>
      <c r="C241" s="209"/>
      <c r="D241" s="195" t="s">
        <v>189</v>
      </c>
      <c r="E241" s="210" t="s">
        <v>19</v>
      </c>
      <c r="F241" s="211" t="s">
        <v>742</v>
      </c>
      <c r="G241" s="209"/>
      <c r="H241" s="212">
        <v>7.0869999999999997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189</v>
      </c>
      <c r="AU241" s="218" t="s">
        <v>85</v>
      </c>
      <c r="AV241" s="13" t="s">
        <v>85</v>
      </c>
      <c r="AW241" s="13" t="s">
        <v>35</v>
      </c>
      <c r="AX241" s="13" t="s">
        <v>75</v>
      </c>
      <c r="AY241" s="218" t="s">
        <v>178</v>
      </c>
    </row>
    <row r="242" spans="2:65" s="13" customFormat="1" ht="11.25">
      <c r="B242" s="208"/>
      <c r="C242" s="209"/>
      <c r="D242" s="195" t="s">
        <v>189</v>
      </c>
      <c r="E242" s="210" t="s">
        <v>19</v>
      </c>
      <c r="F242" s="211" t="s">
        <v>743</v>
      </c>
      <c r="G242" s="209"/>
      <c r="H242" s="212">
        <v>8.5050000000000008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189</v>
      </c>
      <c r="AU242" s="218" t="s">
        <v>85</v>
      </c>
      <c r="AV242" s="13" t="s">
        <v>85</v>
      </c>
      <c r="AW242" s="13" t="s">
        <v>35</v>
      </c>
      <c r="AX242" s="13" t="s">
        <v>75</v>
      </c>
      <c r="AY242" s="218" t="s">
        <v>178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744</v>
      </c>
      <c r="G243" s="209"/>
      <c r="H243" s="212">
        <v>12.138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75</v>
      </c>
      <c r="AY243" s="218" t="s">
        <v>178</v>
      </c>
    </row>
    <row r="244" spans="2:65" s="13" customFormat="1" ht="11.25">
      <c r="B244" s="208"/>
      <c r="C244" s="209"/>
      <c r="D244" s="195" t="s">
        <v>189</v>
      </c>
      <c r="E244" s="210" t="s">
        <v>19</v>
      </c>
      <c r="F244" s="211" t="s">
        <v>745</v>
      </c>
      <c r="G244" s="209"/>
      <c r="H244" s="212">
        <v>2.2759999999999998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189</v>
      </c>
      <c r="AU244" s="218" t="s">
        <v>85</v>
      </c>
      <c r="AV244" s="13" t="s">
        <v>85</v>
      </c>
      <c r="AW244" s="13" t="s">
        <v>35</v>
      </c>
      <c r="AX244" s="13" t="s">
        <v>75</v>
      </c>
      <c r="AY244" s="218" t="s">
        <v>178</v>
      </c>
    </row>
    <row r="245" spans="2:65" s="13" customFormat="1" ht="11.25">
      <c r="B245" s="208"/>
      <c r="C245" s="209"/>
      <c r="D245" s="195" t="s">
        <v>189</v>
      </c>
      <c r="E245" s="210" t="s">
        <v>19</v>
      </c>
      <c r="F245" s="211" t="s">
        <v>746</v>
      </c>
      <c r="G245" s="209"/>
      <c r="H245" s="212">
        <v>3.089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189</v>
      </c>
      <c r="AU245" s="218" t="s">
        <v>85</v>
      </c>
      <c r="AV245" s="13" t="s">
        <v>85</v>
      </c>
      <c r="AW245" s="13" t="s">
        <v>35</v>
      </c>
      <c r="AX245" s="13" t="s">
        <v>75</v>
      </c>
      <c r="AY245" s="218" t="s">
        <v>178</v>
      </c>
    </row>
    <row r="246" spans="2:65" s="13" customFormat="1" ht="11.25">
      <c r="B246" s="208"/>
      <c r="C246" s="209"/>
      <c r="D246" s="195" t="s">
        <v>189</v>
      </c>
      <c r="E246" s="210" t="s">
        <v>19</v>
      </c>
      <c r="F246" s="211" t="s">
        <v>747</v>
      </c>
      <c r="G246" s="209"/>
      <c r="H246" s="212">
        <v>4.3079999999999998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189</v>
      </c>
      <c r="AU246" s="218" t="s">
        <v>85</v>
      </c>
      <c r="AV246" s="13" t="s">
        <v>85</v>
      </c>
      <c r="AW246" s="13" t="s">
        <v>35</v>
      </c>
      <c r="AX246" s="13" t="s">
        <v>75</v>
      </c>
      <c r="AY246" s="218" t="s">
        <v>178</v>
      </c>
    </row>
    <row r="247" spans="2:65" s="13" customFormat="1" ht="11.25">
      <c r="B247" s="208"/>
      <c r="C247" s="209"/>
      <c r="D247" s="195" t="s">
        <v>189</v>
      </c>
      <c r="E247" s="210" t="s">
        <v>19</v>
      </c>
      <c r="F247" s="211" t="s">
        <v>748</v>
      </c>
      <c r="G247" s="209"/>
      <c r="H247" s="212">
        <v>7.1379999999999999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189</v>
      </c>
      <c r="AU247" s="218" t="s">
        <v>85</v>
      </c>
      <c r="AV247" s="13" t="s">
        <v>85</v>
      </c>
      <c r="AW247" s="13" t="s">
        <v>35</v>
      </c>
      <c r="AX247" s="13" t="s">
        <v>75</v>
      </c>
      <c r="AY247" s="218" t="s">
        <v>178</v>
      </c>
    </row>
    <row r="248" spans="2:65" s="13" customFormat="1" ht="11.25">
      <c r="B248" s="208"/>
      <c r="C248" s="209"/>
      <c r="D248" s="195" t="s">
        <v>189</v>
      </c>
      <c r="E248" s="210" t="s">
        <v>19</v>
      </c>
      <c r="F248" s="211" t="s">
        <v>749</v>
      </c>
      <c r="G248" s="209"/>
      <c r="H248" s="212">
        <v>2.8029999999999999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189</v>
      </c>
      <c r="AU248" s="218" t="s">
        <v>85</v>
      </c>
      <c r="AV248" s="13" t="s">
        <v>85</v>
      </c>
      <c r="AW248" s="13" t="s">
        <v>35</v>
      </c>
      <c r="AX248" s="13" t="s">
        <v>75</v>
      </c>
      <c r="AY248" s="218" t="s">
        <v>178</v>
      </c>
    </row>
    <row r="249" spans="2:65" s="15" customFormat="1" ht="11.25">
      <c r="B249" s="230"/>
      <c r="C249" s="231"/>
      <c r="D249" s="195" t="s">
        <v>189</v>
      </c>
      <c r="E249" s="232" t="s">
        <v>19</v>
      </c>
      <c r="F249" s="233" t="s">
        <v>274</v>
      </c>
      <c r="G249" s="231"/>
      <c r="H249" s="234">
        <v>47.344000000000001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189</v>
      </c>
      <c r="AU249" s="240" t="s">
        <v>85</v>
      </c>
      <c r="AV249" s="15" t="s">
        <v>198</v>
      </c>
      <c r="AW249" s="15" t="s">
        <v>35</v>
      </c>
      <c r="AX249" s="15" t="s">
        <v>75</v>
      </c>
      <c r="AY249" s="240" t="s">
        <v>178</v>
      </c>
    </row>
    <row r="250" spans="2:65" s="12" customFormat="1" ht="11.25">
      <c r="B250" s="198"/>
      <c r="C250" s="199"/>
      <c r="D250" s="195" t="s">
        <v>189</v>
      </c>
      <c r="E250" s="200" t="s">
        <v>19</v>
      </c>
      <c r="F250" s="201" t="s">
        <v>734</v>
      </c>
      <c r="G250" s="199"/>
      <c r="H250" s="200" t="s">
        <v>19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189</v>
      </c>
      <c r="AU250" s="207" t="s">
        <v>85</v>
      </c>
      <c r="AV250" s="12" t="s">
        <v>83</v>
      </c>
      <c r="AW250" s="12" t="s">
        <v>35</v>
      </c>
      <c r="AX250" s="12" t="s">
        <v>75</v>
      </c>
      <c r="AY250" s="207" t="s">
        <v>178</v>
      </c>
    </row>
    <row r="251" spans="2:65" s="13" customFormat="1" ht="11.25">
      <c r="B251" s="208"/>
      <c r="C251" s="209"/>
      <c r="D251" s="195" t="s">
        <v>189</v>
      </c>
      <c r="E251" s="210" t="s">
        <v>19</v>
      </c>
      <c r="F251" s="211" t="s">
        <v>750</v>
      </c>
      <c r="G251" s="209"/>
      <c r="H251" s="212">
        <v>0.83899999999999997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189</v>
      </c>
      <c r="AU251" s="218" t="s">
        <v>85</v>
      </c>
      <c r="AV251" s="13" t="s">
        <v>85</v>
      </c>
      <c r="AW251" s="13" t="s">
        <v>35</v>
      </c>
      <c r="AX251" s="13" t="s">
        <v>75</v>
      </c>
      <c r="AY251" s="218" t="s">
        <v>178</v>
      </c>
    </row>
    <row r="252" spans="2:65" s="14" customFormat="1" ht="11.25">
      <c r="B252" s="219"/>
      <c r="C252" s="220"/>
      <c r="D252" s="195" t="s">
        <v>189</v>
      </c>
      <c r="E252" s="221" t="s">
        <v>19</v>
      </c>
      <c r="F252" s="222" t="s">
        <v>258</v>
      </c>
      <c r="G252" s="220"/>
      <c r="H252" s="223">
        <v>48.183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189</v>
      </c>
      <c r="AU252" s="229" t="s">
        <v>85</v>
      </c>
      <c r="AV252" s="14" t="s">
        <v>185</v>
      </c>
      <c r="AW252" s="14" t="s">
        <v>35</v>
      </c>
      <c r="AX252" s="14" t="s">
        <v>83</v>
      </c>
      <c r="AY252" s="229" t="s">
        <v>178</v>
      </c>
    </row>
    <row r="253" spans="2:65" s="1" customFormat="1" ht="16.5" customHeight="1">
      <c r="B253" s="35"/>
      <c r="C253" s="183" t="s">
        <v>8</v>
      </c>
      <c r="D253" s="183" t="s">
        <v>180</v>
      </c>
      <c r="E253" s="184" t="s">
        <v>751</v>
      </c>
      <c r="F253" s="185" t="s">
        <v>752</v>
      </c>
      <c r="G253" s="186" t="s">
        <v>226</v>
      </c>
      <c r="H253" s="187">
        <v>33.726999999999997</v>
      </c>
      <c r="I253" s="188"/>
      <c r="J253" s="189">
        <f>ROUND(I253*H253,2)</f>
        <v>0</v>
      </c>
      <c r="K253" s="185" t="s">
        <v>184</v>
      </c>
      <c r="L253" s="39"/>
      <c r="M253" s="190" t="s">
        <v>19</v>
      </c>
      <c r="N253" s="191" t="s">
        <v>46</v>
      </c>
      <c r="O253" s="61"/>
      <c r="P253" s="192">
        <f>O253*H253</f>
        <v>0</v>
      </c>
      <c r="Q253" s="192">
        <v>2.2563399999999998</v>
      </c>
      <c r="R253" s="192">
        <f>Q253*H253</f>
        <v>76.099579179999992</v>
      </c>
      <c r="S253" s="192">
        <v>0</v>
      </c>
      <c r="T253" s="193">
        <f>S253*H253</f>
        <v>0</v>
      </c>
      <c r="AR253" s="18" t="s">
        <v>185</v>
      </c>
      <c r="AT253" s="18" t="s">
        <v>180</v>
      </c>
      <c r="AU253" s="18" t="s">
        <v>85</v>
      </c>
      <c r="AY253" s="18" t="s">
        <v>178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83</v>
      </c>
      <c r="BK253" s="194">
        <f>ROUND(I253*H253,2)</f>
        <v>0</v>
      </c>
      <c r="BL253" s="18" t="s">
        <v>185</v>
      </c>
      <c r="BM253" s="18" t="s">
        <v>753</v>
      </c>
    </row>
    <row r="254" spans="2:65" s="1" customFormat="1" ht="11.25">
      <c r="B254" s="35"/>
      <c r="C254" s="36"/>
      <c r="D254" s="195" t="s">
        <v>187</v>
      </c>
      <c r="E254" s="36"/>
      <c r="F254" s="196" t="s">
        <v>754</v>
      </c>
      <c r="G254" s="36"/>
      <c r="H254" s="36"/>
      <c r="I254" s="113"/>
      <c r="J254" s="36"/>
      <c r="K254" s="36"/>
      <c r="L254" s="39"/>
      <c r="M254" s="197"/>
      <c r="N254" s="61"/>
      <c r="O254" s="61"/>
      <c r="P254" s="61"/>
      <c r="Q254" s="61"/>
      <c r="R254" s="61"/>
      <c r="S254" s="61"/>
      <c r="T254" s="62"/>
      <c r="AT254" s="18" t="s">
        <v>187</v>
      </c>
      <c r="AU254" s="18" t="s">
        <v>85</v>
      </c>
    </row>
    <row r="255" spans="2:65" s="12" customFormat="1" ht="11.25">
      <c r="B255" s="198"/>
      <c r="C255" s="199"/>
      <c r="D255" s="195" t="s">
        <v>189</v>
      </c>
      <c r="E255" s="200" t="s">
        <v>19</v>
      </c>
      <c r="F255" s="201" t="s">
        <v>755</v>
      </c>
      <c r="G255" s="199"/>
      <c r="H255" s="200" t="s">
        <v>19</v>
      </c>
      <c r="I255" s="202"/>
      <c r="J255" s="199"/>
      <c r="K255" s="199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189</v>
      </c>
      <c r="AU255" s="207" t="s">
        <v>85</v>
      </c>
      <c r="AV255" s="12" t="s">
        <v>83</v>
      </c>
      <c r="AW255" s="12" t="s">
        <v>35</v>
      </c>
      <c r="AX255" s="12" t="s">
        <v>75</v>
      </c>
      <c r="AY255" s="207" t="s">
        <v>178</v>
      </c>
    </row>
    <row r="256" spans="2:65" s="13" customFormat="1" ht="11.25">
      <c r="B256" s="208"/>
      <c r="C256" s="209"/>
      <c r="D256" s="195" t="s">
        <v>189</v>
      </c>
      <c r="E256" s="210" t="s">
        <v>19</v>
      </c>
      <c r="F256" s="211" t="s">
        <v>756</v>
      </c>
      <c r="G256" s="209"/>
      <c r="H256" s="212">
        <v>4.7249999999999996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189</v>
      </c>
      <c r="AU256" s="218" t="s">
        <v>85</v>
      </c>
      <c r="AV256" s="13" t="s">
        <v>85</v>
      </c>
      <c r="AW256" s="13" t="s">
        <v>35</v>
      </c>
      <c r="AX256" s="13" t="s">
        <v>75</v>
      </c>
      <c r="AY256" s="218" t="s">
        <v>178</v>
      </c>
    </row>
    <row r="257" spans="2:65" s="13" customFormat="1" ht="11.25">
      <c r="B257" s="208"/>
      <c r="C257" s="209"/>
      <c r="D257" s="195" t="s">
        <v>189</v>
      </c>
      <c r="E257" s="210" t="s">
        <v>19</v>
      </c>
      <c r="F257" s="211" t="s">
        <v>757</v>
      </c>
      <c r="G257" s="209"/>
      <c r="H257" s="212">
        <v>5.67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189</v>
      </c>
      <c r="AU257" s="218" t="s">
        <v>85</v>
      </c>
      <c r="AV257" s="13" t="s">
        <v>85</v>
      </c>
      <c r="AW257" s="13" t="s">
        <v>35</v>
      </c>
      <c r="AX257" s="13" t="s">
        <v>75</v>
      </c>
      <c r="AY257" s="218" t="s">
        <v>178</v>
      </c>
    </row>
    <row r="258" spans="2:65" s="13" customFormat="1" ht="11.25">
      <c r="B258" s="208"/>
      <c r="C258" s="209"/>
      <c r="D258" s="195" t="s">
        <v>189</v>
      </c>
      <c r="E258" s="210" t="s">
        <v>19</v>
      </c>
      <c r="F258" s="211" t="s">
        <v>758</v>
      </c>
      <c r="G258" s="209"/>
      <c r="H258" s="212">
        <v>8.0920000000000005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189</v>
      </c>
      <c r="AU258" s="218" t="s">
        <v>85</v>
      </c>
      <c r="AV258" s="13" t="s">
        <v>85</v>
      </c>
      <c r="AW258" s="13" t="s">
        <v>35</v>
      </c>
      <c r="AX258" s="13" t="s">
        <v>75</v>
      </c>
      <c r="AY258" s="218" t="s">
        <v>178</v>
      </c>
    </row>
    <row r="259" spans="2:65" s="13" customFormat="1" ht="11.25">
      <c r="B259" s="208"/>
      <c r="C259" s="209"/>
      <c r="D259" s="195" t="s">
        <v>189</v>
      </c>
      <c r="E259" s="210" t="s">
        <v>19</v>
      </c>
      <c r="F259" s="211" t="s">
        <v>759</v>
      </c>
      <c r="G259" s="209"/>
      <c r="H259" s="212">
        <v>1.5169999999999999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189</v>
      </c>
      <c r="AU259" s="218" t="s">
        <v>85</v>
      </c>
      <c r="AV259" s="13" t="s">
        <v>85</v>
      </c>
      <c r="AW259" s="13" t="s">
        <v>35</v>
      </c>
      <c r="AX259" s="13" t="s">
        <v>75</v>
      </c>
      <c r="AY259" s="218" t="s">
        <v>178</v>
      </c>
    </row>
    <row r="260" spans="2:65" s="13" customFormat="1" ht="11.25">
      <c r="B260" s="208"/>
      <c r="C260" s="209"/>
      <c r="D260" s="195" t="s">
        <v>189</v>
      </c>
      <c r="E260" s="210" t="s">
        <v>19</v>
      </c>
      <c r="F260" s="211" t="s">
        <v>760</v>
      </c>
      <c r="G260" s="209"/>
      <c r="H260" s="212">
        <v>2.0590000000000002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189</v>
      </c>
      <c r="AU260" s="218" t="s">
        <v>85</v>
      </c>
      <c r="AV260" s="13" t="s">
        <v>85</v>
      </c>
      <c r="AW260" s="13" t="s">
        <v>35</v>
      </c>
      <c r="AX260" s="13" t="s">
        <v>75</v>
      </c>
      <c r="AY260" s="218" t="s">
        <v>178</v>
      </c>
    </row>
    <row r="261" spans="2:65" s="13" customFormat="1" ht="11.25">
      <c r="B261" s="208"/>
      <c r="C261" s="209"/>
      <c r="D261" s="195" t="s">
        <v>189</v>
      </c>
      <c r="E261" s="210" t="s">
        <v>19</v>
      </c>
      <c r="F261" s="211" t="s">
        <v>761</v>
      </c>
      <c r="G261" s="209"/>
      <c r="H261" s="212">
        <v>2.8719999999999999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189</v>
      </c>
      <c r="AU261" s="218" t="s">
        <v>85</v>
      </c>
      <c r="AV261" s="13" t="s">
        <v>85</v>
      </c>
      <c r="AW261" s="13" t="s">
        <v>35</v>
      </c>
      <c r="AX261" s="13" t="s">
        <v>75</v>
      </c>
      <c r="AY261" s="218" t="s">
        <v>178</v>
      </c>
    </row>
    <row r="262" spans="2:65" s="13" customFormat="1" ht="11.25">
      <c r="B262" s="208"/>
      <c r="C262" s="209"/>
      <c r="D262" s="195" t="s">
        <v>189</v>
      </c>
      <c r="E262" s="210" t="s">
        <v>19</v>
      </c>
      <c r="F262" s="211" t="s">
        <v>762</v>
      </c>
      <c r="G262" s="209"/>
      <c r="H262" s="212">
        <v>4.7590000000000003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189</v>
      </c>
      <c r="AU262" s="218" t="s">
        <v>85</v>
      </c>
      <c r="AV262" s="13" t="s">
        <v>85</v>
      </c>
      <c r="AW262" s="13" t="s">
        <v>35</v>
      </c>
      <c r="AX262" s="13" t="s">
        <v>75</v>
      </c>
      <c r="AY262" s="218" t="s">
        <v>178</v>
      </c>
    </row>
    <row r="263" spans="2:65" s="13" customFormat="1" ht="11.25">
      <c r="B263" s="208"/>
      <c r="C263" s="209"/>
      <c r="D263" s="195" t="s">
        <v>189</v>
      </c>
      <c r="E263" s="210" t="s">
        <v>19</v>
      </c>
      <c r="F263" s="211" t="s">
        <v>763</v>
      </c>
      <c r="G263" s="209"/>
      <c r="H263" s="212">
        <v>1.8680000000000001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189</v>
      </c>
      <c r="AU263" s="218" t="s">
        <v>85</v>
      </c>
      <c r="AV263" s="13" t="s">
        <v>85</v>
      </c>
      <c r="AW263" s="13" t="s">
        <v>35</v>
      </c>
      <c r="AX263" s="13" t="s">
        <v>75</v>
      </c>
      <c r="AY263" s="218" t="s">
        <v>178</v>
      </c>
    </row>
    <row r="264" spans="2:65" s="15" customFormat="1" ht="11.25">
      <c r="B264" s="230"/>
      <c r="C264" s="231"/>
      <c r="D264" s="195" t="s">
        <v>189</v>
      </c>
      <c r="E264" s="232" t="s">
        <v>19</v>
      </c>
      <c r="F264" s="233" t="s">
        <v>274</v>
      </c>
      <c r="G264" s="231"/>
      <c r="H264" s="234">
        <v>31.562000000000001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189</v>
      </c>
      <c r="AU264" s="240" t="s">
        <v>85</v>
      </c>
      <c r="AV264" s="15" t="s">
        <v>198</v>
      </c>
      <c r="AW264" s="15" t="s">
        <v>35</v>
      </c>
      <c r="AX264" s="15" t="s">
        <v>75</v>
      </c>
      <c r="AY264" s="240" t="s">
        <v>178</v>
      </c>
    </row>
    <row r="265" spans="2:65" s="12" customFormat="1" ht="11.25">
      <c r="B265" s="198"/>
      <c r="C265" s="199"/>
      <c r="D265" s="195" t="s">
        <v>189</v>
      </c>
      <c r="E265" s="200" t="s">
        <v>19</v>
      </c>
      <c r="F265" s="201" t="s">
        <v>764</v>
      </c>
      <c r="G265" s="199"/>
      <c r="H265" s="200" t="s">
        <v>19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189</v>
      </c>
      <c r="AU265" s="207" t="s">
        <v>85</v>
      </c>
      <c r="AV265" s="12" t="s">
        <v>83</v>
      </c>
      <c r="AW265" s="12" t="s">
        <v>35</v>
      </c>
      <c r="AX265" s="12" t="s">
        <v>75</v>
      </c>
      <c r="AY265" s="207" t="s">
        <v>178</v>
      </c>
    </row>
    <row r="266" spans="2:65" s="13" customFormat="1" ht="11.25">
      <c r="B266" s="208"/>
      <c r="C266" s="209"/>
      <c r="D266" s="195" t="s">
        <v>189</v>
      </c>
      <c r="E266" s="210" t="s">
        <v>19</v>
      </c>
      <c r="F266" s="211" t="s">
        <v>765</v>
      </c>
      <c r="G266" s="209"/>
      <c r="H266" s="212">
        <v>0.55900000000000005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189</v>
      </c>
      <c r="AU266" s="218" t="s">
        <v>85</v>
      </c>
      <c r="AV266" s="13" t="s">
        <v>85</v>
      </c>
      <c r="AW266" s="13" t="s">
        <v>35</v>
      </c>
      <c r="AX266" s="13" t="s">
        <v>75</v>
      </c>
      <c r="AY266" s="218" t="s">
        <v>178</v>
      </c>
    </row>
    <row r="267" spans="2:65" s="12" customFormat="1" ht="11.25">
      <c r="B267" s="198"/>
      <c r="C267" s="199"/>
      <c r="D267" s="195" t="s">
        <v>189</v>
      </c>
      <c r="E267" s="200" t="s">
        <v>19</v>
      </c>
      <c r="F267" s="201" t="s">
        <v>766</v>
      </c>
      <c r="G267" s="199"/>
      <c r="H267" s="200" t="s">
        <v>19</v>
      </c>
      <c r="I267" s="202"/>
      <c r="J267" s="199"/>
      <c r="K267" s="199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189</v>
      </c>
      <c r="AU267" s="207" t="s">
        <v>85</v>
      </c>
      <c r="AV267" s="12" t="s">
        <v>83</v>
      </c>
      <c r="AW267" s="12" t="s">
        <v>35</v>
      </c>
      <c r="AX267" s="12" t="s">
        <v>75</v>
      </c>
      <c r="AY267" s="207" t="s">
        <v>178</v>
      </c>
    </row>
    <row r="268" spans="2:65" s="13" customFormat="1" ht="11.25">
      <c r="B268" s="208"/>
      <c r="C268" s="209"/>
      <c r="D268" s="195" t="s">
        <v>189</v>
      </c>
      <c r="E268" s="210" t="s">
        <v>19</v>
      </c>
      <c r="F268" s="211" t="s">
        <v>767</v>
      </c>
      <c r="G268" s="209"/>
      <c r="H268" s="212">
        <v>1.6060000000000001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189</v>
      </c>
      <c r="AU268" s="218" t="s">
        <v>85</v>
      </c>
      <c r="AV268" s="13" t="s">
        <v>85</v>
      </c>
      <c r="AW268" s="13" t="s">
        <v>35</v>
      </c>
      <c r="AX268" s="13" t="s">
        <v>75</v>
      </c>
      <c r="AY268" s="218" t="s">
        <v>178</v>
      </c>
    </row>
    <row r="269" spans="2:65" s="14" customFormat="1" ht="11.25">
      <c r="B269" s="219"/>
      <c r="C269" s="220"/>
      <c r="D269" s="195" t="s">
        <v>189</v>
      </c>
      <c r="E269" s="221" t="s">
        <v>19</v>
      </c>
      <c r="F269" s="222" t="s">
        <v>258</v>
      </c>
      <c r="G269" s="220"/>
      <c r="H269" s="223">
        <v>33.726999999999997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189</v>
      </c>
      <c r="AU269" s="229" t="s">
        <v>85</v>
      </c>
      <c r="AV269" s="14" t="s">
        <v>185</v>
      </c>
      <c r="AW269" s="14" t="s">
        <v>35</v>
      </c>
      <c r="AX269" s="14" t="s">
        <v>83</v>
      </c>
      <c r="AY269" s="229" t="s">
        <v>178</v>
      </c>
    </row>
    <row r="270" spans="2:65" s="1" customFormat="1" ht="16.5" customHeight="1">
      <c r="B270" s="35"/>
      <c r="C270" s="183" t="s">
        <v>288</v>
      </c>
      <c r="D270" s="183" t="s">
        <v>180</v>
      </c>
      <c r="E270" s="184" t="s">
        <v>768</v>
      </c>
      <c r="F270" s="185" t="s">
        <v>769</v>
      </c>
      <c r="G270" s="186" t="s">
        <v>291</v>
      </c>
      <c r="H270" s="187">
        <v>1</v>
      </c>
      <c r="I270" s="188"/>
      <c r="J270" s="189">
        <f>ROUND(I270*H270,2)</f>
        <v>0</v>
      </c>
      <c r="K270" s="185" t="s">
        <v>184</v>
      </c>
      <c r="L270" s="39"/>
      <c r="M270" s="190" t="s">
        <v>19</v>
      </c>
      <c r="N270" s="191" t="s">
        <v>46</v>
      </c>
      <c r="O270" s="61"/>
      <c r="P270" s="192">
        <f>O270*H270</f>
        <v>0</v>
      </c>
      <c r="Q270" s="192">
        <v>1.15E-3</v>
      </c>
      <c r="R270" s="192">
        <f>Q270*H270</f>
        <v>1.15E-3</v>
      </c>
      <c r="S270" s="192">
        <v>0</v>
      </c>
      <c r="T270" s="193">
        <f>S270*H270</f>
        <v>0</v>
      </c>
      <c r="AR270" s="18" t="s">
        <v>185</v>
      </c>
      <c r="AT270" s="18" t="s">
        <v>180</v>
      </c>
      <c r="AU270" s="18" t="s">
        <v>85</v>
      </c>
      <c r="AY270" s="18" t="s">
        <v>178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83</v>
      </c>
      <c r="BK270" s="194">
        <f>ROUND(I270*H270,2)</f>
        <v>0</v>
      </c>
      <c r="BL270" s="18" t="s">
        <v>185</v>
      </c>
      <c r="BM270" s="18" t="s">
        <v>770</v>
      </c>
    </row>
    <row r="271" spans="2:65" s="1" customFormat="1" ht="19.5">
      <c r="B271" s="35"/>
      <c r="C271" s="36"/>
      <c r="D271" s="195" t="s">
        <v>187</v>
      </c>
      <c r="E271" s="36"/>
      <c r="F271" s="196" t="s">
        <v>771</v>
      </c>
      <c r="G271" s="36"/>
      <c r="H271" s="36"/>
      <c r="I271" s="113"/>
      <c r="J271" s="36"/>
      <c r="K271" s="36"/>
      <c r="L271" s="39"/>
      <c r="M271" s="197"/>
      <c r="N271" s="61"/>
      <c r="O271" s="61"/>
      <c r="P271" s="61"/>
      <c r="Q271" s="61"/>
      <c r="R271" s="61"/>
      <c r="S271" s="61"/>
      <c r="T271" s="62"/>
      <c r="AT271" s="18" t="s">
        <v>187</v>
      </c>
      <c r="AU271" s="18" t="s">
        <v>85</v>
      </c>
    </row>
    <row r="272" spans="2:65" s="12" customFormat="1" ht="11.25">
      <c r="B272" s="198"/>
      <c r="C272" s="199"/>
      <c r="D272" s="195" t="s">
        <v>189</v>
      </c>
      <c r="E272" s="200" t="s">
        <v>19</v>
      </c>
      <c r="F272" s="201" t="s">
        <v>772</v>
      </c>
      <c r="G272" s="199"/>
      <c r="H272" s="200" t="s">
        <v>19</v>
      </c>
      <c r="I272" s="202"/>
      <c r="J272" s="199"/>
      <c r="K272" s="199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189</v>
      </c>
      <c r="AU272" s="207" t="s">
        <v>85</v>
      </c>
      <c r="AV272" s="12" t="s">
        <v>83</v>
      </c>
      <c r="AW272" s="12" t="s">
        <v>35</v>
      </c>
      <c r="AX272" s="12" t="s">
        <v>75</v>
      </c>
      <c r="AY272" s="207" t="s">
        <v>178</v>
      </c>
    </row>
    <row r="273" spans="2:65" s="13" customFormat="1" ht="11.25">
      <c r="B273" s="208"/>
      <c r="C273" s="209"/>
      <c r="D273" s="195" t="s">
        <v>189</v>
      </c>
      <c r="E273" s="210" t="s">
        <v>19</v>
      </c>
      <c r="F273" s="211" t="s">
        <v>83</v>
      </c>
      <c r="G273" s="209"/>
      <c r="H273" s="212">
        <v>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189</v>
      </c>
      <c r="AU273" s="218" t="s">
        <v>85</v>
      </c>
      <c r="AV273" s="13" t="s">
        <v>85</v>
      </c>
      <c r="AW273" s="13" t="s">
        <v>35</v>
      </c>
      <c r="AX273" s="13" t="s">
        <v>83</v>
      </c>
      <c r="AY273" s="218" t="s">
        <v>178</v>
      </c>
    </row>
    <row r="274" spans="2:65" s="1" customFormat="1" ht="16.5" customHeight="1">
      <c r="B274" s="35"/>
      <c r="C274" s="183" t="s">
        <v>295</v>
      </c>
      <c r="D274" s="183" t="s">
        <v>180</v>
      </c>
      <c r="E274" s="184" t="s">
        <v>773</v>
      </c>
      <c r="F274" s="185" t="s">
        <v>774</v>
      </c>
      <c r="G274" s="186" t="s">
        <v>291</v>
      </c>
      <c r="H274" s="187">
        <v>5</v>
      </c>
      <c r="I274" s="188"/>
      <c r="J274" s="189">
        <f>ROUND(I274*H274,2)</f>
        <v>0</v>
      </c>
      <c r="K274" s="185" t="s">
        <v>184</v>
      </c>
      <c r="L274" s="39"/>
      <c r="M274" s="190" t="s">
        <v>19</v>
      </c>
      <c r="N274" s="191" t="s">
        <v>46</v>
      </c>
      <c r="O274" s="61"/>
      <c r="P274" s="192">
        <f>O274*H274</f>
        <v>0</v>
      </c>
      <c r="Q274" s="192">
        <v>3.0799999999999998E-3</v>
      </c>
      <c r="R274" s="192">
        <f>Q274*H274</f>
        <v>1.5399999999999999E-2</v>
      </c>
      <c r="S274" s="192">
        <v>0</v>
      </c>
      <c r="T274" s="193">
        <f>S274*H274</f>
        <v>0</v>
      </c>
      <c r="AR274" s="18" t="s">
        <v>185</v>
      </c>
      <c r="AT274" s="18" t="s">
        <v>180</v>
      </c>
      <c r="AU274" s="18" t="s">
        <v>85</v>
      </c>
      <c r="AY274" s="18" t="s">
        <v>178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83</v>
      </c>
      <c r="BK274" s="194">
        <f>ROUND(I274*H274,2)</f>
        <v>0</v>
      </c>
      <c r="BL274" s="18" t="s">
        <v>185</v>
      </c>
      <c r="BM274" s="18" t="s">
        <v>775</v>
      </c>
    </row>
    <row r="275" spans="2:65" s="1" customFormat="1" ht="19.5">
      <c r="B275" s="35"/>
      <c r="C275" s="36"/>
      <c r="D275" s="195" t="s">
        <v>187</v>
      </c>
      <c r="E275" s="36"/>
      <c r="F275" s="196" t="s">
        <v>776</v>
      </c>
      <c r="G275" s="36"/>
      <c r="H275" s="36"/>
      <c r="I275" s="113"/>
      <c r="J275" s="36"/>
      <c r="K275" s="36"/>
      <c r="L275" s="39"/>
      <c r="M275" s="197"/>
      <c r="N275" s="61"/>
      <c r="O275" s="61"/>
      <c r="P275" s="61"/>
      <c r="Q275" s="61"/>
      <c r="R275" s="61"/>
      <c r="S275" s="61"/>
      <c r="T275" s="62"/>
      <c r="AT275" s="18" t="s">
        <v>187</v>
      </c>
      <c r="AU275" s="18" t="s">
        <v>85</v>
      </c>
    </row>
    <row r="276" spans="2:65" s="12" customFormat="1" ht="11.25">
      <c r="B276" s="198"/>
      <c r="C276" s="199"/>
      <c r="D276" s="195" t="s">
        <v>189</v>
      </c>
      <c r="E276" s="200" t="s">
        <v>19</v>
      </c>
      <c r="F276" s="201" t="s">
        <v>777</v>
      </c>
      <c r="G276" s="199"/>
      <c r="H276" s="200" t="s">
        <v>19</v>
      </c>
      <c r="I276" s="202"/>
      <c r="J276" s="199"/>
      <c r="K276" s="199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189</v>
      </c>
      <c r="AU276" s="207" t="s">
        <v>85</v>
      </c>
      <c r="AV276" s="12" t="s">
        <v>83</v>
      </c>
      <c r="AW276" s="12" t="s">
        <v>35</v>
      </c>
      <c r="AX276" s="12" t="s">
        <v>75</v>
      </c>
      <c r="AY276" s="207" t="s">
        <v>178</v>
      </c>
    </row>
    <row r="277" spans="2:65" s="13" customFormat="1" ht="11.25">
      <c r="B277" s="208"/>
      <c r="C277" s="209"/>
      <c r="D277" s="195" t="s">
        <v>189</v>
      </c>
      <c r="E277" s="210" t="s">
        <v>19</v>
      </c>
      <c r="F277" s="211" t="s">
        <v>209</v>
      </c>
      <c r="G277" s="209"/>
      <c r="H277" s="212">
        <v>5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189</v>
      </c>
      <c r="AU277" s="218" t="s">
        <v>85</v>
      </c>
      <c r="AV277" s="13" t="s">
        <v>85</v>
      </c>
      <c r="AW277" s="13" t="s">
        <v>35</v>
      </c>
      <c r="AX277" s="13" t="s">
        <v>83</v>
      </c>
      <c r="AY277" s="218" t="s">
        <v>178</v>
      </c>
    </row>
    <row r="278" spans="2:65" s="1" customFormat="1" ht="16.5" customHeight="1">
      <c r="B278" s="35"/>
      <c r="C278" s="183" t="s">
        <v>302</v>
      </c>
      <c r="D278" s="183" t="s">
        <v>180</v>
      </c>
      <c r="E278" s="184" t="s">
        <v>778</v>
      </c>
      <c r="F278" s="185" t="s">
        <v>779</v>
      </c>
      <c r="G278" s="186" t="s">
        <v>362</v>
      </c>
      <c r="H278" s="187">
        <v>1.8740000000000001</v>
      </c>
      <c r="I278" s="188"/>
      <c r="J278" s="189">
        <f>ROUND(I278*H278,2)</f>
        <v>0</v>
      </c>
      <c r="K278" s="185" t="s">
        <v>184</v>
      </c>
      <c r="L278" s="39"/>
      <c r="M278" s="190" t="s">
        <v>19</v>
      </c>
      <c r="N278" s="191" t="s">
        <v>46</v>
      </c>
      <c r="O278" s="61"/>
      <c r="P278" s="192">
        <f>O278*H278</f>
        <v>0</v>
      </c>
      <c r="Q278" s="192">
        <v>1.06277</v>
      </c>
      <c r="R278" s="192">
        <f>Q278*H278</f>
        <v>1.9916309800000001</v>
      </c>
      <c r="S278" s="192">
        <v>0</v>
      </c>
      <c r="T278" s="193">
        <f>S278*H278</f>
        <v>0</v>
      </c>
      <c r="AR278" s="18" t="s">
        <v>185</v>
      </c>
      <c r="AT278" s="18" t="s">
        <v>180</v>
      </c>
      <c r="AU278" s="18" t="s">
        <v>85</v>
      </c>
      <c r="AY278" s="18" t="s">
        <v>178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83</v>
      </c>
      <c r="BK278" s="194">
        <f>ROUND(I278*H278,2)</f>
        <v>0</v>
      </c>
      <c r="BL278" s="18" t="s">
        <v>185</v>
      </c>
      <c r="BM278" s="18" t="s">
        <v>780</v>
      </c>
    </row>
    <row r="279" spans="2:65" s="1" customFormat="1" ht="11.25">
      <c r="B279" s="35"/>
      <c r="C279" s="36"/>
      <c r="D279" s="195" t="s">
        <v>187</v>
      </c>
      <c r="E279" s="36"/>
      <c r="F279" s="196" t="s">
        <v>781</v>
      </c>
      <c r="G279" s="36"/>
      <c r="H279" s="36"/>
      <c r="I279" s="113"/>
      <c r="J279" s="36"/>
      <c r="K279" s="36"/>
      <c r="L279" s="39"/>
      <c r="M279" s="197"/>
      <c r="N279" s="61"/>
      <c r="O279" s="61"/>
      <c r="P279" s="61"/>
      <c r="Q279" s="61"/>
      <c r="R279" s="61"/>
      <c r="S279" s="61"/>
      <c r="T279" s="62"/>
      <c r="AT279" s="18" t="s">
        <v>187</v>
      </c>
      <c r="AU279" s="18" t="s">
        <v>85</v>
      </c>
    </row>
    <row r="280" spans="2:65" s="12" customFormat="1" ht="11.25">
      <c r="B280" s="198"/>
      <c r="C280" s="199"/>
      <c r="D280" s="195" t="s">
        <v>189</v>
      </c>
      <c r="E280" s="200" t="s">
        <v>19</v>
      </c>
      <c r="F280" s="201" t="s">
        <v>782</v>
      </c>
      <c r="G280" s="199"/>
      <c r="H280" s="200" t="s">
        <v>19</v>
      </c>
      <c r="I280" s="202"/>
      <c r="J280" s="199"/>
      <c r="K280" s="199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189</v>
      </c>
      <c r="AU280" s="207" t="s">
        <v>85</v>
      </c>
      <c r="AV280" s="12" t="s">
        <v>83</v>
      </c>
      <c r="AW280" s="12" t="s">
        <v>35</v>
      </c>
      <c r="AX280" s="12" t="s">
        <v>75</v>
      </c>
      <c r="AY280" s="207" t="s">
        <v>178</v>
      </c>
    </row>
    <row r="281" spans="2:65" s="12" customFormat="1" ht="11.25">
      <c r="B281" s="198"/>
      <c r="C281" s="199"/>
      <c r="D281" s="195" t="s">
        <v>189</v>
      </c>
      <c r="E281" s="200" t="s">
        <v>19</v>
      </c>
      <c r="F281" s="201" t="s">
        <v>783</v>
      </c>
      <c r="G281" s="199"/>
      <c r="H281" s="200" t="s">
        <v>19</v>
      </c>
      <c r="I281" s="202"/>
      <c r="J281" s="199"/>
      <c r="K281" s="199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189</v>
      </c>
      <c r="AU281" s="207" t="s">
        <v>85</v>
      </c>
      <c r="AV281" s="12" t="s">
        <v>83</v>
      </c>
      <c r="AW281" s="12" t="s">
        <v>35</v>
      </c>
      <c r="AX281" s="12" t="s">
        <v>75</v>
      </c>
      <c r="AY281" s="207" t="s">
        <v>178</v>
      </c>
    </row>
    <row r="282" spans="2:65" s="12" customFormat="1" ht="11.25">
      <c r="B282" s="198"/>
      <c r="C282" s="199"/>
      <c r="D282" s="195" t="s">
        <v>189</v>
      </c>
      <c r="E282" s="200" t="s">
        <v>19</v>
      </c>
      <c r="F282" s="201" t="s">
        <v>784</v>
      </c>
      <c r="G282" s="199"/>
      <c r="H282" s="200" t="s">
        <v>19</v>
      </c>
      <c r="I282" s="202"/>
      <c r="J282" s="199"/>
      <c r="K282" s="199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189</v>
      </c>
      <c r="AU282" s="207" t="s">
        <v>85</v>
      </c>
      <c r="AV282" s="12" t="s">
        <v>83</v>
      </c>
      <c r="AW282" s="12" t="s">
        <v>35</v>
      </c>
      <c r="AX282" s="12" t="s">
        <v>75</v>
      </c>
      <c r="AY282" s="207" t="s">
        <v>178</v>
      </c>
    </row>
    <row r="283" spans="2:65" s="13" customFormat="1" ht="11.25">
      <c r="B283" s="208"/>
      <c r="C283" s="209"/>
      <c r="D283" s="195" t="s">
        <v>189</v>
      </c>
      <c r="E283" s="210" t="s">
        <v>19</v>
      </c>
      <c r="F283" s="211" t="s">
        <v>785</v>
      </c>
      <c r="G283" s="209"/>
      <c r="H283" s="212">
        <v>1.847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189</v>
      </c>
      <c r="AU283" s="218" t="s">
        <v>85</v>
      </c>
      <c r="AV283" s="13" t="s">
        <v>85</v>
      </c>
      <c r="AW283" s="13" t="s">
        <v>35</v>
      </c>
      <c r="AX283" s="13" t="s">
        <v>75</v>
      </c>
      <c r="AY283" s="218" t="s">
        <v>178</v>
      </c>
    </row>
    <row r="284" spans="2:65" s="12" customFormat="1" ht="11.25">
      <c r="B284" s="198"/>
      <c r="C284" s="199"/>
      <c r="D284" s="195" t="s">
        <v>189</v>
      </c>
      <c r="E284" s="200" t="s">
        <v>19</v>
      </c>
      <c r="F284" s="201" t="s">
        <v>764</v>
      </c>
      <c r="G284" s="199"/>
      <c r="H284" s="200" t="s">
        <v>19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189</v>
      </c>
      <c r="AU284" s="207" t="s">
        <v>85</v>
      </c>
      <c r="AV284" s="12" t="s">
        <v>83</v>
      </c>
      <c r="AW284" s="12" t="s">
        <v>35</v>
      </c>
      <c r="AX284" s="12" t="s">
        <v>75</v>
      </c>
      <c r="AY284" s="207" t="s">
        <v>178</v>
      </c>
    </row>
    <row r="285" spans="2:65" s="12" customFormat="1" ht="11.25">
      <c r="B285" s="198"/>
      <c r="C285" s="199"/>
      <c r="D285" s="195" t="s">
        <v>189</v>
      </c>
      <c r="E285" s="200" t="s">
        <v>19</v>
      </c>
      <c r="F285" s="201" t="s">
        <v>784</v>
      </c>
      <c r="G285" s="199"/>
      <c r="H285" s="200" t="s">
        <v>19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189</v>
      </c>
      <c r="AU285" s="207" t="s">
        <v>85</v>
      </c>
      <c r="AV285" s="12" t="s">
        <v>83</v>
      </c>
      <c r="AW285" s="12" t="s">
        <v>35</v>
      </c>
      <c r="AX285" s="12" t="s">
        <v>75</v>
      </c>
      <c r="AY285" s="207" t="s">
        <v>178</v>
      </c>
    </row>
    <row r="286" spans="2:65" s="13" customFormat="1" ht="11.25">
      <c r="B286" s="208"/>
      <c r="C286" s="209"/>
      <c r="D286" s="195" t="s">
        <v>189</v>
      </c>
      <c r="E286" s="210" t="s">
        <v>19</v>
      </c>
      <c r="F286" s="211" t="s">
        <v>786</v>
      </c>
      <c r="G286" s="209"/>
      <c r="H286" s="212">
        <v>2.7E-2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189</v>
      </c>
      <c r="AU286" s="218" t="s">
        <v>85</v>
      </c>
      <c r="AV286" s="13" t="s">
        <v>85</v>
      </c>
      <c r="AW286" s="13" t="s">
        <v>35</v>
      </c>
      <c r="AX286" s="13" t="s">
        <v>75</v>
      </c>
      <c r="AY286" s="218" t="s">
        <v>178</v>
      </c>
    </row>
    <row r="287" spans="2:65" s="14" customFormat="1" ht="11.25">
      <c r="B287" s="219"/>
      <c r="C287" s="220"/>
      <c r="D287" s="195" t="s">
        <v>189</v>
      </c>
      <c r="E287" s="221" t="s">
        <v>19</v>
      </c>
      <c r="F287" s="222" t="s">
        <v>258</v>
      </c>
      <c r="G287" s="220"/>
      <c r="H287" s="223">
        <v>1.8740000000000001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189</v>
      </c>
      <c r="AU287" s="229" t="s">
        <v>85</v>
      </c>
      <c r="AV287" s="14" t="s">
        <v>185</v>
      </c>
      <c r="AW287" s="14" t="s">
        <v>35</v>
      </c>
      <c r="AX287" s="14" t="s">
        <v>83</v>
      </c>
      <c r="AY287" s="229" t="s">
        <v>178</v>
      </c>
    </row>
    <row r="288" spans="2:65" s="1" customFormat="1" ht="16.5" customHeight="1">
      <c r="B288" s="35"/>
      <c r="C288" s="183" t="s">
        <v>308</v>
      </c>
      <c r="D288" s="183" t="s">
        <v>180</v>
      </c>
      <c r="E288" s="184" t="s">
        <v>787</v>
      </c>
      <c r="F288" s="185" t="s">
        <v>788</v>
      </c>
      <c r="G288" s="186" t="s">
        <v>226</v>
      </c>
      <c r="H288" s="187">
        <v>52.094999999999999</v>
      </c>
      <c r="I288" s="188"/>
      <c r="J288" s="189">
        <f>ROUND(I288*H288,2)</f>
        <v>0</v>
      </c>
      <c r="K288" s="185" t="s">
        <v>184</v>
      </c>
      <c r="L288" s="39"/>
      <c r="M288" s="190" t="s">
        <v>19</v>
      </c>
      <c r="N288" s="191" t="s">
        <v>46</v>
      </c>
      <c r="O288" s="61"/>
      <c r="P288" s="192">
        <f>O288*H288</f>
        <v>0</v>
      </c>
      <c r="Q288" s="192">
        <v>2.2563399999999998</v>
      </c>
      <c r="R288" s="192">
        <f>Q288*H288</f>
        <v>117.54403229999998</v>
      </c>
      <c r="S288" s="192">
        <v>0</v>
      </c>
      <c r="T288" s="193">
        <f>S288*H288</f>
        <v>0</v>
      </c>
      <c r="AR288" s="18" t="s">
        <v>185</v>
      </c>
      <c r="AT288" s="18" t="s">
        <v>180</v>
      </c>
      <c r="AU288" s="18" t="s">
        <v>85</v>
      </c>
      <c r="AY288" s="18" t="s">
        <v>178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83</v>
      </c>
      <c r="BK288" s="194">
        <f>ROUND(I288*H288,2)</f>
        <v>0</v>
      </c>
      <c r="BL288" s="18" t="s">
        <v>185</v>
      </c>
      <c r="BM288" s="18" t="s">
        <v>789</v>
      </c>
    </row>
    <row r="289" spans="2:51" s="1" customFormat="1" ht="11.25">
      <c r="B289" s="35"/>
      <c r="C289" s="36"/>
      <c r="D289" s="195" t="s">
        <v>187</v>
      </c>
      <c r="E289" s="36"/>
      <c r="F289" s="196" t="s">
        <v>790</v>
      </c>
      <c r="G289" s="36"/>
      <c r="H289" s="36"/>
      <c r="I289" s="113"/>
      <c r="J289" s="36"/>
      <c r="K289" s="36"/>
      <c r="L289" s="39"/>
      <c r="M289" s="197"/>
      <c r="N289" s="61"/>
      <c r="O289" s="61"/>
      <c r="P289" s="61"/>
      <c r="Q289" s="61"/>
      <c r="R289" s="61"/>
      <c r="S289" s="61"/>
      <c r="T289" s="62"/>
      <c r="AT289" s="18" t="s">
        <v>187</v>
      </c>
      <c r="AU289" s="18" t="s">
        <v>85</v>
      </c>
    </row>
    <row r="290" spans="2:51" s="12" customFormat="1" ht="11.25">
      <c r="B290" s="198"/>
      <c r="C290" s="199"/>
      <c r="D290" s="195" t="s">
        <v>189</v>
      </c>
      <c r="E290" s="200" t="s">
        <v>19</v>
      </c>
      <c r="F290" s="201" t="s">
        <v>791</v>
      </c>
      <c r="G290" s="199"/>
      <c r="H290" s="200" t="s">
        <v>19</v>
      </c>
      <c r="I290" s="202"/>
      <c r="J290" s="199"/>
      <c r="K290" s="199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189</v>
      </c>
      <c r="AU290" s="207" t="s">
        <v>85</v>
      </c>
      <c r="AV290" s="12" t="s">
        <v>83</v>
      </c>
      <c r="AW290" s="12" t="s">
        <v>35</v>
      </c>
      <c r="AX290" s="12" t="s">
        <v>75</v>
      </c>
      <c r="AY290" s="207" t="s">
        <v>178</v>
      </c>
    </row>
    <row r="291" spans="2:51" s="12" customFormat="1" ht="11.25">
      <c r="B291" s="198"/>
      <c r="C291" s="199"/>
      <c r="D291" s="195" t="s">
        <v>189</v>
      </c>
      <c r="E291" s="200" t="s">
        <v>19</v>
      </c>
      <c r="F291" s="201" t="s">
        <v>643</v>
      </c>
      <c r="G291" s="199"/>
      <c r="H291" s="200" t="s">
        <v>19</v>
      </c>
      <c r="I291" s="202"/>
      <c r="J291" s="199"/>
      <c r="K291" s="199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189</v>
      </c>
      <c r="AU291" s="207" t="s">
        <v>85</v>
      </c>
      <c r="AV291" s="12" t="s">
        <v>83</v>
      </c>
      <c r="AW291" s="12" t="s">
        <v>35</v>
      </c>
      <c r="AX291" s="12" t="s">
        <v>75</v>
      </c>
      <c r="AY291" s="207" t="s">
        <v>178</v>
      </c>
    </row>
    <row r="292" spans="2:51" s="13" customFormat="1" ht="11.25">
      <c r="B292" s="208"/>
      <c r="C292" s="209"/>
      <c r="D292" s="195" t="s">
        <v>189</v>
      </c>
      <c r="E292" s="210" t="s">
        <v>19</v>
      </c>
      <c r="F292" s="211" t="s">
        <v>792</v>
      </c>
      <c r="G292" s="209"/>
      <c r="H292" s="212">
        <v>12.894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189</v>
      </c>
      <c r="AU292" s="218" t="s">
        <v>85</v>
      </c>
      <c r="AV292" s="13" t="s">
        <v>85</v>
      </c>
      <c r="AW292" s="13" t="s">
        <v>35</v>
      </c>
      <c r="AX292" s="13" t="s">
        <v>75</v>
      </c>
      <c r="AY292" s="218" t="s">
        <v>178</v>
      </c>
    </row>
    <row r="293" spans="2:51" s="12" customFormat="1" ht="11.25">
      <c r="B293" s="198"/>
      <c r="C293" s="199"/>
      <c r="D293" s="195" t="s">
        <v>189</v>
      </c>
      <c r="E293" s="200" t="s">
        <v>19</v>
      </c>
      <c r="F293" s="201" t="s">
        <v>645</v>
      </c>
      <c r="G293" s="199"/>
      <c r="H293" s="200" t="s">
        <v>19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189</v>
      </c>
      <c r="AU293" s="207" t="s">
        <v>85</v>
      </c>
      <c r="AV293" s="12" t="s">
        <v>83</v>
      </c>
      <c r="AW293" s="12" t="s">
        <v>35</v>
      </c>
      <c r="AX293" s="12" t="s">
        <v>75</v>
      </c>
      <c r="AY293" s="207" t="s">
        <v>178</v>
      </c>
    </row>
    <row r="294" spans="2:51" s="13" customFormat="1" ht="11.25">
      <c r="B294" s="208"/>
      <c r="C294" s="209"/>
      <c r="D294" s="195" t="s">
        <v>189</v>
      </c>
      <c r="E294" s="210" t="s">
        <v>19</v>
      </c>
      <c r="F294" s="211" t="s">
        <v>793</v>
      </c>
      <c r="G294" s="209"/>
      <c r="H294" s="212">
        <v>9.4380000000000006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189</v>
      </c>
      <c r="AU294" s="218" t="s">
        <v>85</v>
      </c>
      <c r="AV294" s="13" t="s">
        <v>85</v>
      </c>
      <c r="AW294" s="13" t="s">
        <v>35</v>
      </c>
      <c r="AX294" s="13" t="s">
        <v>75</v>
      </c>
      <c r="AY294" s="218" t="s">
        <v>178</v>
      </c>
    </row>
    <row r="295" spans="2:51" s="12" customFormat="1" ht="11.25">
      <c r="B295" s="198"/>
      <c r="C295" s="199"/>
      <c r="D295" s="195" t="s">
        <v>189</v>
      </c>
      <c r="E295" s="200" t="s">
        <v>19</v>
      </c>
      <c r="F295" s="201" t="s">
        <v>647</v>
      </c>
      <c r="G295" s="199"/>
      <c r="H295" s="200" t="s">
        <v>19</v>
      </c>
      <c r="I295" s="202"/>
      <c r="J295" s="199"/>
      <c r="K295" s="199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189</v>
      </c>
      <c r="AU295" s="207" t="s">
        <v>85</v>
      </c>
      <c r="AV295" s="12" t="s">
        <v>83</v>
      </c>
      <c r="AW295" s="12" t="s">
        <v>35</v>
      </c>
      <c r="AX295" s="12" t="s">
        <v>75</v>
      </c>
      <c r="AY295" s="207" t="s">
        <v>178</v>
      </c>
    </row>
    <row r="296" spans="2:51" s="13" customFormat="1" ht="11.25">
      <c r="B296" s="208"/>
      <c r="C296" s="209"/>
      <c r="D296" s="195" t="s">
        <v>189</v>
      </c>
      <c r="E296" s="210" t="s">
        <v>19</v>
      </c>
      <c r="F296" s="211" t="s">
        <v>794</v>
      </c>
      <c r="G296" s="209"/>
      <c r="H296" s="212">
        <v>4.0490000000000004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189</v>
      </c>
      <c r="AU296" s="218" t="s">
        <v>85</v>
      </c>
      <c r="AV296" s="13" t="s">
        <v>85</v>
      </c>
      <c r="AW296" s="13" t="s">
        <v>35</v>
      </c>
      <c r="AX296" s="13" t="s">
        <v>75</v>
      </c>
      <c r="AY296" s="218" t="s">
        <v>178</v>
      </c>
    </row>
    <row r="297" spans="2:51" s="12" customFormat="1" ht="11.25">
      <c r="B297" s="198"/>
      <c r="C297" s="199"/>
      <c r="D297" s="195" t="s">
        <v>189</v>
      </c>
      <c r="E297" s="200" t="s">
        <v>19</v>
      </c>
      <c r="F297" s="201" t="s">
        <v>649</v>
      </c>
      <c r="G297" s="199"/>
      <c r="H297" s="200" t="s">
        <v>19</v>
      </c>
      <c r="I297" s="202"/>
      <c r="J297" s="199"/>
      <c r="K297" s="199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189</v>
      </c>
      <c r="AU297" s="207" t="s">
        <v>85</v>
      </c>
      <c r="AV297" s="12" t="s">
        <v>83</v>
      </c>
      <c r="AW297" s="12" t="s">
        <v>35</v>
      </c>
      <c r="AX297" s="12" t="s">
        <v>75</v>
      </c>
      <c r="AY297" s="207" t="s">
        <v>178</v>
      </c>
    </row>
    <row r="298" spans="2:51" s="13" customFormat="1" ht="11.25">
      <c r="B298" s="208"/>
      <c r="C298" s="209"/>
      <c r="D298" s="195" t="s">
        <v>189</v>
      </c>
      <c r="E298" s="210" t="s">
        <v>19</v>
      </c>
      <c r="F298" s="211" t="s">
        <v>795</v>
      </c>
      <c r="G298" s="209"/>
      <c r="H298" s="212">
        <v>3.4319999999999999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189</v>
      </c>
      <c r="AU298" s="218" t="s">
        <v>85</v>
      </c>
      <c r="AV298" s="13" t="s">
        <v>85</v>
      </c>
      <c r="AW298" s="13" t="s">
        <v>35</v>
      </c>
      <c r="AX298" s="13" t="s">
        <v>75</v>
      </c>
      <c r="AY298" s="218" t="s">
        <v>178</v>
      </c>
    </row>
    <row r="299" spans="2:51" s="12" customFormat="1" ht="11.25">
      <c r="B299" s="198"/>
      <c r="C299" s="199"/>
      <c r="D299" s="195" t="s">
        <v>189</v>
      </c>
      <c r="E299" s="200" t="s">
        <v>19</v>
      </c>
      <c r="F299" s="201" t="s">
        <v>796</v>
      </c>
      <c r="G299" s="199"/>
      <c r="H299" s="200" t="s">
        <v>19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189</v>
      </c>
      <c r="AU299" s="207" t="s">
        <v>85</v>
      </c>
      <c r="AV299" s="12" t="s">
        <v>83</v>
      </c>
      <c r="AW299" s="12" t="s">
        <v>35</v>
      </c>
      <c r="AX299" s="12" t="s">
        <v>75</v>
      </c>
      <c r="AY299" s="207" t="s">
        <v>178</v>
      </c>
    </row>
    <row r="300" spans="2:51" s="13" customFormat="1" ht="11.25">
      <c r="B300" s="208"/>
      <c r="C300" s="209"/>
      <c r="D300" s="195" t="s">
        <v>189</v>
      </c>
      <c r="E300" s="210" t="s">
        <v>19</v>
      </c>
      <c r="F300" s="211" t="s">
        <v>797</v>
      </c>
      <c r="G300" s="209"/>
      <c r="H300" s="212">
        <v>4.5720000000000001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189</v>
      </c>
      <c r="AU300" s="218" t="s">
        <v>85</v>
      </c>
      <c r="AV300" s="13" t="s">
        <v>85</v>
      </c>
      <c r="AW300" s="13" t="s">
        <v>35</v>
      </c>
      <c r="AX300" s="13" t="s">
        <v>75</v>
      </c>
      <c r="AY300" s="218" t="s">
        <v>178</v>
      </c>
    </row>
    <row r="301" spans="2:51" s="13" customFormat="1" ht="11.25">
      <c r="B301" s="208"/>
      <c r="C301" s="209"/>
      <c r="D301" s="195" t="s">
        <v>189</v>
      </c>
      <c r="E301" s="210" t="s">
        <v>19</v>
      </c>
      <c r="F301" s="211" t="s">
        <v>798</v>
      </c>
      <c r="G301" s="209"/>
      <c r="H301" s="212">
        <v>0.81299999999999994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189</v>
      </c>
      <c r="AU301" s="218" t="s">
        <v>85</v>
      </c>
      <c r="AV301" s="13" t="s">
        <v>85</v>
      </c>
      <c r="AW301" s="13" t="s">
        <v>35</v>
      </c>
      <c r="AX301" s="13" t="s">
        <v>75</v>
      </c>
      <c r="AY301" s="218" t="s">
        <v>178</v>
      </c>
    </row>
    <row r="302" spans="2:51" s="15" customFormat="1" ht="11.25">
      <c r="B302" s="230"/>
      <c r="C302" s="231"/>
      <c r="D302" s="195" t="s">
        <v>189</v>
      </c>
      <c r="E302" s="232" t="s">
        <v>19</v>
      </c>
      <c r="F302" s="233" t="s">
        <v>274</v>
      </c>
      <c r="G302" s="231"/>
      <c r="H302" s="234">
        <v>35.198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189</v>
      </c>
      <c r="AU302" s="240" t="s">
        <v>85</v>
      </c>
      <c r="AV302" s="15" t="s">
        <v>198</v>
      </c>
      <c r="AW302" s="15" t="s">
        <v>35</v>
      </c>
      <c r="AX302" s="15" t="s">
        <v>75</v>
      </c>
      <c r="AY302" s="240" t="s">
        <v>178</v>
      </c>
    </row>
    <row r="303" spans="2:51" s="12" customFormat="1" ht="11.25">
      <c r="B303" s="198"/>
      <c r="C303" s="199"/>
      <c r="D303" s="195" t="s">
        <v>189</v>
      </c>
      <c r="E303" s="200" t="s">
        <v>19</v>
      </c>
      <c r="F303" s="201" t="s">
        <v>799</v>
      </c>
      <c r="G303" s="199"/>
      <c r="H303" s="200" t="s">
        <v>19</v>
      </c>
      <c r="I303" s="202"/>
      <c r="J303" s="199"/>
      <c r="K303" s="199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189</v>
      </c>
      <c r="AU303" s="207" t="s">
        <v>85</v>
      </c>
      <c r="AV303" s="12" t="s">
        <v>83</v>
      </c>
      <c r="AW303" s="12" t="s">
        <v>35</v>
      </c>
      <c r="AX303" s="12" t="s">
        <v>75</v>
      </c>
      <c r="AY303" s="207" t="s">
        <v>178</v>
      </c>
    </row>
    <row r="304" spans="2:51" s="13" customFormat="1" ht="11.25">
      <c r="B304" s="208"/>
      <c r="C304" s="209"/>
      <c r="D304" s="195" t="s">
        <v>189</v>
      </c>
      <c r="E304" s="210" t="s">
        <v>19</v>
      </c>
      <c r="F304" s="211" t="s">
        <v>800</v>
      </c>
      <c r="G304" s="209"/>
      <c r="H304" s="212">
        <v>3.25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189</v>
      </c>
      <c r="AU304" s="218" t="s">
        <v>85</v>
      </c>
      <c r="AV304" s="13" t="s">
        <v>85</v>
      </c>
      <c r="AW304" s="13" t="s">
        <v>35</v>
      </c>
      <c r="AX304" s="13" t="s">
        <v>75</v>
      </c>
      <c r="AY304" s="218" t="s">
        <v>178</v>
      </c>
    </row>
    <row r="305" spans="2:65" s="13" customFormat="1" ht="11.25">
      <c r="B305" s="208"/>
      <c r="C305" s="209"/>
      <c r="D305" s="195" t="s">
        <v>189</v>
      </c>
      <c r="E305" s="210" t="s">
        <v>19</v>
      </c>
      <c r="F305" s="211" t="s">
        <v>801</v>
      </c>
      <c r="G305" s="209"/>
      <c r="H305" s="212">
        <v>6.1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189</v>
      </c>
      <c r="AU305" s="218" t="s">
        <v>85</v>
      </c>
      <c r="AV305" s="13" t="s">
        <v>85</v>
      </c>
      <c r="AW305" s="13" t="s">
        <v>35</v>
      </c>
      <c r="AX305" s="13" t="s">
        <v>75</v>
      </c>
      <c r="AY305" s="218" t="s">
        <v>178</v>
      </c>
    </row>
    <row r="306" spans="2:65" s="15" customFormat="1" ht="11.25">
      <c r="B306" s="230"/>
      <c r="C306" s="231"/>
      <c r="D306" s="195" t="s">
        <v>189</v>
      </c>
      <c r="E306" s="232" t="s">
        <v>19</v>
      </c>
      <c r="F306" s="233" t="s">
        <v>274</v>
      </c>
      <c r="G306" s="231"/>
      <c r="H306" s="234">
        <v>9.35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189</v>
      </c>
      <c r="AU306" s="240" t="s">
        <v>85</v>
      </c>
      <c r="AV306" s="15" t="s">
        <v>198</v>
      </c>
      <c r="AW306" s="15" t="s">
        <v>35</v>
      </c>
      <c r="AX306" s="15" t="s">
        <v>75</v>
      </c>
      <c r="AY306" s="240" t="s">
        <v>178</v>
      </c>
    </row>
    <row r="307" spans="2:65" s="12" customFormat="1" ht="11.25">
      <c r="B307" s="198"/>
      <c r="C307" s="199"/>
      <c r="D307" s="195" t="s">
        <v>189</v>
      </c>
      <c r="E307" s="200" t="s">
        <v>19</v>
      </c>
      <c r="F307" s="201" t="s">
        <v>802</v>
      </c>
      <c r="G307" s="199"/>
      <c r="H307" s="200" t="s">
        <v>19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189</v>
      </c>
      <c r="AU307" s="207" t="s">
        <v>85</v>
      </c>
      <c r="AV307" s="12" t="s">
        <v>83</v>
      </c>
      <c r="AW307" s="12" t="s">
        <v>35</v>
      </c>
      <c r="AX307" s="12" t="s">
        <v>75</v>
      </c>
      <c r="AY307" s="207" t="s">
        <v>178</v>
      </c>
    </row>
    <row r="308" spans="2:65" s="13" customFormat="1" ht="11.25">
      <c r="B308" s="208"/>
      <c r="C308" s="209"/>
      <c r="D308" s="195" t="s">
        <v>189</v>
      </c>
      <c r="E308" s="210" t="s">
        <v>19</v>
      </c>
      <c r="F308" s="211" t="s">
        <v>803</v>
      </c>
      <c r="G308" s="209"/>
      <c r="H308" s="212">
        <v>1.1100000000000001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189</v>
      </c>
      <c r="AU308" s="218" t="s">
        <v>85</v>
      </c>
      <c r="AV308" s="13" t="s">
        <v>85</v>
      </c>
      <c r="AW308" s="13" t="s">
        <v>35</v>
      </c>
      <c r="AX308" s="13" t="s">
        <v>75</v>
      </c>
      <c r="AY308" s="218" t="s">
        <v>178</v>
      </c>
    </row>
    <row r="309" spans="2:65" s="13" customFormat="1" ht="11.25">
      <c r="B309" s="208"/>
      <c r="C309" s="209"/>
      <c r="D309" s="195" t="s">
        <v>189</v>
      </c>
      <c r="E309" s="210" t="s">
        <v>19</v>
      </c>
      <c r="F309" s="211" t="s">
        <v>804</v>
      </c>
      <c r="G309" s="209"/>
      <c r="H309" s="212">
        <v>1.129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189</v>
      </c>
      <c r="AU309" s="218" t="s">
        <v>85</v>
      </c>
      <c r="AV309" s="13" t="s">
        <v>85</v>
      </c>
      <c r="AW309" s="13" t="s">
        <v>35</v>
      </c>
      <c r="AX309" s="13" t="s">
        <v>75</v>
      </c>
      <c r="AY309" s="218" t="s">
        <v>178</v>
      </c>
    </row>
    <row r="310" spans="2:65" s="13" customFormat="1" ht="11.25">
      <c r="B310" s="208"/>
      <c r="C310" s="209"/>
      <c r="D310" s="195" t="s">
        <v>189</v>
      </c>
      <c r="E310" s="210" t="s">
        <v>19</v>
      </c>
      <c r="F310" s="211" t="s">
        <v>805</v>
      </c>
      <c r="G310" s="209"/>
      <c r="H310" s="212">
        <v>1.9039999999999999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189</v>
      </c>
      <c r="AU310" s="218" t="s">
        <v>85</v>
      </c>
      <c r="AV310" s="13" t="s">
        <v>85</v>
      </c>
      <c r="AW310" s="13" t="s">
        <v>35</v>
      </c>
      <c r="AX310" s="13" t="s">
        <v>75</v>
      </c>
      <c r="AY310" s="218" t="s">
        <v>178</v>
      </c>
    </row>
    <row r="311" spans="2:65" s="13" customFormat="1" ht="11.25">
      <c r="B311" s="208"/>
      <c r="C311" s="209"/>
      <c r="D311" s="195" t="s">
        <v>189</v>
      </c>
      <c r="E311" s="210" t="s">
        <v>19</v>
      </c>
      <c r="F311" s="211" t="s">
        <v>806</v>
      </c>
      <c r="G311" s="209"/>
      <c r="H311" s="212">
        <v>1.45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189</v>
      </c>
      <c r="AU311" s="218" t="s">
        <v>85</v>
      </c>
      <c r="AV311" s="13" t="s">
        <v>85</v>
      </c>
      <c r="AW311" s="13" t="s">
        <v>35</v>
      </c>
      <c r="AX311" s="13" t="s">
        <v>75</v>
      </c>
      <c r="AY311" s="218" t="s">
        <v>178</v>
      </c>
    </row>
    <row r="312" spans="2:65" s="13" customFormat="1" ht="11.25">
      <c r="B312" s="208"/>
      <c r="C312" s="209"/>
      <c r="D312" s="195" t="s">
        <v>189</v>
      </c>
      <c r="E312" s="210" t="s">
        <v>19</v>
      </c>
      <c r="F312" s="211" t="s">
        <v>807</v>
      </c>
      <c r="G312" s="209"/>
      <c r="H312" s="212">
        <v>1.954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189</v>
      </c>
      <c r="AU312" s="218" t="s">
        <v>85</v>
      </c>
      <c r="AV312" s="13" t="s">
        <v>85</v>
      </c>
      <c r="AW312" s="13" t="s">
        <v>35</v>
      </c>
      <c r="AX312" s="13" t="s">
        <v>75</v>
      </c>
      <c r="AY312" s="218" t="s">
        <v>178</v>
      </c>
    </row>
    <row r="313" spans="2:65" s="15" customFormat="1" ht="11.25">
      <c r="B313" s="230"/>
      <c r="C313" s="231"/>
      <c r="D313" s="195" t="s">
        <v>189</v>
      </c>
      <c r="E313" s="232" t="s">
        <v>19</v>
      </c>
      <c r="F313" s="233" t="s">
        <v>274</v>
      </c>
      <c r="G313" s="231"/>
      <c r="H313" s="234">
        <v>7.5469999999999997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189</v>
      </c>
      <c r="AU313" s="240" t="s">
        <v>85</v>
      </c>
      <c r="AV313" s="15" t="s">
        <v>198</v>
      </c>
      <c r="AW313" s="15" t="s">
        <v>35</v>
      </c>
      <c r="AX313" s="15" t="s">
        <v>75</v>
      </c>
      <c r="AY313" s="240" t="s">
        <v>178</v>
      </c>
    </row>
    <row r="314" spans="2:65" s="14" customFormat="1" ht="11.25">
      <c r="B314" s="219"/>
      <c r="C314" s="220"/>
      <c r="D314" s="195" t="s">
        <v>189</v>
      </c>
      <c r="E314" s="221" t="s">
        <v>19</v>
      </c>
      <c r="F314" s="222" t="s">
        <v>258</v>
      </c>
      <c r="G314" s="220"/>
      <c r="H314" s="223">
        <v>52.094999999999999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189</v>
      </c>
      <c r="AU314" s="229" t="s">
        <v>85</v>
      </c>
      <c r="AV314" s="14" t="s">
        <v>185</v>
      </c>
      <c r="AW314" s="14" t="s">
        <v>35</v>
      </c>
      <c r="AX314" s="14" t="s">
        <v>83</v>
      </c>
      <c r="AY314" s="229" t="s">
        <v>178</v>
      </c>
    </row>
    <row r="315" spans="2:65" s="1" customFormat="1" ht="16.5" customHeight="1">
      <c r="B315" s="35"/>
      <c r="C315" s="183" t="s">
        <v>315</v>
      </c>
      <c r="D315" s="183" t="s">
        <v>180</v>
      </c>
      <c r="E315" s="184" t="s">
        <v>808</v>
      </c>
      <c r="F315" s="185" t="s">
        <v>809</v>
      </c>
      <c r="G315" s="186" t="s">
        <v>291</v>
      </c>
      <c r="H315" s="187">
        <v>1</v>
      </c>
      <c r="I315" s="188"/>
      <c r="J315" s="189">
        <f>ROUND(I315*H315,2)</f>
        <v>0</v>
      </c>
      <c r="K315" s="185" t="s">
        <v>184</v>
      </c>
      <c r="L315" s="39"/>
      <c r="M315" s="190" t="s">
        <v>19</v>
      </c>
      <c r="N315" s="191" t="s">
        <v>46</v>
      </c>
      <c r="O315" s="61"/>
      <c r="P315" s="192">
        <f>O315*H315</f>
        <v>0</v>
      </c>
      <c r="Q315" s="192">
        <v>5.8900000000000003E-3</v>
      </c>
      <c r="R315" s="192">
        <f>Q315*H315</f>
        <v>5.8900000000000003E-3</v>
      </c>
      <c r="S315" s="192">
        <v>0</v>
      </c>
      <c r="T315" s="193">
        <f>S315*H315</f>
        <v>0</v>
      </c>
      <c r="AR315" s="18" t="s">
        <v>185</v>
      </c>
      <c r="AT315" s="18" t="s">
        <v>180</v>
      </c>
      <c r="AU315" s="18" t="s">
        <v>85</v>
      </c>
      <c r="AY315" s="18" t="s">
        <v>178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83</v>
      </c>
      <c r="BK315" s="194">
        <f>ROUND(I315*H315,2)</f>
        <v>0</v>
      </c>
      <c r="BL315" s="18" t="s">
        <v>185</v>
      </c>
      <c r="BM315" s="18" t="s">
        <v>810</v>
      </c>
    </row>
    <row r="316" spans="2:65" s="1" customFormat="1" ht="19.5">
      <c r="B316" s="35"/>
      <c r="C316" s="36"/>
      <c r="D316" s="195" t="s">
        <v>187</v>
      </c>
      <c r="E316" s="36"/>
      <c r="F316" s="196" t="s">
        <v>811</v>
      </c>
      <c r="G316" s="36"/>
      <c r="H316" s="36"/>
      <c r="I316" s="113"/>
      <c r="J316" s="36"/>
      <c r="K316" s="36"/>
      <c r="L316" s="39"/>
      <c r="M316" s="197"/>
      <c r="N316" s="61"/>
      <c r="O316" s="61"/>
      <c r="P316" s="61"/>
      <c r="Q316" s="61"/>
      <c r="R316" s="61"/>
      <c r="S316" s="61"/>
      <c r="T316" s="62"/>
      <c r="AT316" s="18" t="s">
        <v>187</v>
      </c>
      <c r="AU316" s="18" t="s">
        <v>85</v>
      </c>
    </row>
    <row r="317" spans="2:65" s="12" customFormat="1" ht="11.25">
      <c r="B317" s="198"/>
      <c r="C317" s="199"/>
      <c r="D317" s="195" t="s">
        <v>189</v>
      </c>
      <c r="E317" s="200" t="s">
        <v>19</v>
      </c>
      <c r="F317" s="201" t="s">
        <v>812</v>
      </c>
      <c r="G317" s="199"/>
      <c r="H317" s="200" t="s">
        <v>19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189</v>
      </c>
      <c r="AU317" s="207" t="s">
        <v>85</v>
      </c>
      <c r="AV317" s="12" t="s">
        <v>83</v>
      </c>
      <c r="AW317" s="12" t="s">
        <v>35</v>
      </c>
      <c r="AX317" s="12" t="s">
        <v>75</v>
      </c>
      <c r="AY317" s="207" t="s">
        <v>178</v>
      </c>
    </row>
    <row r="318" spans="2:65" s="13" customFormat="1" ht="11.25">
      <c r="B318" s="208"/>
      <c r="C318" s="209"/>
      <c r="D318" s="195" t="s">
        <v>189</v>
      </c>
      <c r="E318" s="210" t="s">
        <v>19</v>
      </c>
      <c r="F318" s="211" t="s">
        <v>813</v>
      </c>
      <c r="G318" s="209"/>
      <c r="H318" s="212">
        <v>1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85</v>
      </c>
      <c r="AV318" s="13" t="s">
        <v>85</v>
      </c>
      <c r="AW318" s="13" t="s">
        <v>35</v>
      </c>
      <c r="AX318" s="13" t="s">
        <v>83</v>
      </c>
      <c r="AY318" s="218" t="s">
        <v>178</v>
      </c>
    </row>
    <row r="319" spans="2:65" s="1" customFormat="1" ht="16.5" customHeight="1">
      <c r="B319" s="35"/>
      <c r="C319" s="183" t="s">
        <v>7</v>
      </c>
      <c r="D319" s="183" t="s">
        <v>180</v>
      </c>
      <c r="E319" s="184" t="s">
        <v>814</v>
      </c>
      <c r="F319" s="185" t="s">
        <v>815</v>
      </c>
      <c r="G319" s="186" t="s">
        <v>291</v>
      </c>
      <c r="H319" s="187">
        <v>1</v>
      </c>
      <c r="I319" s="188"/>
      <c r="J319" s="189">
        <f>ROUND(I319*H319,2)</f>
        <v>0</v>
      </c>
      <c r="K319" s="185" t="s">
        <v>184</v>
      </c>
      <c r="L319" s="39"/>
      <c r="M319" s="190" t="s">
        <v>19</v>
      </c>
      <c r="N319" s="191" t="s">
        <v>46</v>
      </c>
      <c r="O319" s="61"/>
      <c r="P319" s="192">
        <f>O319*H319</f>
        <v>0</v>
      </c>
      <c r="Q319" s="192">
        <v>2.82E-3</v>
      </c>
      <c r="R319" s="192">
        <f>Q319*H319</f>
        <v>2.82E-3</v>
      </c>
      <c r="S319" s="192">
        <v>0</v>
      </c>
      <c r="T319" s="193">
        <f>S319*H319</f>
        <v>0</v>
      </c>
      <c r="AR319" s="18" t="s">
        <v>185</v>
      </c>
      <c r="AT319" s="18" t="s">
        <v>180</v>
      </c>
      <c r="AU319" s="18" t="s">
        <v>85</v>
      </c>
      <c r="AY319" s="18" t="s">
        <v>178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8" t="s">
        <v>83</v>
      </c>
      <c r="BK319" s="194">
        <f>ROUND(I319*H319,2)</f>
        <v>0</v>
      </c>
      <c r="BL319" s="18" t="s">
        <v>185</v>
      </c>
      <c r="BM319" s="18" t="s">
        <v>816</v>
      </c>
    </row>
    <row r="320" spans="2:65" s="1" customFormat="1" ht="19.5">
      <c r="B320" s="35"/>
      <c r="C320" s="36"/>
      <c r="D320" s="195" t="s">
        <v>187</v>
      </c>
      <c r="E320" s="36"/>
      <c r="F320" s="196" t="s">
        <v>817</v>
      </c>
      <c r="G320" s="36"/>
      <c r="H320" s="36"/>
      <c r="I320" s="113"/>
      <c r="J320" s="36"/>
      <c r="K320" s="36"/>
      <c r="L320" s="39"/>
      <c r="M320" s="197"/>
      <c r="N320" s="61"/>
      <c r="O320" s="61"/>
      <c r="P320" s="61"/>
      <c r="Q320" s="61"/>
      <c r="R320" s="61"/>
      <c r="S320" s="61"/>
      <c r="T320" s="62"/>
      <c r="AT320" s="18" t="s">
        <v>187</v>
      </c>
      <c r="AU320" s="18" t="s">
        <v>85</v>
      </c>
    </row>
    <row r="321" spans="2:65" s="12" customFormat="1" ht="11.25">
      <c r="B321" s="198"/>
      <c r="C321" s="199"/>
      <c r="D321" s="195" t="s">
        <v>189</v>
      </c>
      <c r="E321" s="200" t="s">
        <v>19</v>
      </c>
      <c r="F321" s="201" t="s">
        <v>818</v>
      </c>
      <c r="G321" s="199"/>
      <c r="H321" s="200" t="s">
        <v>19</v>
      </c>
      <c r="I321" s="202"/>
      <c r="J321" s="199"/>
      <c r="K321" s="199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189</v>
      </c>
      <c r="AU321" s="207" t="s">
        <v>85</v>
      </c>
      <c r="AV321" s="12" t="s">
        <v>83</v>
      </c>
      <c r="AW321" s="12" t="s">
        <v>35</v>
      </c>
      <c r="AX321" s="12" t="s">
        <v>75</v>
      </c>
      <c r="AY321" s="207" t="s">
        <v>178</v>
      </c>
    </row>
    <row r="322" spans="2:65" s="12" customFormat="1" ht="11.25">
      <c r="B322" s="198"/>
      <c r="C322" s="199"/>
      <c r="D322" s="195" t="s">
        <v>189</v>
      </c>
      <c r="E322" s="200" t="s">
        <v>19</v>
      </c>
      <c r="F322" s="201" t="s">
        <v>819</v>
      </c>
      <c r="G322" s="199"/>
      <c r="H322" s="200" t="s">
        <v>19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189</v>
      </c>
      <c r="AU322" s="207" t="s">
        <v>85</v>
      </c>
      <c r="AV322" s="12" t="s">
        <v>83</v>
      </c>
      <c r="AW322" s="12" t="s">
        <v>35</v>
      </c>
      <c r="AX322" s="12" t="s">
        <v>75</v>
      </c>
      <c r="AY322" s="207" t="s">
        <v>178</v>
      </c>
    </row>
    <row r="323" spans="2:65" s="13" customFormat="1" ht="11.25">
      <c r="B323" s="208"/>
      <c r="C323" s="209"/>
      <c r="D323" s="195" t="s">
        <v>189</v>
      </c>
      <c r="E323" s="210" t="s">
        <v>19</v>
      </c>
      <c r="F323" s="211" t="s">
        <v>83</v>
      </c>
      <c r="G323" s="209"/>
      <c r="H323" s="212">
        <v>1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189</v>
      </c>
      <c r="AU323" s="218" t="s">
        <v>85</v>
      </c>
      <c r="AV323" s="13" t="s">
        <v>85</v>
      </c>
      <c r="AW323" s="13" t="s">
        <v>35</v>
      </c>
      <c r="AX323" s="13" t="s">
        <v>83</v>
      </c>
      <c r="AY323" s="218" t="s">
        <v>178</v>
      </c>
    </row>
    <row r="324" spans="2:65" s="1" customFormat="1" ht="16.5" customHeight="1">
      <c r="B324" s="35"/>
      <c r="C324" s="183" t="s">
        <v>329</v>
      </c>
      <c r="D324" s="183" t="s">
        <v>180</v>
      </c>
      <c r="E324" s="184" t="s">
        <v>820</v>
      </c>
      <c r="F324" s="185" t="s">
        <v>821</v>
      </c>
      <c r="G324" s="186" t="s">
        <v>291</v>
      </c>
      <c r="H324" s="187">
        <v>5</v>
      </c>
      <c r="I324" s="188"/>
      <c r="J324" s="189">
        <f>ROUND(I324*H324,2)</f>
        <v>0</v>
      </c>
      <c r="K324" s="185" t="s">
        <v>184</v>
      </c>
      <c r="L324" s="39"/>
      <c r="M324" s="190" t="s">
        <v>19</v>
      </c>
      <c r="N324" s="191" t="s">
        <v>46</v>
      </c>
      <c r="O324" s="61"/>
      <c r="P324" s="192">
        <f>O324*H324</f>
        <v>0</v>
      </c>
      <c r="Q324" s="192">
        <v>9.4000000000000004E-3</v>
      </c>
      <c r="R324" s="192">
        <f>Q324*H324</f>
        <v>4.7E-2</v>
      </c>
      <c r="S324" s="192">
        <v>0</v>
      </c>
      <c r="T324" s="193">
        <f>S324*H324</f>
        <v>0</v>
      </c>
      <c r="AR324" s="18" t="s">
        <v>185</v>
      </c>
      <c r="AT324" s="18" t="s">
        <v>180</v>
      </c>
      <c r="AU324" s="18" t="s">
        <v>85</v>
      </c>
      <c r="AY324" s="18" t="s">
        <v>178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8" t="s">
        <v>83</v>
      </c>
      <c r="BK324" s="194">
        <f>ROUND(I324*H324,2)</f>
        <v>0</v>
      </c>
      <c r="BL324" s="18" t="s">
        <v>185</v>
      </c>
      <c r="BM324" s="18" t="s">
        <v>822</v>
      </c>
    </row>
    <row r="325" spans="2:65" s="1" customFormat="1" ht="19.5">
      <c r="B325" s="35"/>
      <c r="C325" s="36"/>
      <c r="D325" s="195" t="s">
        <v>187</v>
      </c>
      <c r="E325" s="36"/>
      <c r="F325" s="196" t="s">
        <v>823</v>
      </c>
      <c r="G325" s="36"/>
      <c r="H325" s="36"/>
      <c r="I325" s="113"/>
      <c r="J325" s="36"/>
      <c r="K325" s="36"/>
      <c r="L325" s="39"/>
      <c r="M325" s="197"/>
      <c r="N325" s="61"/>
      <c r="O325" s="61"/>
      <c r="P325" s="61"/>
      <c r="Q325" s="61"/>
      <c r="R325" s="61"/>
      <c r="S325" s="61"/>
      <c r="T325" s="62"/>
      <c r="AT325" s="18" t="s">
        <v>187</v>
      </c>
      <c r="AU325" s="18" t="s">
        <v>85</v>
      </c>
    </row>
    <row r="326" spans="2:65" s="12" customFormat="1" ht="11.25">
      <c r="B326" s="198"/>
      <c r="C326" s="199"/>
      <c r="D326" s="195" t="s">
        <v>189</v>
      </c>
      <c r="E326" s="200" t="s">
        <v>19</v>
      </c>
      <c r="F326" s="201" t="s">
        <v>824</v>
      </c>
      <c r="G326" s="199"/>
      <c r="H326" s="200" t="s">
        <v>19</v>
      </c>
      <c r="I326" s="202"/>
      <c r="J326" s="199"/>
      <c r="K326" s="199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189</v>
      </c>
      <c r="AU326" s="207" t="s">
        <v>85</v>
      </c>
      <c r="AV326" s="12" t="s">
        <v>83</v>
      </c>
      <c r="AW326" s="12" t="s">
        <v>35</v>
      </c>
      <c r="AX326" s="12" t="s">
        <v>75</v>
      </c>
      <c r="AY326" s="207" t="s">
        <v>178</v>
      </c>
    </row>
    <row r="327" spans="2:65" s="13" customFormat="1" ht="11.25">
      <c r="B327" s="208"/>
      <c r="C327" s="209"/>
      <c r="D327" s="195" t="s">
        <v>189</v>
      </c>
      <c r="E327" s="210" t="s">
        <v>19</v>
      </c>
      <c r="F327" s="211" t="s">
        <v>825</v>
      </c>
      <c r="G327" s="209"/>
      <c r="H327" s="212">
        <v>1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189</v>
      </c>
      <c r="AU327" s="218" t="s">
        <v>85</v>
      </c>
      <c r="AV327" s="13" t="s">
        <v>85</v>
      </c>
      <c r="AW327" s="13" t="s">
        <v>35</v>
      </c>
      <c r="AX327" s="13" t="s">
        <v>75</v>
      </c>
      <c r="AY327" s="218" t="s">
        <v>178</v>
      </c>
    </row>
    <row r="328" spans="2:65" s="13" customFormat="1" ht="11.25">
      <c r="B328" s="208"/>
      <c r="C328" s="209"/>
      <c r="D328" s="195" t="s">
        <v>189</v>
      </c>
      <c r="E328" s="210" t="s">
        <v>19</v>
      </c>
      <c r="F328" s="211" t="s">
        <v>826</v>
      </c>
      <c r="G328" s="209"/>
      <c r="H328" s="212">
        <v>1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189</v>
      </c>
      <c r="AU328" s="218" t="s">
        <v>85</v>
      </c>
      <c r="AV328" s="13" t="s">
        <v>85</v>
      </c>
      <c r="AW328" s="13" t="s">
        <v>35</v>
      </c>
      <c r="AX328" s="13" t="s">
        <v>75</v>
      </c>
      <c r="AY328" s="218" t="s">
        <v>178</v>
      </c>
    </row>
    <row r="329" spans="2:65" s="13" customFormat="1" ht="11.25">
      <c r="B329" s="208"/>
      <c r="C329" s="209"/>
      <c r="D329" s="195" t="s">
        <v>189</v>
      </c>
      <c r="E329" s="210" t="s">
        <v>19</v>
      </c>
      <c r="F329" s="211" t="s">
        <v>827</v>
      </c>
      <c r="G329" s="209"/>
      <c r="H329" s="212">
        <v>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189</v>
      </c>
      <c r="AU329" s="218" t="s">
        <v>85</v>
      </c>
      <c r="AV329" s="13" t="s">
        <v>85</v>
      </c>
      <c r="AW329" s="13" t="s">
        <v>35</v>
      </c>
      <c r="AX329" s="13" t="s">
        <v>75</v>
      </c>
      <c r="AY329" s="218" t="s">
        <v>178</v>
      </c>
    </row>
    <row r="330" spans="2:65" s="13" customFormat="1" ht="11.25">
      <c r="B330" s="208"/>
      <c r="C330" s="209"/>
      <c r="D330" s="195" t="s">
        <v>189</v>
      </c>
      <c r="E330" s="210" t="s">
        <v>19</v>
      </c>
      <c r="F330" s="211" t="s">
        <v>828</v>
      </c>
      <c r="G330" s="209"/>
      <c r="H330" s="212">
        <v>1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189</v>
      </c>
      <c r="AU330" s="218" t="s">
        <v>85</v>
      </c>
      <c r="AV330" s="13" t="s">
        <v>85</v>
      </c>
      <c r="AW330" s="13" t="s">
        <v>35</v>
      </c>
      <c r="AX330" s="13" t="s">
        <v>75</v>
      </c>
      <c r="AY330" s="218" t="s">
        <v>178</v>
      </c>
    </row>
    <row r="331" spans="2:65" s="13" customFormat="1" ht="11.25">
      <c r="B331" s="208"/>
      <c r="C331" s="209"/>
      <c r="D331" s="195" t="s">
        <v>189</v>
      </c>
      <c r="E331" s="210" t="s">
        <v>19</v>
      </c>
      <c r="F331" s="211" t="s">
        <v>829</v>
      </c>
      <c r="G331" s="209"/>
      <c r="H331" s="212">
        <v>1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189</v>
      </c>
      <c r="AU331" s="218" t="s">
        <v>85</v>
      </c>
      <c r="AV331" s="13" t="s">
        <v>85</v>
      </c>
      <c r="AW331" s="13" t="s">
        <v>35</v>
      </c>
      <c r="AX331" s="13" t="s">
        <v>75</v>
      </c>
      <c r="AY331" s="218" t="s">
        <v>178</v>
      </c>
    </row>
    <row r="332" spans="2:65" s="14" customFormat="1" ht="11.25">
      <c r="B332" s="219"/>
      <c r="C332" s="220"/>
      <c r="D332" s="195" t="s">
        <v>189</v>
      </c>
      <c r="E332" s="221" t="s">
        <v>19</v>
      </c>
      <c r="F332" s="222" t="s">
        <v>258</v>
      </c>
      <c r="G332" s="220"/>
      <c r="H332" s="223">
        <v>5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189</v>
      </c>
      <c r="AU332" s="229" t="s">
        <v>85</v>
      </c>
      <c r="AV332" s="14" t="s">
        <v>185</v>
      </c>
      <c r="AW332" s="14" t="s">
        <v>35</v>
      </c>
      <c r="AX332" s="14" t="s">
        <v>83</v>
      </c>
      <c r="AY332" s="229" t="s">
        <v>178</v>
      </c>
    </row>
    <row r="333" spans="2:65" s="1" customFormat="1" ht="16.5" customHeight="1">
      <c r="B333" s="35"/>
      <c r="C333" s="183" t="s">
        <v>335</v>
      </c>
      <c r="D333" s="183" t="s">
        <v>180</v>
      </c>
      <c r="E333" s="184" t="s">
        <v>830</v>
      </c>
      <c r="F333" s="185" t="s">
        <v>831</v>
      </c>
      <c r="G333" s="186" t="s">
        <v>183</v>
      </c>
      <c r="H333" s="187">
        <v>9.5020000000000007</v>
      </c>
      <c r="I333" s="188"/>
      <c r="J333" s="189">
        <f>ROUND(I333*H333,2)</f>
        <v>0</v>
      </c>
      <c r="K333" s="185" t="s">
        <v>184</v>
      </c>
      <c r="L333" s="39"/>
      <c r="M333" s="190" t="s">
        <v>19</v>
      </c>
      <c r="N333" s="191" t="s">
        <v>46</v>
      </c>
      <c r="O333" s="61"/>
      <c r="P333" s="192">
        <f>O333*H333</f>
        <v>0</v>
      </c>
      <c r="Q333" s="192">
        <v>0.67488999999999999</v>
      </c>
      <c r="R333" s="192">
        <f>Q333*H333</f>
        <v>6.4128047800000001</v>
      </c>
      <c r="S333" s="192">
        <v>0</v>
      </c>
      <c r="T333" s="193">
        <f>S333*H333</f>
        <v>0</v>
      </c>
      <c r="AR333" s="18" t="s">
        <v>185</v>
      </c>
      <c r="AT333" s="18" t="s">
        <v>180</v>
      </c>
      <c r="AU333" s="18" t="s">
        <v>85</v>
      </c>
      <c r="AY333" s="18" t="s">
        <v>178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8" t="s">
        <v>83</v>
      </c>
      <c r="BK333" s="194">
        <f>ROUND(I333*H333,2)</f>
        <v>0</v>
      </c>
      <c r="BL333" s="18" t="s">
        <v>185</v>
      </c>
      <c r="BM333" s="18" t="s">
        <v>832</v>
      </c>
    </row>
    <row r="334" spans="2:65" s="1" customFormat="1" ht="19.5">
      <c r="B334" s="35"/>
      <c r="C334" s="36"/>
      <c r="D334" s="195" t="s">
        <v>187</v>
      </c>
      <c r="E334" s="36"/>
      <c r="F334" s="196" t="s">
        <v>833</v>
      </c>
      <c r="G334" s="36"/>
      <c r="H334" s="36"/>
      <c r="I334" s="113"/>
      <c r="J334" s="36"/>
      <c r="K334" s="36"/>
      <c r="L334" s="39"/>
      <c r="M334" s="197"/>
      <c r="N334" s="61"/>
      <c r="O334" s="61"/>
      <c r="P334" s="61"/>
      <c r="Q334" s="61"/>
      <c r="R334" s="61"/>
      <c r="S334" s="61"/>
      <c r="T334" s="62"/>
      <c r="AT334" s="18" t="s">
        <v>187</v>
      </c>
      <c r="AU334" s="18" t="s">
        <v>85</v>
      </c>
    </row>
    <row r="335" spans="2:65" s="12" customFormat="1" ht="11.25">
      <c r="B335" s="198"/>
      <c r="C335" s="199"/>
      <c r="D335" s="195" t="s">
        <v>189</v>
      </c>
      <c r="E335" s="200" t="s">
        <v>19</v>
      </c>
      <c r="F335" s="201" t="s">
        <v>834</v>
      </c>
      <c r="G335" s="199"/>
      <c r="H335" s="200" t="s">
        <v>19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189</v>
      </c>
      <c r="AU335" s="207" t="s">
        <v>85</v>
      </c>
      <c r="AV335" s="12" t="s">
        <v>83</v>
      </c>
      <c r="AW335" s="12" t="s">
        <v>35</v>
      </c>
      <c r="AX335" s="12" t="s">
        <v>75</v>
      </c>
      <c r="AY335" s="207" t="s">
        <v>178</v>
      </c>
    </row>
    <row r="336" spans="2:65" s="13" customFormat="1" ht="11.25">
      <c r="B336" s="208"/>
      <c r="C336" s="209"/>
      <c r="D336" s="195" t="s">
        <v>189</v>
      </c>
      <c r="E336" s="210" t="s">
        <v>19</v>
      </c>
      <c r="F336" s="211" t="s">
        <v>835</v>
      </c>
      <c r="G336" s="209"/>
      <c r="H336" s="212">
        <v>9.5020000000000007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189</v>
      </c>
      <c r="AU336" s="218" t="s">
        <v>85</v>
      </c>
      <c r="AV336" s="13" t="s">
        <v>85</v>
      </c>
      <c r="AW336" s="13" t="s">
        <v>35</v>
      </c>
      <c r="AX336" s="13" t="s">
        <v>83</v>
      </c>
      <c r="AY336" s="218" t="s">
        <v>178</v>
      </c>
    </row>
    <row r="337" spans="2:65" s="1" customFormat="1" ht="16.5" customHeight="1">
      <c r="B337" s="35"/>
      <c r="C337" s="183" t="s">
        <v>341</v>
      </c>
      <c r="D337" s="183" t="s">
        <v>180</v>
      </c>
      <c r="E337" s="184" t="s">
        <v>836</v>
      </c>
      <c r="F337" s="185" t="s">
        <v>837</v>
      </c>
      <c r="G337" s="186" t="s">
        <v>183</v>
      </c>
      <c r="H337" s="187">
        <v>84.513000000000005</v>
      </c>
      <c r="I337" s="188"/>
      <c r="J337" s="189">
        <f>ROUND(I337*H337,2)</f>
        <v>0</v>
      </c>
      <c r="K337" s="185" t="s">
        <v>184</v>
      </c>
      <c r="L337" s="39"/>
      <c r="M337" s="190" t="s">
        <v>19</v>
      </c>
      <c r="N337" s="191" t="s">
        <v>46</v>
      </c>
      <c r="O337" s="61"/>
      <c r="P337" s="192">
        <f>O337*H337</f>
        <v>0</v>
      </c>
      <c r="Q337" s="192">
        <v>0.90802000000000005</v>
      </c>
      <c r="R337" s="192">
        <f>Q337*H337</f>
        <v>76.739494260000015</v>
      </c>
      <c r="S337" s="192">
        <v>0</v>
      </c>
      <c r="T337" s="193">
        <f>S337*H337</f>
        <v>0</v>
      </c>
      <c r="AR337" s="18" t="s">
        <v>185</v>
      </c>
      <c r="AT337" s="18" t="s">
        <v>180</v>
      </c>
      <c r="AU337" s="18" t="s">
        <v>85</v>
      </c>
      <c r="AY337" s="18" t="s">
        <v>178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8" t="s">
        <v>83</v>
      </c>
      <c r="BK337" s="194">
        <f>ROUND(I337*H337,2)</f>
        <v>0</v>
      </c>
      <c r="BL337" s="18" t="s">
        <v>185</v>
      </c>
      <c r="BM337" s="18" t="s">
        <v>838</v>
      </c>
    </row>
    <row r="338" spans="2:65" s="1" customFormat="1" ht="19.5">
      <c r="B338" s="35"/>
      <c r="C338" s="36"/>
      <c r="D338" s="195" t="s">
        <v>187</v>
      </c>
      <c r="E338" s="36"/>
      <c r="F338" s="196" t="s">
        <v>839</v>
      </c>
      <c r="G338" s="36"/>
      <c r="H338" s="36"/>
      <c r="I338" s="113"/>
      <c r="J338" s="36"/>
      <c r="K338" s="36"/>
      <c r="L338" s="39"/>
      <c r="M338" s="197"/>
      <c r="N338" s="61"/>
      <c r="O338" s="61"/>
      <c r="P338" s="61"/>
      <c r="Q338" s="61"/>
      <c r="R338" s="61"/>
      <c r="S338" s="61"/>
      <c r="T338" s="62"/>
      <c r="AT338" s="18" t="s">
        <v>187</v>
      </c>
      <c r="AU338" s="18" t="s">
        <v>85</v>
      </c>
    </row>
    <row r="339" spans="2:65" s="12" customFormat="1" ht="11.25">
      <c r="B339" s="198"/>
      <c r="C339" s="199"/>
      <c r="D339" s="195" t="s">
        <v>189</v>
      </c>
      <c r="E339" s="200" t="s">
        <v>19</v>
      </c>
      <c r="F339" s="201" t="s">
        <v>840</v>
      </c>
      <c r="G339" s="199"/>
      <c r="H339" s="200" t="s">
        <v>19</v>
      </c>
      <c r="I339" s="202"/>
      <c r="J339" s="199"/>
      <c r="K339" s="199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189</v>
      </c>
      <c r="AU339" s="207" t="s">
        <v>85</v>
      </c>
      <c r="AV339" s="12" t="s">
        <v>83</v>
      </c>
      <c r="AW339" s="12" t="s">
        <v>35</v>
      </c>
      <c r="AX339" s="12" t="s">
        <v>75</v>
      </c>
      <c r="AY339" s="207" t="s">
        <v>178</v>
      </c>
    </row>
    <row r="340" spans="2:65" s="12" customFormat="1" ht="11.25">
      <c r="B340" s="198"/>
      <c r="C340" s="199"/>
      <c r="D340" s="195" t="s">
        <v>189</v>
      </c>
      <c r="E340" s="200" t="s">
        <v>19</v>
      </c>
      <c r="F340" s="201" t="s">
        <v>841</v>
      </c>
      <c r="G340" s="199"/>
      <c r="H340" s="200" t="s">
        <v>19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189</v>
      </c>
      <c r="AU340" s="207" t="s">
        <v>85</v>
      </c>
      <c r="AV340" s="12" t="s">
        <v>83</v>
      </c>
      <c r="AW340" s="12" t="s">
        <v>35</v>
      </c>
      <c r="AX340" s="12" t="s">
        <v>75</v>
      </c>
      <c r="AY340" s="207" t="s">
        <v>178</v>
      </c>
    </row>
    <row r="341" spans="2:65" s="13" customFormat="1" ht="11.25">
      <c r="B341" s="208"/>
      <c r="C341" s="209"/>
      <c r="D341" s="195" t="s">
        <v>189</v>
      </c>
      <c r="E341" s="210" t="s">
        <v>19</v>
      </c>
      <c r="F341" s="211" t="s">
        <v>842</v>
      </c>
      <c r="G341" s="209"/>
      <c r="H341" s="212">
        <v>14.695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189</v>
      </c>
      <c r="AU341" s="218" t="s">
        <v>85</v>
      </c>
      <c r="AV341" s="13" t="s">
        <v>85</v>
      </c>
      <c r="AW341" s="13" t="s">
        <v>35</v>
      </c>
      <c r="AX341" s="13" t="s">
        <v>75</v>
      </c>
      <c r="AY341" s="218" t="s">
        <v>178</v>
      </c>
    </row>
    <row r="342" spans="2:65" s="12" customFormat="1" ht="11.25">
      <c r="B342" s="198"/>
      <c r="C342" s="199"/>
      <c r="D342" s="195" t="s">
        <v>189</v>
      </c>
      <c r="E342" s="200" t="s">
        <v>19</v>
      </c>
      <c r="F342" s="201" t="s">
        <v>843</v>
      </c>
      <c r="G342" s="199"/>
      <c r="H342" s="200" t="s">
        <v>19</v>
      </c>
      <c r="I342" s="202"/>
      <c r="J342" s="199"/>
      <c r="K342" s="199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189</v>
      </c>
      <c r="AU342" s="207" t="s">
        <v>85</v>
      </c>
      <c r="AV342" s="12" t="s">
        <v>83</v>
      </c>
      <c r="AW342" s="12" t="s">
        <v>35</v>
      </c>
      <c r="AX342" s="12" t="s">
        <v>75</v>
      </c>
      <c r="AY342" s="207" t="s">
        <v>178</v>
      </c>
    </row>
    <row r="343" spans="2:65" s="13" customFormat="1" ht="11.25">
      <c r="B343" s="208"/>
      <c r="C343" s="209"/>
      <c r="D343" s="195" t="s">
        <v>189</v>
      </c>
      <c r="E343" s="210" t="s">
        <v>19</v>
      </c>
      <c r="F343" s="211" t="s">
        <v>844</v>
      </c>
      <c r="G343" s="209"/>
      <c r="H343" s="212">
        <v>16.440000000000001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189</v>
      </c>
      <c r="AU343" s="218" t="s">
        <v>85</v>
      </c>
      <c r="AV343" s="13" t="s">
        <v>85</v>
      </c>
      <c r="AW343" s="13" t="s">
        <v>35</v>
      </c>
      <c r="AX343" s="13" t="s">
        <v>75</v>
      </c>
      <c r="AY343" s="218" t="s">
        <v>178</v>
      </c>
    </row>
    <row r="344" spans="2:65" s="12" customFormat="1" ht="11.25">
      <c r="B344" s="198"/>
      <c r="C344" s="199"/>
      <c r="D344" s="195" t="s">
        <v>189</v>
      </c>
      <c r="E344" s="200" t="s">
        <v>19</v>
      </c>
      <c r="F344" s="201" t="s">
        <v>845</v>
      </c>
      <c r="G344" s="199"/>
      <c r="H344" s="200" t="s">
        <v>19</v>
      </c>
      <c r="I344" s="202"/>
      <c r="J344" s="199"/>
      <c r="K344" s="199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189</v>
      </c>
      <c r="AU344" s="207" t="s">
        <v>85</v>
      </c>
      <c r="AV344" s="12" t="s">
        <v>83</v>
      </c>
      <c r="AW344" s="12" t="s">
        <v>35</v>
      </c>
      <c r="AX344" s="12" t="s">
        <v>75</v>
      </c>
      <c r="AY344" s="207" t="s">
        <v>178</v>
      </c>
    </row>
    <row r="345" spans="2:65" s="13" customFormat="1" ht="11.25">
      <c r="B345" s="208"/>
      <c r="C345" s="209"/>
      <c r="D345" s="195" t="s">
        <v>189</v>
      </c>
      <c r="E345" s="210" t="s">
        <v>19</v>
      </c>
      <c r="F345" s="211" t="s">
        <v>846</v>
      </c>
      <c r="G345" s="209"/>
      <c r="H345" s="212">
        <v>5.0999999999999996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189</v>
      </c>
      <c r="AU345" s="218" t="s">
        <v>85</v>
      </c>
      <c r="AV345" s="13" t="s">
        <v>85</v>
      </c>
      <c r="AW345" s="13" t="s">
        <v>35</v>
      </c>
      <c r="AX345" s="13" t="s">
        <v>75</v>
      </c>
      <c r="AY345" s="218" t="s">
        <v>178</v>
      </c>
    </row>
    <row r="346" spans="2:65" s="12" customFormat="1" ht="11.25">
      <c r="B346" s="198"/>
      <c r="C346" s="199"/>
      <c r="D346" s="195" t="s">
        <v>189</v>
      </c>
      <c r="E346" s="200" t="s">
        <v>19</v>
      </c>
      <c r="F346" s="201" t="s">
        <v>847</v>
      </c>
      <c r="G346" s="199"/>
      <c r="H346" s="200" t="s">
        <v>19</v>
      </c>
      <c r="I346" s="202"/>
      <c r="J346" s="199"/>
      <c r="K346" s="199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189</v>
      </c>
      <c r="AU346" s="207" t="s">
        <v>85</v>
      </c>
      <c r="AV346" s="12" t="s">
        <v>83</v>
      </c>
      <c r="AW346" s="12" t="s">
        <v>35</v>
      </c>
      <c r="AX346" s="12" t="s">
        <v>75</v>
      </c>
      <c r="AY346" s="207" t="s">
        <v>178</v>
      </c>
    </row>
    <row r="347" spans="2:65" s="13" customFormat="1" ht="11.25">
      <c r="B347" s="208"/>
      <c r="C347" s="209"/>
      <c r="D347" s="195" t="s">
        <v>189</v>
      </c>
      <c r="E347" s="210" t="s">
        <v>19</v>
      </c>
      <c r="F347" s="211" t="s">
        <v>848</v>
      </c>
      <c r="G347" s="209"/>
      <c r="H347" s="212">
        <v>5.94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189</v>
      </c>
      <c r="AU347" s="218" t="s">
        <v>85</v>
      </c>
      <c r="AV347" s="13" t="s">
        <v>85</v>
      </c>
      <c r="AW347" s="13" t="s">
        <v>35</v>
      </c>
      <c r="AX347" s="13" t="s">
        <v>75</v>
      </c>
      <c r="AY347" s="218" t="s">
        <v>178</v>
      </c>
    </row>
    <row r="348" spans="2:65" s="15" customFormat="1" ht="11.25">
      <c r="B348" s="230"/>
      <c r="C348" s="231"/>
      <c r="D348" s="195" t="s">
        <v>189</v>
      </c>
      <c r="E348" s="232" t="s">
        <v>19</v>
      </c>
      <c r="F348" s="233" t="s">
        <v>274</v>
      </c>
      <c r="G348" s="231"/>
      <c r="H348" s="234">
        <v>42.174999999999997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189</v>
      </c>
      <c r="AU348" s="240" t="s">
        <v>85</v>
      </c>
      <c r="AV348" s="15" t="s">
        <v>198</v>
      </c>
      <c r="AW348" s="15" t="s">
        <v>35</v>
      </c>
      <c r="AX348" s="15" t="s">
        <v>75</v>
      </c>
      <c r="AY348" s="240" t="s">
        <v>178</v>
      </c>
    </row>
    <row r="349" spans="2:65" s="12" customFormat="1" ht="11.25">
      <c r="B349" s="198"/>
      <c r="C349" s="199"/>
      <c r="D349" s="195" t="s">
        <v>189</v>
      </c>
      <c r="E349" s="200" t="s">
        <v>19</v>
      </c>
      <c r="F349" s="201" t="s">
        <v>849</v>
      </c>
      <c r="G349" s="199"/>
      <c r="H349" s="200" t="s">
        <v>19</v>
      </c>
      <c r="I349" s="202"/>
      <c r="J349" s="199"/>
      <c r="K349" s="199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189</v>
      </c>
      <c r="AU349" s="207" t="s">
        <v>85</v>
      </c>
      <c r="AV349" s="12" t="s">
        <v>83</v>
      </c>
      <c r="AW349" s="12" t="s">
        <v>35</v>
      </c>
      <c r="AX349" s="12" t="s">
        <v>75</v>
      </c>
      <c r="AY349" s="207" t="s">
        <v>178</v>
      </c>
    </row>
    <row r="350" spans="2:65" s="13" customFormat="1" ht="11.25">
      <c r="B350" s="208"/>
      <c r="C350" s="209"/>
      <c r="D350" s="195" t="s">
        <v>189</v>
      </c>
      <c r="E350" s="210" t="s">
        <v>19</v>
      </c>
      <c r="F350" s="211" t="s">
        <v>850</v>
      </c>
      <c r="G350" s="209"/>
      <c r="H350" s="212">
        <v>5.8250000000000002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189</v>
      </c>
      <c r="AU350" s="218" t="s">
        <v>85</v>
      </c>
      <c r="AV350" s="13" t="s">
        <v>85</v>
      </c>
      <c r="AW350" s="13" t="s">
        <v>35</v>
      </c>
      <c r="AX350" s="13" t="s">
        <v>75</v>
      </c>
      <c r="AY350" s="218" t="s">
        <v>178</v>
      </c>
    </row>
    <row r="351" spans="2:65" s="13" customFormat="1" ht="11.25">
      <c r="B351" s="208"/>
      <c r="C351" s="209"/>
      <c r="D351" s="195" t="s">
        <v>189</v>
      </c>
      <c r="E351" s="210" t="s">
        <v>19</v>
      </c>
      <c r="F351" s="211" t="s">
        <v>851</v>
      </c>
      <c r="G351" s="209"/>
      <c r="H351" s="212">
        <v>5.4749999999999996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189</v>
      </c>
      <c r="AU351" s="218" t="s">
        <v>85</v>
      </c>
      <c r="AV351" s="13" t="s">
        <v>85</v>
      </c>
      <c r="AW351" s="13" t="s">
        <v>35</v>
      </c>
      <c r="AX351" s="13" t="s">
        <v>75</v>
      </c>
      <c r="AY351" s="218" t="s">
        <v>178</v>
      </c>
    </row>
    <row r="352" spans="2:65" s="13" customFormat="1" ht="11.25">
      <c r="B352" s="208"/>
      <c r="C352" s="209"/>
      <c r="D352" s="195" t="s">
        <v>189</v>
      </c>
      <c r="E352" s="210" t="s">
        <v>19</v>
      </c>
      <c r="F352" s="211" t="s">
        <v>852</v>
      </c>
      <c r="G352" s="209"/>
      <c r="H352" s="212">
        <v>14.4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189</v>
      </c>
      <c r="AU352" s="218" t="s">
        <v>85</v>
      </c>
      <c r="AV352" s="13" t="s">
        <v>85</v>
      </c>
      <c r="AW352" s="13" t="s">
        <v>35</v>
      </c>
      <c r="AX352" s="13" t="s">
        <v>75</v>
      </c>
      <c r="AY352" s="218" t="s">
        <v>178</v>
      </c>
    </row>
    <row r="353" spans="2:65" s="13" customFormat="1" ht="11.25">
      <c r="B353" s="208"/>
      <c r="C353" s="209"/>
      <c r="D353" s="195" t="s">
        <v>189</v>
      </c>
      <c r="E353" s="210" t="s">
        <v>19</v>
      </c>
      <c r="F353" s="211" t="s">
        <v>853</v>
      </c>
      <c r="G353" s="209"/>
      <c r="H353" s="212">
        <v>12.15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189</v>
      </c>
      <c r="AU353" s="218" t="s">
        <v>85</v>
      </c>
      <c r="AV353" s="13" t="s">
        <v>85</v>
      </c>
      <c r="AW353" s="13" t="s">
        <v>35</v>
      </c>
      <c r="AX353" s="13" t="s">
        <v>75</v>
      </c>
      <c r="AY353" s="218" t="s">
        <v>178</v>
      </c>
    </row>
    <row r="354" spans="2:65" s="13" customFormat="1" ht="11.25">
      <c r="B354" s="208"/>
      <c r="C354" s="209"/>
      <c r="D354" s="195" t="s">
        <v>189</v>
      </c>
      <c r="E354" s="210" t="s">
        <v>19</v>
      </c>
      <c r="F354" s="211" t="s">
        <v>854</v>
      </c>
      <c r="G354" s="209"/>
      <c r="H354" s="212">
        <v>4.4880000000000004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189</v>
      </c>
      <c r="AU354" s="218" t="s">
        <v>85</v>
      </c>
      <c r="AV354" s="13" t="s">
        <v>85</v>
      </c>
      <c r="AW354" s="13" t="s">
        <v>35</v>
      </c>
      <c r="AX354" s="13" t="s">
        <v>75</v>
      </c>
      <c r="AY354" s="218" t="s">
        <v>178</v>
      </c>
    </row>
    <row r="355" spans="2:65" s="15" customFormat="1" ht="11.25">
      <c r="B355" s="230"/>
      <c r="C355" s="231"/>
      <c r="D355" s="195" t="s">
        <v>189</v>
      </c>
      <c r="E355" s="232" t="s">
        <v>19</v>
      </c>
      <c r="F355" s="233" t="s">
        <v>274</v>
      </c>
      <c r="G355" s="231"/>
      <c r="H355" s="234">
        <v>42.338000000000001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189</v>
      </c>
      <c r="AU355" s="240" t="s">
        <v>85</v>
      </c>
      <c r="AV355" s="15" t="s">
        <v>198</v>
      </c>
      <c r="AW355" s="15" t="s">
        <v>35</v>
      </c>
      <c r="AX355" s="15" t="s">
        <v>75</v>
      </c>
      <c r="AY355" s="240" t="s">
        <v>178</v>
      </c>
    </row>
    <row r="356" spans="2:65" s="14" customFormat="1" ht="11.25">
      <c r="B356" s="219"/>
      <c r="C356" s="220"/>
      <c r="D356" s="195" t="s">
        <v>189</v>
      </c>
      <c r="E356" s="221" t="s">
        <v>19</v>
      </c>
      <c r="F356" s="222" t="s">
        <v>258</v>
      </c>
      <c r="G356" s="220"/>
      <c r="H356" s="223">
        <v>84.513000000000005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189</v>
      </c>
      <c r="AU356" s="229" t="s">
        <v>85</v>
      </c>
      <c r="AV356" s="14" t="s">
        <v>185</v>
      </c>
      <c r="AW356" s="14" t="s">
        <v>35</v>
      </c>
      <c r="AX356" s="14" t="s">
        <v>83</v>
      </c>
      <c r="AY356" s="229" t="s">
        <v>178</v>
      </c>
    </row>
    <row r="357" spans="2:65" s="1" customFormat="1" ht="16.5" customHeight="1">
      <c r="B357" s="35"/>
      <c r="C357" s="183" t="s">
        <v>346</v>
      </c>
      <c r="D357" s="183" t="s">
        <v>180</v>
      </c>
      <c r="E357" s="184" t="s">
        <v>855</v>
      </c>
      <c r="F357" s="185" t="s">
        <v>856</v>
      </c>
      <c r="G357" s="186" t="s">
        <v>183</v>
      </c>
      <c r="H357" s="187">
        <v>20.5</v>
      </c>
      <c r="I357" s="188"/>
      <c r="J357" s="189">
        <f>ROUND(I357*H357,2)</f>
        <v>0</v>
      </c>
      <c r="K357" s="185" t="s">
        <v>184</v>
      </c>
      <c r="L357" s="39"/>
      <c r="M357" s="190" t="s">
        <v>19</v>
      </c>
      <c r="N357" s="191" t="s">
        <v>46</v>
      </c>
      <c r="O357" s="61"/>
      <c r="P357" s="192">
        <f>O357*H357</f>
        <v>0</v>
      </c>
      <c r="Q357" s="192">
        <v>1.13666</v>
      </c>
      <c r="R357" s="192">
        <f>Q357*H357</f>
        <v>23.30153</v>
      </c>
      <c r="S357" s="192">
        <v>0</v>
      </c>
      <c r="T357" s="193">
        <f>S357*H357</f>
        <v>0</v>
      </c>
      <c r="AR357" s="18" t="s">
        <v>185</v>
      </c>
      <c r="AT357" s="18" t="s">
        <v>180</v>
      </c>
      <c r="AU357" s="18" t="s">
        <v>85</v>
      </c>
      <c r="AY357" s="18" t="s">
        <v>178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83</v>
      </c>
      <c r="BK357" s="194">
        <f>ROUND(I357*H357,2)</f>
        <v>0</v>
      </c>
      <c r="BL357" s="18" t="s">
        <v>185</v>
      </c>
      <c r="BM357" s="18" t="s">
        <v>857</v>
      </c>
    </row>
    <row r="358" spans="2:65" s="1" customFormat="1" ht="19.5">
      <c r="B358" s="35"/>
      <c r="C358" s="36"/>
      <c r="D358" s="195" t="s">
        <v>187</v>
      </c>
      <c r="E358" s="36"/>
      <c r="F358" s="196" t="s">
        <v>858</v>
      </c>
      <c r="G358" s="36"/>
      <c r="H358" s="36"/>
      <c r="I358" s="113"/>
      <c r="J358" s="36"/>
      <c r="K358" s="36"/>
      <c r="L358" s="39"/>
      <c r="M358" s="197"/>
      <c r="N358" s="61"/>
      <c r="O358" s="61"/>
      <c r="P358" s="61"/>
      <c r="Q358" s="61"/>
      <c r="R358" s="61"/>
      <c r="S358" s="61"/>
      <c r="T358" s="62"/>
      <c r="AT358" s="18" t="s">
        <v>187</v>
      </c>
      <c r="AU358" s="18" t="s">
        <v>85</v>
      </c>
    </row>
    <row r="359" spans="2:65" s="12" customFormat="1" ht="11.25">
      <c r="B359" s="198"/>
      <c r="C359" s="199"/>
      <c r="D359" s="195" t="s">
        <v>189</v>
      </c>
      <c r="E359" s="200" t="s">
        <v>19</v>
      </c>
      <c r="F359" s="201" t="s">
        <v>859</v>
      </c>
      <c r="G359" s="199"/>
      <c r="H359" s="200" t="s">
        <v>19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189</v>
      </c>
      <c r="AU359" s="207" t="s">
        <v>85</v>
      </c>
      <c r="AV359" s="12" t="s">
        <v>83</v>
      </c>
      <c r="AW359" s="12" t="s">
        <v>35</v>
      </c>
      <c r="AX359" s="12" t="s">
        <v>75</v>
      </c>
      <c r="AY359" s="207" t="s">
        <v>178</v>
      </c>
    </row>
    <row r="360" spans="2:65" s="12" customFormat="1" ht="11.25">
      <c r="B360" s="198"/>
      <c r="C360" s="199"/>
      <c r="D360" s="195" t="s">
        <v>189</v>
      </c>
      <c r="E360" s="200" t="s">
        <v>19</v>
      </c>
      <c r="F360" s="201" t="s">
        <v>643</v>
      </c>
      <c r="G360" s="199"/>
      <c r="H360" s="200" t="s">
        <v>19</v>
      </c>
      <c r="I360" s="202"/>
      <c r="J360" s="199"/>
      <c r="K360" s="199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189</v>
      </c>
      <c r="AU360" s="207" t="s">
        <v>85</v>
      </c>
      <c r="AV360" s="12" t="s">
        <v>83</v>
      </c>
      <c r="AW360" s="12" t="s">
        <v>35</v>
      </c>
      <c r="AX360" s="12" t="s">
        <v>75</v>
      </c>
      <c r="AY360" s="207" t="s">
        <v>178</v>
      </c>
    </row>
    <row r="361" spans="2:65" s="13" customFormat="1" ht="11.25">
      <c r="B361" s="208"/>
      <c r="C361" s="209"/>
      <c r="D361" s="195" t="s">
        <v>189</v>
      </c>
      <c r="E361" s="210" t="s">
        <v>19</v>
      </c>
      <c r="F361" s="211" t="s">
        <v>860</v>
      </c>
      <c r="G361" s="209"/>
      <c r="H361" s="212">
        <v>14.375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189</v>
      </c>
      <c r="AU361" s="218" t="s">
        <v>85</v>
      </c>
      <c r="AV361" s="13" t="s">
        <v>85</v>
      </c>
      <c r="AW361" s="13" t="s">
        <v>35</v>
      </c>
      <c r="AX361" s="13" t="s">
        <v>75</v>
      </c>
      <c r="AY361" s="218" t="s">
        <v>178</v>
      </c>
    </row>
    <row r="362" spans="2:65" s="13" customFormat="1" ht="11.25">
      <c r="B362" s="208"/>
      <c r="C362" s="209"/>
      <c r="D362" s="195" t="s">
        <v>189</v>
      </c>
      <c r="E362" s="210" t="s">
        <v>19</v>
      </c>
      <c r="F362" s="211" t="s">
        <v>861</v>
      </c>
      <c r="G362" s="209"/>
      <c r="H362" s="212">
        <v>2.125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189</v>
      </c>
      <c r="AU362" s="218" t="s">
        <v>85</v>
      </c>
      <c r="AV362" s="13" t="s">
        <v>85</v>
      </c>
      <c r="AW362" s="13" t="s">
        <v>35</v>
      </c>
      <c r="AX362" s="13" t="s">
        <v>75</v>
      </c>
      <c r="AY362" s="218" t="s">
        <v>178</v>
      </c>
    </row>
    <row r="363" spans="2:65" s="12" customFormat="1" ht="11.25">
      <c r="B363" s="198"/>
      <c r="C363" s="199"/>
      <c r="D363" s="195" t="s">
        <v>189</v>
      </c>
      <c r="E363" s="200" t="s">
        <v>19</v>
      </c>
      <c r="F363" s="201" t="s">
        <v>647</v>
      </c>
      <c r="G363" s="199"/>
      <c r="H363" s="200" t="s">
        <v>19</v>
      </c>
      <c r="I363" s="202"/>
      <c r="J363" s="199"/>
      <c r="K363" s="199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189</v>
      </c>
      <c r="AU363" s="207" t="s">
        <v>85</v>
      </c>
      <c r="AV363" s="12" t="s">
        <v>83</v>
      </c>
      <c r="AW363" s="12" t="s">
        <v>35</v>
      </c>
      <c r="AX363" s="12" t="s">
        <v>75</v>
      </c>
      <c r="AY363" s="207" t="s">
        <v>178</v>
      </c>
    </row>
    <row r="364" spans="2:65" s="13" customFormat="1" ht="11.25">
      <c r="B364" s="208"/>
      <c r="C364" s="209"/>
      <c r="D364" s="195" t="s">
        <v>189</v>
      </c>
      <c r="E364" s="210" t="s">
        <v>19</v>
      </c>
      <c r="F364" s="211" t="s">
        <v>862</v>
      </c>
      <c r="G364" s="209"/>
      <c r="H364" s="212">
        <v>4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189</v>
      </c>
      <c r="AU364" s="218" t="s">
        <v>85</v>
      </c>
      <c r="AV364" s="13" t="s">
        <v>85</v>
      </c>
      <c r="AW364" s="13" t="s">
        <v>35</v>
      </c>
      <c r="AX364" s="13" t="s">
        <v>75</v>
      </c>
      <c r="AY364" s="218" t="s">
        <v>178</v>
      </c>
    </row>
    <row r="365" spans="2:65" s="14" customFormat="1" ht="11.25">
      <c r="B365" s="219"/>
      <c r="C365" s="220"/>
      <c r="D365" s="195" t="s">
        <v>189</v>
      </c>
      <c r="E365" s="221" t="s">
        <v>19</v>
      </c>
      <c r="F365" s="222" t="s">
        <v>258</v>
      </c>
      <c r="G365" s="220"/>
      <c r="H365" s="223">
        <v>20.5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189</v>
      </c>
      <c r="AU365" s="229" t="s">
        <v>85</v>
      </c>
      <c r="AV365" s="14" t="s">
        <v>185</v>
      </c>
      <c r="AW365" s="14" t="s">
        <v>35</v>
      </c>
      <c r="AX365" s="14" t="s">
        <v>83</v>
      </c>
      <c r="AY365" s="229" t="s">
        <v>178</v>
      </c>
    </row>
    <row r="366" spans="2:65" s="1" customFormat="1" ht="16.5" customHeight="1">
      <c r="B366" s="35"/>
      <c r="C366" s="183" t="s">
        <v>350</v>
      </c>
      <c r="D366" s="183" t="s">
        <v>180</v>
      </c>
      <c r="E366" s="184" t="s">
        <v>863</v>
      </c>
      <c r="F366" s="185" t="s">
        <v>864</v>
      </c>
      <c r="G366" s="186" t="s">
        <v>362</v>
      </c>
      <c r="H366" s="187">
        <v>1.8759999999999999</v>
      </c>
      <c r="I366" s="188"/>
      <c r="J366" s="189">
        <f>ROUND(I366*H366,2)</f>
        <v>0</v>
      </c>
      <c r="K366" s="185" t="s">
        <v>184</v>
      </c>
      <c r="L366" s="39"/>
      <c r="M366" s="190" t="s">
        <v>19</v>
      </c>
      <c r="N366" s="191" t="s">
        <v>46</v>
      </c>
      <c r="O366" s="61"/>
      <c r="P366" s="192">
        <f>O366*H366</f>
        <v>0</v>
      </c>
      <c r="Q366" s="192">
        <v>1.05871</v>
      </c>
      <c r="R366" s="192">
        <f>Q366*H366</f>
        <v>1.98613996</v>
      </c>
      <c r="S366" s="192">
        <v>0</v>
      </c>
      <c r="T366" s="193">
        <f>S366*H366</f>
        <v>0</v>
      </c>
      <c r="AR366" s="18" t="s">
        <v>185</v>
      </c>
      <c r="AT366" s="18" t="s">
        <v>180</v>
      </c>
      <c r="AU366" s="18" t="s">
        <v>85</v>
      </c>
      <c r="AY366" s="18" t="s">
        <v>178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8" t="s">
        <v>83</v>
      </c>
      <c r="BK366" s="194">
        <f>ROUND(I366*H366,2)</f>
        <v>0</v>
      </c>
      <c r="BL366" s="18" t="s">
        <v>185</v>
      </c>
      <c r="BM366" s="18" t="s">
        <v>865</v>
      </c>
    </row>
    <row r="367" spans="2:65" s="1" customFormat="1" ht="19.5">
      <c r="B367" s="35"/>
      <c r="C367" s="36"/>
      <c r="D367" s="195" t="s">
        <v>187</v>
      </c>
      <c r="E367" s="36"/>
      <c r="F367" s="196" t="s">
        <v>866</v>
      </c>
      <c r="G367" s="36"/>
      <c r="H367" s="36"/>
      <c r="I367" s="113"/>
      <c r="J367" s="36"/>
      <c r="K367" s="36"/>
      <c r="L367" s="39"/>
      <c r="M367" s="197"/>
      <c r="N367" s="61"/>
      <c r="O367" s="61"/>
      <c r="P367" s="61"/>
      <c r="Q367" s="61"/>
      <c r="R367" s="61"/>
      <c r="S367" s="61"/>
      <c r="T367" s="62"/>
      <c r="AT367" s="18" t="s">
        <v>187</v>
      </c>
      <c r="AU367" s="18" t="s">
        <v>85</v>
      </c>
    </row>
    <row r="368" spans="2:65" s="12" customFormat="1" ht="11.25">
      <c r="B368" s="198"/>
      <c r="C368" s="199"/>
      <c r="D368" s="195" t="s">
        <v>189</v>
      </c>
      <c r="E368" s="200" t="s">
        <v>19</v>
      </c>
      <c r="F368" s="201" t="s">
        <v>867</v>
      </c>
      <c r="G368" s="199"/>
      <c r="H368" s="200" t="s">
        <v>19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189</v>
      </c>
      <c r="AU368" s="207" t="s">
        <v>85</v>
      </c>
      <c r="AV368" s="12" t="s">
        <v>83</v>
      </c>
      <c r="AW368" s="12" t="s">
        <v>35</v>
      </c>
      <c r="AX368" s="12" t="s">
        <v>75</v>
      </c>
      <c r="AY368" s="207" t="s">
        <v>178</v>
      </c>
    </row>
    <row r="369" spans="2:65" s="12" customFormat="1" ht="11.25">
      <c r="B369" s="198"/>
      <c r="C369" s="199"/>
      <c r="D369" s="195" t="s">
        <v>189</v>
      </c>
      <c r="E369" s="200" t="s">
        <v>19</v>
      </c>
      <c r="F369" s="201" t="s">
        <v>868</v>
      </c>
      <c r="G369" s="199"/>
      <c r="H369" s="200" t="s">
        <v>19</v>
      </c>
      <c r="I369" s="202"/>
      <c r="J369" s="199"/>
      <c r="K369" s="199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189</v>
      </c>
      <c r="AU369" s="207" t="s">
        <v>85</v>
      </c>
      <c r="AV369" s="12" t="s">
        <v>83</v>
      </c>
      <c r="AW369" s="12" t="s">
        <v>35</v>
      </c>
      <c r="AX369" s="12" t="s">
        <v>75</v>
      </c>
      <c r="AY369" s="207" t="s">
        <v>178</v>
      </c>
    </row>
    <row r="370" spans="2:65" s="13" customFormat="1" ht="11.25">
      <c r="B370" s="208"/>
      <c r="C370" s="209"/>
      <c r="D370" s="195" t="s">
        <v>189</v>
      </c>
      <c r="E370" s="210" t="s">
        <v>19</v>
      </c>
      <c r="F370" s="211" t="s">
        <v>869</v>
      </c>
      <c r="G370" s="209"/>
      <c r="H370" s="212">
        <v>0.114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189</v>
      </c>
      <c r="AU370" s="218" t="s">
        <v>85</v>
      </c>
      <c r="AV370" s="13" t="s">
        <v>85</v>
      </c>
      <c r="AW370" s="13" t="s">
        <v>35</v>
      </c>
      <c r="AX370" s="13" t="s">
        <v>75</v>
      </c>
      <c r="AY370" s="218" t="s">
        <v>178</v>
      </c>
    </row>
    <row r="371" spans="2:65" s="12" customFormat="1" ht="11.25">
      <c r="B371" s="198"/>
      <c r="C371" s="199"/>
      <c r="D371" s="195" t="s">
        <v>189</v>
      </c>
      <c r="E371" s="200" t="s">
        <v>19</v>
      </c>
      <c r="F371" s="201" t="s">
        <v>870</v>
      </c>
      <c r="G371" s="199"/>
      <c r="H371" s="200" t="s">
        <v>19</v>
      </c>
      <c r="I371" s="202"/>
      <c r="J371" s="199"/>
      <c r="K371" s="199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189</v>
      </c>
      <c r="AU371" s="207" t="s">
        <v>85</v>
      </c>
      <c r="AV371" s="12" t="s">
        <v>83</v>
      </c>
      <c r="AW371" s="12" t="s">
        <v>35</v>
      </c>
      <c r="AX371" s="12" t="s">
        <v>75</v>
      </c>
      <c r="AY371" s="207" t="s">
        <v>178</v>
      </c>
    </row>
    <row r="372" spans="2:65" s="13" customFormat="1" ht="11.25">
      <c r="B372" s="208"/>
      <c r="C372" s="209"/>
      <c r="D372" s="195" t="s">
        <v>189</v>
      </c>
      <c r="E372" s="210" t="s">
        <v>19</v>
      </c>
      <c r="F372" s="211" t="s">
        <v>871</v>
      </c>
      <c r="G372" s="209"/>
      <c r="H372" s="212">
        <v>1.3520000000000001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189</v>
      </c>
      <c r="AU372" s="218" t="s">
        <v>85</v>
      </c>
      <c r="AV372" s="13" t="s">
        <v>85</v>
      </c>
      <c r="AW372" s="13" t="s">
        <v>35</v>
      </c>
      <c r="AX372" s="13" t="s">
        <v>75</v>
      </c>
      <c r="AY372" s="218" t="s">
        <v>178</v>
      </c>
    </row>
    <row r="373" spans="2:65" s="12" customFormat="1" ht="11.25">
      <c r="B373" s="198"/>
      <c r="C373" s="199"/>
      <c r="D373" s="195" t="s">
        <v>189</v>
      </c>
      <c r="E373" s="200" t="s">
        <v>19</v>
      </c>
      <c r="F373" s="201" t="s">
        <v>872</v>
      </c>
      <c r="G373" s="199"/>
      <c r="H373" s="200" t="s">
        <v>19</v>
      </c>
      <c r="I373" s="202"/>
      <c r="J373" s="199"/>
      <c r="K373" s="199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189</v>
      </c>
      <c r="AU373" s="207" t="s">
        <v>85</v>
      </c>
      <c r="AV373" s="12" t="s">
        <v>83</v>
      </c>
      <c r="AW373" s="12" t="s">
        <v>35</v>
      </c>
      <c r="AX373" s="12" t="s">
        <v>75</v>
      </c>
      <c r="AY373" s="207" t="s">
        <v>178</v>
      </c>
    </row>
    <row r="374" spans="2:65" s="13" customFormat="1" ht="11.25">
      <c r="B374" s="208"/>
      <c r="C374" s="209"/>
      <c r="D374" s="195" t="s">
        <v>189</v>
      </c>
      <c r="E374" s="210" t="s">
        <v>19</v>
      </c>
      <c r="F374" s="211" t="s">
        <v>873</v>
      </c>
      <c r="G374" s="209"/>
      <c r="H374" s="212">
        <v>0.41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189</v>
      </c>
      <c r="AU374" s="218" t="s">
        <v>85</v>
      </c>
      <c r="AV374" s="13" t="s">
        <v>85</v>
      </c>
      <c r="AW374" s="13" t="s">
        <v>35</v>
      </c>
      <c r="AX374" s="13" t="s">
        <v>75</v>
      </c>
      <c r="AY374" s="218" t="s">
        <v>178</v>
      </c>
    </row>
    <row r="375" spans="2:65" s="14" customFormat="1" ht="11.25">
      <c r="B375" s="219"/>
      <c r="C375" s="220"/>
      <c r="D375" s="195" t="s">
        <v>189</v>
      </c>
      <c r="E375" s="221" t="s">
        <v>19</v>
      </c>
      <c r="F375" s="222" t="s">
        <v>258</v>
      </c>
      <c r="G375" s="220"/>
      <c r="H375" s="223">
        <v>1.8759999999999999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189</v>
      </c>
      <c r="AU375" s="229" t="s">
        <v>85</v>
      </c>
      <c r="AV375" s="14" t="s">
        <v>185</v>
      </c>
      <c r="AW375" s="14" t="s">
        <v>35</v>
      </c>
      <c r="AX375" s="14" t="s">
        <v>83</v>
      </c>
      <c r="AY375" s="229" t="s">
        <v>178</v>
      </c>
    </row>
    <row r="376" spans="2:65" s="11" customFormat="1" ht="22.9" customHeight="1">
      <c r="B376" s="167"/>
      <c r="C376" s="168"/>
      <c r="D376" s="169" t="s">
        <v>74</v>
      </c>
      <c r="E376" s="181" t="s">
        <v>198</v>
      </c>
      <c r="F376" s="181" t="s">
        <v>874</v>
      </c>
      <c r="G376" s="168"/>
      <c r="H376" s="168"/>
      <c r="I376" s="171"/>
      <c r="J376" s="182">
        <f>BK376</f>
        <v>0</v>
      </c>
      <c r="K376" s="168"/>
      <c r="L376" s="173"/>
      <c r="M376" s="174"/>
      <c r="N376" s="175"/>
      <c r="O376" s="175"/>
      <c r="P376" s="176">
        <f>SUM(P377:P572)</f>
        <v>0</v>
      </c>
      <c r="Q376" s="175"/>
      <c r="R376" s="176">
        <f>SUM(R377:R572)</f>
        <v>159.91916811999999</v>
      </c>
      <c r="S376" s="175"/>
      <c r="T376" s="177">
        <f>SUM(T377:T572)</f>
        <v>0</v>
      </c>
      <c r="AR376" s="178" t="s">
        <v>83</v>
      </c>
      <c r="AT376" s="179" t="s">
        <v>74</v>
      </c>
      <c r="AU376" s="179" t="s">
        <v>83</v>
      </c>
      <c r="AY376" s="178" t="s">
        <v>178</v>
      </c>
      <c r="BK376" s="180">
        <f>SUM(BK377:BK572)</f>
        <v>0</v>
      </c>
    </row>
    <row r="377" spans="2:65" s="1" customFormat="1" ht="16.5" customHeight="1">
      <c r="B377" s="35"/>
      <c r="C377" s="183" t="s">
        <v>359</v>
      </c>
      <c r="D377" s="183" t="s">
        <v>180</v>
      </c>
      <c r="E377" s="184" t="s">
        <v>875</v>
      </c>
      <c r="F377" s="185" t="s">
        <v>876</v>
      </c>
      <c r="G377" s="186" t="s">
        <v>183</v>
      </c>
      <c r="H377" s="187">
        <v>222.732</v>
      </c>
      <c r="I377" s="188"/>
      <c r="J377" s="189">
        <f>ROUND(I377*H377,2)</f>
        <v>0</v>
      </c>
      <c r="K377" s="185" t="s">
        <v>184</v>
      </c>
      <c r="L377" s="39"/>
      <c r="M377" s="190" t="s">
        <v>19</v>
      </c>
      <c r="N377" s="191" t="s">
        <v>46</v>
      </c>
      <c r="O377" s="61"/>
      <c r="P377" s="192">
        <f>O377*H377</f>
        <v>0</v>
      </c>
      <c r="Q377" s="192">
        <v>0.22158</v>
      </c>
      <c r="R377" s="192">
        <f>Q377*H377</f>
        <v>49.352956560000003</v>
      </c>
      <c r="S377" s="192">
        <v>0</v>
      </c>
      <c r="T377" s="193">
        <f>S377*H377</f>
        <v>0</v>
      </c>
      <c r="AR377" s="18" t="s">
        <v>185</v>
      </c>
      <c r="AT377" s="18" t="s">
        <v>180</v>
      </c>
      <c r="AU377" s="18" t="s">
        <v>85</v>
      </c>
      <c r="AY377" s="18" t="s">
        <v>178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83</v>
      </c>
      <c r="BK377" s="194">
        <f>ROUND(I377*H377,2)</f>
        <v>0</v>
      </c>
      <c r="BL377" s="18" t="s">
        <v>185</v>
      </c>
      <c r="BM377" s="18" t="s">
        <v>877</v>
      </c>
    </row>
    <row r="378" spans="2:65" s="1" customFormat="1" ht="11.25">
      <c r="B378" s="35"/>
      <c r="C378" s="36"/>
      <c r="D378" s="195" t="s">
        <v>187</v>
      </c>
      <c r="E378" s="36"/>
      <c r="F378" s="196" t="s">
        <v>878</v>
      </c>
      <c r="G378" s="36"/>
      <c r="H378" s="36"/>
      <c r="I378" s="113"/>
      <c r="J378" s="36"/>
      <c r="K378" s="36"/>
      <c r="L378" s="39"/>
      <c r="M378" s="197"/>
      <c r="N378" s="61"/>
      <c r="O378" s="61"/>
      <c r="P378" s="61"/>
      <c r="Q378" s="61"/>
      <c r="R378" s="61"/>
      <c r="S378" s="61"/>
      <c r="T378" s="62"/>
      <c r="AT378" s="18" t="s">
        <v>187</v>
      </c>
      <c r="AU378" s="18" t="s">
        <v>85</v>
      </c>
    </row>
    <row r="379" spans="2:65" s="12" customFormat="1" ht="11.25">
      <c r="B379" s="198"/>
      <c r="C379" s="199"/>
      <c r="D379" s="195" t="s">
        <v>189</v>
      </c>
      <c r="E379" s="200" t="s">
        <v>19</v>
      </c>
      <c r="F379" s="201" t="s">
        <v>879</v>
      </c>
      <c r="G379" s="199"/>
      <c r="H379" s="200" t="s">
        <v>19</v>
      </c>
      <c r="I379" s="202"/>
      <c r="J379" s="199"/>
      <c r="K379" s="199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189</v>
      </c>
      <c r="AU379" s="207" t="s">
        <v>85</v>
      </c>
      <c r="AV379" s="12" t="s">
        <v>83</v>
      </c>
      <c r="AW379" s="12" t="s">
        <v>35</v>
      </c>
      <c r="AX379" s="12" t="s">
        <v>75</v>
      </c>
      <c r="AY379" s="207" t="s">
        <v>178</v>
      </c>
    </row>
    <row r="380" spans="2:65" s="13" customFormat="1" ht="11.25">
      <c r="B380" s="208"/>
      <c r="C380" s="209"/>
      <c r="D380" s="195" t="s">
        <v>189</v>
      </c>
      <c r="E380" s="210" t="s">
        <v>19</v>
      </c>
      <c r="F380" s="211" t="s">
        <v>880</v>
      </c>
      <c r="G380" s="209"/>
      <c r="H380" s="212">
        <v>252.363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189</v>
      </c>
      <c r="AU380" s="218" t="s">
        <v>85</v>
      </c>
      <c r="AV380" s="13" t="s">
        <v>85</v>
      </c>
      <c r="AW380" s="13" t="s">
        <v>35</v>
      </c>
      <c r="AX380" s="13" t="s">
        <v>75</v>
      </c>
      <c r="AY380" s="218" t="s">
        <v>178</v>
      </c>
    </row>
    <row r="381" spans="2:65" s="12" customFormat="1" ht="11.25">
      <c r="B381" s="198"/>
      <c r="C381" s="199"/>
      <c r="D381" s="195" t="s">
        <v>189</v>
      </c>
      <c r="E381" s="200" t="s">
        <v>19</v>
      </c>
      <c r="F381" s="201" t="s">
        <v>881</v>
      </c>
      <c r="G381" s="199"/>
      <c r="H381" s="200" t="s">
        <v>19</v>
      </c>
      <c r="I381" s="202"/>
      <c r="J381" s="199"/>
      <c r="K381" s="199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189</v>
      </c>
      <c r="AU381" s="207" t="s">
        <v>85</v>
      </c>
      <c r="AV381" s="12" t="s">
        <v>83</v>
      </c>
      <c r="AW381" s="12" t="s">
        <v>35</v>
      </c>
      <c r="AX381" s="12" t="s">
        <v>75</v>
      </c>
      <c r="AY381" s="207" t="s">
        <v>178</v>
      </c>
    </row>
    <row r="382" spans="2:65" s="13" customFormat="1" ht="11.25">
      <c r="B382" s="208"/>
      <c r="C382" s="209"/>
      <c r="D382" s="195" t="s">
        <v>189</v>
      </c>
      <c r="E382" s="210" t="s">
        <v>19</v>
      </c>
      <c r="F382" s="211" t="s">
        <v>882</v>
      </c>
      <c r="G382" s="209"/>
      <c r="H382" s="212">
        <v>-29.631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189</v>
      </c>
      <c r="AU382" s="218" t="s">
        <v>85</v>
      </c>
      <c r="AV382" s="13" t="s">
        <v>85</v>
      </c>
      <c r="AW382" s="13" t="s">
        <v>35</v>
      </c>
      <c r="AX382" s="13" t="s">
        <v>75</v>
      </c>
      <c r="AY382" s="218" t="s">
        <v>178</v>
      </c>
    </row>
    <row r="383" spans="2:65" s="14" customFormat="1" ht="11.25">
      <c r="B383" s="219"/>
      <c r="C383" s="220"/>
      <c r="D383" s="195" t="s">
        <v>189</v>
      </c>
      <c r="E383" s="221" t="s">
        <v>19</v>
      </c>
      <c r="F383" s="222" t="s">
        <v>258</v>
      </c>
      <c r="G383" s="220"/>
      <c r="H383" s="223">
        <v>222.732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189</v>
      </c>
      <c r="AU383" s="229" t="s">
        <v>85</v>
      </c>
      <c r="AV383" s="14" t="s">
        <v>185</v>
      </c>
      <c r="AW383" s="14" t="s">
        <v>35</v>
      </c>
      <c r="AX383" s="14" t="s">
        <v>83</v>
      </c>
      <c r="AY383" s="229" t="s">
        <v>178</v>
      </c>
    </row>
    <row r="384" spans="2:65" s="1" customFormat="1" ht="22.5" customHeight="1">
      <c r="B384" s="35"/>
      <c r="C384" s="183" t="s">
        <v>374</v>
      </c>
      <c r="D384" s="183" t="s">
        <v>180</v>
      </c>
      <c r="E384" s="184" t="s">
        <v>883</v>
      </c>
      <c r="F384" s="185" t="s">
        <v>884</v>
      </c>
      <c r="G384" s="186" t="s">
        <v>183</v>
      </c>
      <c r="H384" s="187">
        <v>40.130000000000003</v>
      </c>
      <c r="I384" s="188"/>
      <c r="J384" s="189">
        <f>ROUND(I384*H384,2)</f>
        <v>0</v>
      </c>
      <c r="K384" s="185" t="s">
        <v>184</v>
      </c>
      <c r="L384" s="39"/>
      <c r="M384" s="190" t="s">
        <v>19</v>
      </c>
      <c r="N384" s="191" t="s">
        <v>46</v>
      </c>
      <c r="O384" s="61"/>
      <c r="P384" s="192">
        <f>O384*H384</f>
        <v>0</v>
      </c>
      <c r="Q384" s="192">
        <v>0.26068000000000002</v>
      </c>
      <c r="R384" s="192">
        <f>Q384*H384</f>
        <v>10.461088400000001</v>
      </c>
      <c r="S384" s="192">
        <v>0</v>
      </c>
      <c r="T384" s="193">
        <f>S384*H384</f>
        <v>0</v>
      </c>
      <c r="AR384" s="18" t="s">
        <v>185</v>
      </c>
      <c r="AT384" s="18" t="s">
        <v>180</v>
      </c>
      <c r="AU384" s="18" t="s">
        <v>85</v>
      </c>
      <c r="AY384" s="18" t="s">
        <v>178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8" t="s">
        <v>83</v>
      </c>
      <c r="BK384" s="194">
        <f>ROUND(I384*H384,2)</f>
        <v>0</v>
      </c>
      <c r="BL384" s="18" t="s">
        <v>185</v>
      </c>
      <c r="BM384" s="18" t="s">
        <v>885</v>
      </c>
    </row>
    <row r="385" spans="2:65" s="1" customFormat="1" ht="19.5">
      <c r="B385" s="35"/>
      <c r="C385" s="36"/>
      <c r="D385" s="195" t="s">
        <v>187</v>
      </c>
      <c r="E385" s="36"/>
      <c r="F385" s="196" t="s">
        <v>886</v>
      </c>
      <c r="G385" s="36"/>
      <c r="H385" s="36"/>
      <c r="I385" s="113"/>
      <c r="J385" s="36"/>
      <c r="K385" s="36"/>
      <c r="L385" s="39"/>
      <c r="M385" s="197"/>
      <c r="N385" s="61"/>
      <c r="O385" s="61"/>
      <c r="P385" s="61"/>
      <c r="Q385" s="61"/>
      <c r="R385" s="61"/>
      <c r="S385" s="61"/>
      <c r="T385" s="62"/>
      <c r="AT385" s="18" t="s">
        <v>187</v>
      </c>
      <c r="AU385" s="18" t="s">
        <v>85</v>
      </c>
    </row>
    <row r="386" spans="2:65" s="12" customFormat="1" ht="11.25">
      <c r="B386" s="198"/>
      <c r="C386" s="199"/>
      <c r="D386" s="195" t="s">
        <v>189</v>
      </c>
      <c r="E386" s="200" t="s">
        <v>19</v>
      </c>
      <c r="F386" s="201" t="s">
        <v>887</v>
      </c>
      <c r="G386" s="199"/>
      <c r="H386" s="200" t="s">
        <v>19</v>
      </c>
      <c r="I386" s="202"/>
      <c r="J386" s="199"/>
      <c r="K386" s="199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189</v>
      </c>
      <c r="AU386" s="207" t="s">
        <v>85</v>
      </c>
      <c r="AV386" s="12" t="s">
        <v>83</v>
      </c>
      <c r="AW386" s="12" t="s">
        <v>35</v>
      </c>
      <c r="AX386" s="12" t="s">
        <v>75</v>
      </c>
      <c r="AY386" s="207" t="s">
        <v>178</v>
      </c>
    </row>
    <row r="387" spans="2:65" s="13" customFormat="1" ht="11.25">
      <c r="B387" s="208"/>
      <c r="C387" s="209"/>
      <c r="D387" s="195" t="s">
        <v>189</v>
      </c>
      <c r="E387" s="210" t="s">
        <v>19</v>
      </c>
      <c r="F387" s="211" t="s">
        <v>888</v>
      </c>
      <c r="G387" s="209"/>
      <c r="H387" s="212">
        <v>43.98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189</v>
      </c>
      <c r="AU387" s="218" t="s">
        <v>85</v>
      </c>
      <c r="AV387" s="13" t="s">
        <v>85</v>
      </c>
      <c r="AW387" s="13" t="s">
        <v>35</v>
      </c>
      <c r="AX387" s="13" t="s">
        <v>75</v>
      </c>
      <c r="AY387" s="218" t="s">
        <v>178</v>
      </c>
    </row>
    <row r="388" spans="2:65" s="12" customFormat="1" ht="11.25">
      <c r="B388" s="198"/>
      <c r="C388" s="199"/>
      <c r="D388" s="195" t="s">
        <v>189</v>
      </c>
      <c r="E388" s="200" t="s">
        <v>19</v>
      </c>
      <c r="F388" s="201" t="s">
        <v>881</v>
      </c>
      <c r="G388" s="199"/>
      <c r="H388" s="200" t="s">
        <v>19</v>
      </c>
      <c r="I388" s="202"/>
      <c r="J388" s="199"/>
      <c r="K388" s="199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189</v>
      </c>
      <c r="AU388" s="207" t="s">
        <v>85</v>
      </c>
      <c r="AV388" s="12" t="s">
        <v>83</v>
      </c>
      <c r="AW388" s="12" t="s">
        <v>35</v>
      </c>
      <c r="AX388" s="12" t="s">
        <v>75</v>
      </c>
      <c r="AY388" s="207" t="s">
        <v>178</v>
      </c>
    </row>
    <row r="389" spans="2:65" s="13" customFormat="1" ht="11.25">
      <c r="B389" s="208"/>
      <c r="C389" s="209"/>
      <c r="D389" s="195" t="s">
        <v>189</v>
      </c>
      <c r="E389" s="210" t="s">
        <v>19</v>
      </c>
      <c r="F389" s="211" t="s">
        <v>889</v>
      </c>
      <c r="G389" s="209"/>
      <c r="H389" s="212">
        <v>-3.85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189</v>
      </c>
      <c r="AU389" s="218" t="s">
        <v>85</v>
      </c>
      <c r="AV389" s="13" t="s">
        <v>85</v>
      </c>
      <c r="AW389" s="13" t="s">
        <v>35</v>
      </c>
      <c r="AX389" s="13" t="s">
        <v>75</v>
      </c>
      <c r="AY389" s="218" t="s">
        <v>178</v>
      </c>
    </row>
    <row r="390" spans="2:65" s="14" customFormat="1" ht="11.25">
      <c r="B390" s="219"/>
      <c r="C390" s="220"/>
      <c r="D390" s="195" t="s">
        <v>189</v>
      </c>
      <c r="E390" s="221" t="s">
        <v>19</v>
      </c>
      <c r="F390" s="222" t="s">
        <v>258</v>
      </c>
      <c r="G390" s="220"/>
      <c r="H390" s="223">
        <v>40.130000000000003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189</v>
      </c>
      <c r="AU390" s="229" t="s">
        <v>85</v>
      </c>
      <c r="AV390" s="14" t="s">
        <v>185</v>
      </c>
      <c r="AW390" s="14" t="s">
        <v>35</v>
      </c>
      <c r="AX390" s="14" t="s">
        <v>83</v>
      </c>
      <c r="AY390" s="229" t="s">
        <v>178</v>
      </c>
    </row>
    <row r="391" spans="2:65" s="1" customFormat="1" ht="22.5" customHeight="1">
      <c r="B391" s="35"/>
      <c r="C391" s="183" t="s">
        <v>388</v>
      </c>
      <c r="D391" s="183" t="s">
        <v>180</v>
      </c>
      <c r="E391" s="184" t="s">
        <v>890</v>
      </c>
      <c r="F391" s="185" t="s">
        <v>891</v>
      </c>
      <c r="G391" s="186" t="s">
        <v>183</v>
      </c>
      <c r="H391" s="187">
        <v>204.64699999999999</v>
      </c>
      <c r="I391" s="188"/>
      <c r="J391" s="189">
        <f>ROUND(I391*H391,2)</f>
        <v>0</v>
      </c>
      <c r="K391" s="185" t="s">
        <v>184</v>
      </c>
      <c r="L391" s="39"/>
      <c r="M391" s="190" t="s">
        <v>19</v>
      </c>
      <c r="N391" s="191" t="s">
        <v>46</v>
      </c>
      <c r="O391" s="61"/>
      <c r="P391" s="192">
        <f>O391*H391</f>
        <v>0</v>
      </c>
      <c r="Q391" s="192">
        <v>0.30962000000000001</v>
      </c>
      <c r="R391" s="192">
        <f>Q391*H391</f>
        <v>63.362804140000001</v>
      </c>
      <c r="S391" s="192">
        <v>0</v>
      </c>
      <c r="T391" s="193">
        <f>S391*H391</f>
        <v>0</v>
      </c>
      <c r="AR391" s="18" t="s">
        <v>185</v>
      </c>
      <c r="AT391" s="18" t="s">
        <v>180</v>
      </c>
      <c r="AU391" s="18" t="s">
        <v>85</v>
      </c>
      <c r="AY391" s="18" t="s">
        <v>178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8" t="s">
        <v>83</v>
      </c>
      <c r="BK391" s="194">
        <f>ROUND(I391*H391,2)</f>
        <v>0</v>
      </c>
      <c r="BL391" s="18" t="s">
        <v>185</v>
      </c>
      <c r="BM391" s="18" t="s">
        <v>892</v>
      </c>
    </row>
    <row r="392" spans="2:65" s="1" customFormat="1" ht="19.5">
      <c r="B392" s="35"/>
      <c r="C392" s="36"/>
      <c r="D392" s="195" t="s">
        <v>187</v>
      </c>
      <c r="E392" s="36"/>
      <c r="F392" s="196" t="s">
        <v>893</v>
      </c>
      <c r="G392" s="36"/>
      <c r="H392" s="36"/>
      <c r="I392" s="113"/>
      <c r="J392" s="36"/>
      <c r="K392" s="36"/>
      <c r="L392" s="39"/>
      <c r="M392" s="197"/>
      <c r="N392" s="61"/>
      <c r="O392" s="61"/>
      <c r="P392" s="61"/>
      <c r="Q392" s="61"/>
      <c r="R392" s="61"/>
      <c r="S392" s="61"/>
      <c r="T392" s="62"/>
      <c r="AT392" s="18" t="s">
        <v>187</v>
      </c>
      <c r="AU392" s="18" t="s">
        <v>85</v>
      </c>
    </row>
    <row r="393" spans="2:65" s="12" customFormat="1" ht="11.25">
      <c r="B393" s="198"/>
      <c r="C393" s="199"/>
      <c r="D393" s="195" t="s">
        <v>189</v>
      </c>
      <c r="E393" s="200" t="s">
        <v>19</v>
      </c>
      <c r="F393" s="201" t="s">
        <v>894</v>
      </c>
      <c r="G393" s="199"/>
      <c r="H393" s="200" t="s">
        <v>19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189</v>
      </c>
      <c r="AU393" s="207" t="s">
        <v>85</v>
      </c>
      <c r="AV393" s="12" t="s">
        <v>83</v>
      </c>
      <c r="AW393" s="12" t="s">
        <v>35</v>
      </c>
      <c r="AX393" s="12" t="s">
        <v>75</v>
      </c>
      <c r="AY393" s="207" t="s">
        <v>178</v>
      </c>
    </row>
    <row r="394" spans="2:65" s="13" customFormat="1" ht="11.25">
      <c r="B394" s="208"/>
      <c r="C394" s="209"/>
      <c r="D394" s="195" t="s">
        <v>189</v>
      </c>
      <c r="E394" s="210" t="s">
        <v>19</v>
      </c>
      <c r="F394" s="211" t="s">
        <v>895</v>
      </c>
      <c r="G394" s="209"/>
      <c r="H394" s="212">
        <v>242.55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189</v>
      </c>
      <c r="AU394" s="218" t="s">
        <v>85</v>
      </c>
      <c r="AV394" s="13" t="s">
        <v>85</v>
      </c>
      <c r="AW394" s="13" t="s">
        <v>35</v>
      </c>
      <c r="AX394" s="13" t="s">
        <v>75</v>
      </c>
      <c r="AY394" s="218" t="s">
        <v>178</v>
      </c>
    </row>
    <row r="395" spans="2:65" s="12" customFormat="1" ht="11.25">
      <c r="B395" s="198"/>
      <c r="C395" s="199"/>
      <c r="D395" s="195" t="s">
        <v>189</v>
      </c>
      <c r="E395" s="200" t="s">
        <v>19</v>
      </c>
      <c r="F395" s="201" t="s">
        <v>881</v>
      </c>
      <c r="G395" s="199"/>
      <c r="H395" s="200" t="s">
        <v>19</v>
      </c>
      <c r="I395" s="202"/>
      <c r="J395" s="199"/>
      <c r="K395" s="199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189</v>
      </c>
      <c r="AU395" s="207" t="s">
        <v>85</v>
      </c>
      <c r="AV395" s="12" t="s">
        <v>83</v>
      </c>
      <c r="AW395" s="12" t="s">
        <v>35</v>
      </c>
      <c r="AX395" s="12" t="s">
        <v>75</v>
      </c>
      <c r="AY395" s="207" t="s">
        <v>178</v>
      </c>
    </row>
    <row r="396" spans="2:65" s="13" customFormat="1" ht="11.25">
      <c r="B396" s="208"/>
      <c r="C396" s="209"/>
      <c r="D396" s="195" t="s">
        <v>189</v>
      </c>
      <c r="E396" s="210" t="s">
        <v>19</v>
      </c>
      <c r="F396" s="211" t="s">
        <v>896</v>
      </c>
      <c r="G396" s="209"/>
      <c r="H396" s="212">
        <v>-20.963000000000001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189</v>
      </c>
      <c r="AU396" s="218" t="s">
        <v>85</v>
      </c>
      <c r="AV396" s="13" t="s">
        <v>85</v>
      </c>
      <c r="AW396" s="13" t="s">
        <v>35</v>
      </c>
      <c r="AX396" s="13" t="s">
        <v>75</v>
      </c>
      <c r="AY396" s="218" t="s">
        <v>178</v>
      </c>
    </row>
    <row r="397" spans="2:65" s="13" customFormat="1" ht="11.25">
      <c r="B397" s="208"/>
      <c r="C397" s="209"/>
      <c r="D397" s="195" t="s">
        <v>189</v>
      </c>
      <c r="E397" s="210" t="s">
        <v>19</v>
      </c>
      <c r="F397" s="211" t="s">
        <v>897</v>
      </c>
      <c r="G397" s="209"/>
      <c r="H397" s="212">
        <v>-16.940000000000001</v>
      </c>
      <c r="I397" s="213"/>
      <c r="J397" s="209"/>
      <c r="K397" s="209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189</v>
      </c>
      <c r="AU397" s="218" t="s">
        <v>85</v>
      </c>
      <c r="AV397" s="13" t="s">
        <v>85</v>
      </c>
      <c r="AW397" s="13" t="s">
        <v>35</v>
      </c>
      <c r="AX397" s="13" t="s">
        <v>75</v>
      </c>
      <c r="AY397" s="218" t="s">
        <v>178</v>
      </c>
    </row>
    <row r="398" spans="2:65" s="14" customFormat="1" ht="11.25">
      <c r="B398" s="219"/>
      <c r="C398" s="220"/>
      <c r="D398" s="195" t="s">
        <v>189</v>
      </c>
      <c r="E398" s="221" t="s">
        <v>19</v>
      </c>
      <c r="F398" s="222" t="s">
        <v>258</v>
      </c>
      <c r="G398" s="220"/>
      <c r="H398" s="223">
        <v>204.64699999999999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189</v>
      </c>
      <c r="AU398" s="229" t="s">
        <v>85</v>
      </c>
      <c r="AV398" s="14" t="s">
        <v>185</v>
      </c>
      <c r="AW398" s="14" t="s">
        <v>35</v>
      </c>
      <c r="AX398" s="14" t="s">
        <v>83</v>
      </c>
      <c r="AY398" s="229" t="s">
        <v>178</v>
      </c>
    </row>
    <row r="399" spans="2:65" s="1" customFormat="1" ht="16.5" customHeight="1">
      <c r="B399" s="35"/>
      <c r="C399" s="183" t="s">
        <v>393</v>
      </c>
      <c r="D399" s="183" t="s">
        <v>180</v>
      </c>
      <c r="E399" s="184" t="s">
        <v>898</v>
      </c>
      <c r="F399" s="185" t="s">
        <v>899</v>
      </c>
      <c r="G399" s="186" t="s">
        <v>291</v>
      </c>
      <c r="H399" s="187">
        <v>7</v>
      </c>
      <c r="I399" s="188"/>
      <c r="J399" s="189">
        <f>ROUND(I399*H399,2)</f>
        <v>0</v>
      </c>
      <c r="K399" s="185" t="s">
        <v>184</v>
      </c>
      <c r="L399" s="39"/>
      <c r="M399" s="190" t="s">
        <v>19</v>
      </c>
      <c r="N399" s="191" t="s">
        <v>46</v>
      </c>
      <c r="O399" s="61"/>
      <c r="P399" s="192">
        <f>O399*H399</f>
        <v>0</v>
      </c>
      <c r="Q399" s="192">
        <v>1.7940000000000001E-2</v>
      </c>
      <c r="R399" s="192">
        <f>Q399*H399</f>
        <v>0.12558</v>
      </c>
      <c r="S399" s="192">
        <v>0</v>
      </c>
      <c r="T399" s="193">
        <f>S399*H399</f>
        <v>0</v>
      </c>
      <c r="AR399" s="18" t="s">
        <v>185</v>
      </c>
      <c r="AT399" s="18" t="s">
        <v>180</v>
      </c>
      <c r="AU399" s="18" t="s">
        <v>85</v>
      </c>
      <c r="AY399" s="18" t="s">
        <v>178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83</v>
      </c>
      <c r="BK399" s="194">
        <f>ROUND(I399*H399,2)</f>
        <v>0</v>
      </c>
      <c r="BL399" s="18" t="s">
        <v>185</v>
      </c>
      <c r="BM399" s="18" t="s">
        <v>900</v>
      </c>
    </row>
    <row r="400" spans="2:65" s="1" customFormat="1" ht="11.25">
      <c r="B400" s="35"/>
      <c r="C400" s="36"/>
      <c r="D400" s="195" t="s">
        <v>187</v>
      </c>
      <c r="E400" s="36"/>
      <c r="F400" s="196" t="s">
        <v>901</v>
      </c>
      <c r="G400" s="36"/>
      <c r="H400" s="36"/>
      <c r="I400" s="113"/>
      <c r="J400" s="36"/>
      <c r="K400" s="36"/>
      <c r="L400" s="39"/>
      <c r="M400" s="197"/>
      <c r="N400" s="61"/>
      <c r="O400" s="61"/>
      <c r="P400" s="61"/>
      <c r="Q400" s="61"/>
      <c r="R400" s="61"/>
      <c r="S400" s="61"/>
      <c r="T400" s="62"/>
      <c r="AT400" s="18" t="s">
        <v>187</v>
      </c>
      <c r="AU400" s="18" t="s">
        <v>85</v>
      </c>
    </row>
    <row r="401" spans="2:65" s="12" customFormat="1" ht="11.25">
      <c r="B401" s="198"/>
      <c r="C401" s="199"/>
      <c r="D401" s="195" t="s">
        <v>189</v>
      </c>
      <c r="E401" s="200" t="s">
        <v>19</v>
      </c>
      <c r="F401" s="201" t="s">
        <v>902</v>
      </c>
      <c r="G401" s="199"/>
      <c r="H401" s="200" t="s">
        <v>19</v>
      </c>
      <c r="I401" s="202"/>
      <c r="J401" s="199"/>
      <c r="K401" s="199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189</v>
      </c>
      <c r="AU401" s="207" t="s">
        <v>85</v>
      </c>
      <c r="AV401" s="12" t="s">
        <v>83</v>
      </c>
      <c r="AW401" s="12" t="s">
        <v>35</v>
      </c>
      <c r="AX401" s="12" t="s">
        <v>75</v>
      </c>
      <c r="AY401" s="207" t="s">
        <v>178</v>
      </c>
    </row>
    <row r="402" spans="2:65" s="13" customFormat="1" ht="11.25">
      <c r="B402" s="208"/>
      <c r="C402" s="209"/>
      <c r="D402" s="195" t="s">
        <v>189</v>
      </c>
      <c r="E402" s="210" t="s">
        <v>19</v>
      </c>
      <c r="F402" s="211" t="s">
        <v>223</v>
      </c>
      <c r="G402" s="209"/>
      <c r="H402" s="212">
        <v>7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189</v>
      </c>
      <c r="AU402" s="218" t="s">
        <v>85</v>
      </c>
      <c r="AV402" s="13" t="s">
        <v>85</v>
      </c>
      <c r="AW402" s="13" t="s">
        <v>35</v>
      </c>
      <c r="AX402" s="13" t="s">
        <v>83</v>
      </c>
      <c r="AY402" s="218" t="s">
        <v>178</v>
      </c>
    </row>
    <row r="403" spans="2:65" s="1" customFormat="1" ht="16.5" customHeight="1">
      <c r="B403" s="35"/>
      <c r="C403" s="183" t="s">
        <v>398</v>
      </c>
      <c r="D403" s="183" t="s">
        <v>180</v>
      </c>
      <c r="E403" s="184" t="s">
        <v>903</v>
      </c>
      <c r="F403" s="185" t="s">
        <v>904</v>
      </c>
      <c r="G403" s="186" t="s">
        <v>291</v>
      </c>
      <c r="H403" s="187">
        <v>8</v>
      </c>
      <c r="I403" s="188"/>
      <c r="J403" s="189">
        <f>ROUND(I403*H403,2)</f>
        <v>0</v>
      </c>
      <c r="K403" s="185" t="s">
        <v>184</v>
      </c>
      <c r="L403" s="39"/>
      <c r="M403" s="190" t="s">
        <v>19</v>
      </c>
      <c r="N403" s="191" t="s">
        <v>46</v>
      </c>
      <c r="O403" s="61"/>
      <c r="P403" s="192">
        <f>O403*H403</f>
        <v>0</v>
      </c>
      <c r="Q403" s="192">
        <v>2.2780000000000002E-2</v>
      </c>
      <c r="R403" s="192">
        <f>Q403*H403</f>
        <v>0.18224000000000001</v>
      </c>
      <c r="S403" s="192">
        <v>0</v>
      </c>
      <c r="T403" s="193">
        <f>S403*H403</f>
        <v>0</v>
      </c>
      <c r="AR403" s="18" t="s">
        <v>185</v>
      </c>
      <c r="AT403" s="18" t="s">
        <v>180</v>
      </c>
      <c r="AU403" s="18" t="s">
        <v>85</v>
      </c>
      <c r="AY403" s="18" t="s">
        <v>178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83</v>
      </c>
      <c r="BK403" s="194">
        <f>ROUND(I403*H403,2)</f>
        <v>0</v>
      </c>
      <c r="BL403" s="18" t="s">
        <v>185</v>
      </c>
      <c r="BM403" s="18" t="s">
        <v>905</v>
      </c>
    </row>
    <row r="404" spans="2:65" s="1" customFormat="1" ht="11.25">
      <c r="B404" s="35"/>
      <c r="C404" s="36"/>
      <c r="D404" s="195" t="s">
        <v>187</v>
      </c>
      <c r="E404" s="36"/>
      <c r="F404" s="196" t="s">
        <v>906</v>
      </c>
      <c r="G404" s="36"/>
      <c r="H404" s="36"/>
      <c r="I404" s="113"/>
      <c r="J404" s="36"/>
      <c r="K404" s="36"/>
      <c r="L404" s="39"/>
      <c r="M404" s="197"/>
      <c r="N404" s="61"/>
      <c r="O404" s="61"/>
      <c r="P404" s="61"/>
      <c r="Q404" s="61"/>
      <c r="R404" s="61"/>
      <c r="S404" s="61"/>
      <c r="T404" s="62"/>
      <c r="AT404" s="18" t="s">
        <v>187</v>
      </c>
      <c r="AU404" s="18" t="s">
        <v>85</v>
      </c>
    </row>
    <row r="405" spans="2:65" s="12" customFormat="1" ht="11.25">
      <c r="B405" s="198"/>
      <c r="C405" s="199"/>
      <c r="D405" s="195" t="s">
        <v>189</v>
      </c>
      <c r="E405" s="200" t="s">
        <v>19</v>
      </c>
      <c r="F405" s="201" t="s">
        <v>907</v>
      </c>
      <c r="G405" s="199"/>
      <c r="H405" s="200" t="s">
        <v>19</v>
      </c>
      <c r="I405" s="202"/>
      <c r="J405" s="199"/>
      <c r="K405" s="199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189</v>
      </c>
      <c r="AU405" s="207" t="s">
        <v>85</v>
      </c>
      <c r="AV405" s="12" t="s">
        <v>83</v>
      </c>
      <c r="AW405" s="12" t="s">
        <v>35</v>
      </c>
      <c r="AX405" s="12" t="s">
        <v>75</v>
      </c>
      <c r="AY405" s="207" t="s">
        <v>178</v>
      </c>
    </row>
    <row r="406" spans="2:65" s="13" customFormat="1" ht="11.25">
      <c r="B406" s="208"/>
      <c r="C406" s="209"/>
      <c r="D406" s="195" t="s">
        <v>189</v>
      </c>
      <c r="E406" s="210" t="s">
        <v>19</v>
      </c>
      <c r="F406" s="211" t="s">
        <v>230</v>
      </c>
      <c r="G406" s="209"/>
      <c r="H406" s="212">
        <v>8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189</v>
      </c>
      <c r="AU406" s="218" t="s">
        <v>85</v>
      </c>
      <c r="AV406" s="13" t="s">
        <v>85</v>
      </c>
      <c r="AW406" s="13" t="s">
        <v>35</v>
      </c>
      <c r="AX406" s="13" t="s">
        <v>83</v>
      </c>
      <c r="AY406" s="218" t="s">
        <v>178</v>
      </c>
    </row>
    <row r="407" spans="2:65" s="1" customFormat="1" ht="16.5" customHeight="1">
      <c r="B407" s="35"/>
      <c r="C407" s="183" t="s">
        <v>403</v>
      </c>
      <c r="D407" s="183" t="s">
        <v>180</v>
      </c>
      <c r="E407" s="184" t="s">
        <v>908</v>
      </c>
      <c r="F407" s="185" t="s">
        <v>909</v>
      </c>
      <c r="G407" s="186" t="s">
        <v>291</v>
      </c>
      <c r="H407" s="187">
        <v>2</v>
      </c>
      <c r="I407" s="188"/>
      <c r="J407" s="189">
        <f>ROUND(I407*H407,2)</f>
        <v>0</v>
      </c>
      <c r="K407" s="185" t="s">
        <v>184</v>
      </c>
      <c r="L407" s="39"/>
      <c r="M407" s="190" t="s">
        <v>19</v>
      </c>
      <c r="N407" s="191" t="s">
        <v>46</v>
      </c>
      <c r="O407" s="61"/>
      <c r="P407" s="192">
        <f>O407*H407</f>
        <v>0</v>
      </c>
      <c r="Q407" s="192">
        <v>2.6929999999999999E-2</v>
      </c>
      <c r="R407" s="192">
        <f>Q407*H407</f>
        <v>5.3859999999999998E-2</v>
      </c>
      <c r="S407" s="192">
        <v>0</v>
      </c>
      <c r="T407" s="193">
        <f>S407*H407</f>
        <v>0</v>
      </c>
      <c r="AR407" s="18" t="s">
        <v>185</v>
      </c>
      <c r="AT407" s="18" t="s">
        <v>180</v>
      </c>
      <c r="AU407" s="18" t="s">
        <v>85</v>
      </c>
      <c r="AY407" s="18" t="s">
        <v>178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8" t="s">
        <v>83</v>
      </c>
      <c r="BK407" s="194">
        <f>ROUND(I407*H407,2)</f>
        <v>0</v>
      </c>
      <c r="BL407" s="18" t="s">
        <v>185</v>
      </c>
      <c r="BM407" s="18" t="s">
        <v>910</v>
      </c>
    </row>
    <row r="408" spans="2:65" s="1" customFormat="1" ht="11.25">
      <c r="B408" s="35"/>
      <c r="C408" s="36"/>
      <c r="D408" s="195" t="s">
        <v>187</v>
      </c>
      <c r="E408" s="36"/>
      <c r="F408" s="196" t="s">
        <v>911</v>
      </c>
      <c r="G408" s="36"/>
      <c r="H408" s="36"/>
      <c r="I408" s="113"/>
      <c r="J408" s="36"/>
      <c r="K408" s="36"/>
      <c r="L408" s="39"/>
      <c r="M408" s="197"/>
      <c r="N408" s="61"/>
      <c r="O408" s="61"/>
      <c r="P408" s="61"/>
      <c r="Q408" s="61"/>
      <c r="R408" s="61"/>
      <c r="S408" s="61"/>
      <c r="T408" s="62"/>
      <c r="AT408" s="18" t="s">
        <v>187</v>
      </c>
      <c r="AU408" s="18" t="s">
        <v>85</v>
      </c>
    </row>
    <row r="409" spans="2:65" s="12" customFormat="1" ht="11.25">
      <c r="B409" s="198"/>
      <c r="C409" s="199"/>
      <c r="D409" s="195" t="s">
        <v>189</v>
      </c>
      <c r="E409" s="200" t="s">
        <v>19</v>
      </c>
      <c r="F409" s="201" t="s">
        <v>907</v>
      </c>
      <c r="G409" s="199"/>
      <c r="H409" s="200" t="s">
        <v>19</v>
      </c>
      <c r="I409" s="202"/>
      <c r="J409" s="199"/>
      <c r="K409" s="199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189</v>
      </c>
      <c r="AU409" s="207" t="s">
        <v>85</v>
      </c>
      <c r="AV409" s="12" t="s">
        <v>83</v>
      </c>
      <c r="AW409" s="12" t="s">
        <v>35</v>
      </c>
      <c r="AX409" s="12" t="s">
        <v>75</v>
      </c>
      <c r="AY409" s="207" t="s">
        <v>178</v>
      </c>
    </row>
    <row r="410" spans="2:65" s="13" customFormat="1" ht="11.25">
      <c r="B410" s="208"/>
      <c r="C410" s="209"/>
      <c r="D410" s="195" t="s">
        <v>189</v>
      </c>
      <c r="E410" s="210" t="s">
        <v>19</v>
      </c>
      <c r="F410" s="211" t="s">
        <v>85</v>
      </c>
      <c r="G410" s="209"/>
      <c r="H410" s="212">
        <v>2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189</v>
      </c>
      <c r="AU410" s="218" t="s">
        <v>85</v>
      </c>
      <c r="AV410" s="13" t="s">
        <v>85</v>
      </c>
      <c r="AW410" s="13" t="s">
        <v>35</v>
      </c>
      <c r="AX410" s="13" t="s">
        <v>83</v>
      </c>
      <c r="AY410" s="218" t="s">
        <v>178</v>
      </c>
    </row>
    <row r="411" spans="2:65" s="1" customFormat="1" ht="16.5" customHeight="1">
      <c r="B411" s="35"/>
      <c r="C411" s="183" t="s">
        <v>408</v>
      </c>
      <c r="D411" s="183" t="s">
        <v>180</v>
      </c>
      <c r="E411" s="184" t="s">
        <v>912</v>
      </c>
      <c r="F411" s="185" t="s">
        <v>913</v>
      </c>
      <c r="G411" s="186" t="s">
        <v>291</v>
      </c>
      <c r="H411" s="187">
        <v>78</v>
      </c>
      <c r="I411" s="188"/>
      <c r="J411" s="189">
        <f>ROUND(I411*H411,2)</f>
        <v>0</v>
      </c>
      <c r="K411" s="185" t="s">
        <v>184</v>
      </c>
      <c r="L411" s="39"/>
      <c r="M411" s="190" t="s">
        <v>19</v>
      </c>
      <c r="N411" s="191" t="s">
        <v>46</v>
      </c>
      <c r="O411" s="61"/>
      <c r="P411" s="192">
        <f>O411*H411</f>
        <v>0</v>
      </c>
      <c r="Q411" s="192">
        <v>4.555E-2</v>
      </c>
      <c r="R411" s="192">
        <f>Q411*H411</f>
        <v>3.5529000000000002</v>
      </c>
      <c r="S411" s="192">
        <v>0</v>
      </c>
      <c r="T411" s="193">
        <f>S411*H411</f>
        <v>0</v>
      </c>
      <c r="AR411" s="18" t="s">
        <v>185</v>
      </c>
      <c r="AT411" s="18" t="s">
        <v>180</v>
      </c>
      <c r="AU411" s="18" t="s">
        <v>85</v>
      </c>
      <c r="AY411" s="18" t="s">
        <v>178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18" t="s">
        <v>83</v>
      </c>
      <c r="BK411" s="194">
        <f>ROUND(I411*H411,2)</f>
        <v>0</v>
      </c>
      <c r="BL411" s="18" t="s">
        <v>185</v>
      </c>
      <c r="BM411" s="18" t="s">
        <v>914</v>
      </c>
    </row>
    <row r="412" spans="2:65" s="1" customFormat="1" ht="11.25">
      <c r="B412" s="35"/>
      <c r="C412" s="36"/>
      <c r="D412" s="195" t="s">
        <v>187</v>
      </c>
      <c r="E412" s="36"/>
      <c r="F412" s="196" t="s">
        <v>915</v>
      </c>
      <c r="G412" s="36"/>
      <c r="H412" s="36"/>
      <c r="I412" s="113"/>
      <c r="J412" s="36"/>
      <c r="K412" s="36"/>
      <c r="L412" s="39"/>
      <c r="M412" s="197"/>
      <c r="N412" s="61"/>
      <c r="O412" s="61"/>
      <c r="P412" s="61"/>
      <c r="Q412" s="61"/>
      <c r="R412" s="61"/>
      <c r="S412" s="61"/>
      <c r="T412" s="62"/>
      <c r="AT412" s="18" t="s">
        <v>187</v>
      </c>
      <c r="AU412" s="18" t="s">
        <v>85</v>
      </c>
    </row>
    <row r="413" spans="2:65" s="12" customFormat="1" ht="11.25">
      <c r="B413" s="198"/>
      <c r="C413" s="199"/>
      <c r="D413" s="195" t="s">
        <v>189</v>
      </c>
      <c r="E413" s="200" t="s">
        <v>19</v>
      </c>
      <c r="F413" s="201" t="s">
        <v>916</v>
      </c>
      <c r="G413" s="199"/>
      <c r="H413" s="200" t="s">
        <v>19</v>
      </c>
      <c r="I413" s="202"/>
      <c r="J413" s="199"/>
      <c r="K413" s="199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189</v>
      </c>
      <c r="AU413" s="207" t="s">
        <v>85</v>
      </c>
      <c r="AV413" s="12" t="s">
        <v>83</v>
      </c>
      <c r="AW413" s="12" t="s">
        <v>35</v>
      </c>
      <c r="AX413" s="12" t="s">
        <v>75</v>
      </c>
      <c r="AY413" s="207" t="s">
        <v>178</v>
      </c>
    </row>
    <row r="414" spans="2:65" s="12" customFormat="1" ht="11.25">
      <c r="B414" s="198"/>
      <c r="C414" s="199"/>
      <c r="D414" s="195" t="s">
        <v>189</v>
      </c>
      <c r="E414" s="200" t="s">
        <v>19</v>
      </c>
      <c r="F414" s="201" t="s">
        <v>917</v>
      </c>
      <c r="G414" s="199"/>
      <c r="H414" s="200" t="s">
        <v>19</v>
      </c>
      <c r="I414" s="202"/>
      <c r="J414" s="199"/>
      <c r="K414" s="199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189</v>
      </c>
      <c r="AU414" s="207" t="s">
        <v>85</v>
      </c>
      <c r="AV414" s="12" t="s">
        <v>83</v>
      </c>
      <c r="AW414" s="12" t="s">
        <v>35</v>
      </c>
      <c r="AX414" s="12" t="s">
        <v>75</v>
      </c>
      <c r="AY414" s="207" t="s">
        <v>178</v>
      </c>
    </row>
    <row r="415" spans="2:65" s="13" customFormat="1" ht="11.25">
      <c r="B415" s="208"/>
      <c r="C415" s="209"/>
      <c r="D415" s="195" t="s">
        <v>189</v>
      </c>
      <c r="E415" s="210" t="s">
        <v>19</v>
      </c>
      <c r="F415" s="211" t="s">
        <v>918</v>
      </c>
      <c r="G415" s="209"/>
      <c r="H415" s="212">
        <v>45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189</v>
      </c>
      <c r="AU415" s="218" t="s">
        <v>85</v>
      </c>
      <c r="AV415" s="13" t="s">
        <v>85</v>
      </c>
      <c r="AW415" s="13" t="s">
        <v>35</v>
      </c>
      <c r="AX415" s="13" t="s">
        <v>75</v>
      </c>
      <c r="AY415" s="218" t="s">
        <v>178</v>
      </c>
    </row>
    <row r="416" spans="2:65" s="12" customFormat="1" ht="11.25">
      <c r="B416" s="198"/>
      <c r="C416" s="199"/>
      <c r="D416" s="195" t="s">
        <v>189</v>
      </c>
      <c r="E416" s="200" t="s">
        <v>19</v>
      </c>
      <c r="F416" s="201" t="s">
        <v>919</v>
      </c>
      <c r="G416" s="199"/>
      <c r="H416" s="200" t="s">
        <v>19</v>
      </c>
      <c r="I416" s="202"/>
      <c r="J416" s="199"/>
      <c r="K416" s="199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189</v>
      </c>
      <c r="AU416" s="207" t="s">
        <v>85</v>
      </c>
      <c r="AV416" s="12" t="s">
        <v>83</v>
      </c>
      <c r="AW416" s="12" t="s">
        <v>35</v>
      </c>
      <c r="AX416" s="12" t="s">
        <v>75</v>
      </c>
      <c r="AY416" s="207" t="s">
        <v>178</v>
      </c>
    </row>
    <row r="417" spans="2:65" s="13" customFormat="1" ht="11.25">
      <c r="B417" s="208"/>
      <c r="C417" s="209"/>
      <c r="D417" s="195" t="s">
        <v>189</v>
      </c>
      <c r="E417" s="210" t="s">
        <v>19</v>
      </c>
      <c r="F417" s="211" t="s">
        <v>920</v>
      </c>
      <c r="G417" s="209"/>
      <c r="H417" s="212">
        <v>33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189</v>
      </c>
      <c r="AU417" s="218" t="s">
        <v>85</v>
      </c>
      <c r="AV417" s="13" t="s">
        <v>85</v>
      </c>
      <c r="AW417" s="13" t="s">
        <v>35</v>
      </c>
      <c r="AX417" s="13" t="s">
        <v>75</v>
      </c>
      <c r="AY417" s="218" t="s">
        <v>178</v>
      </c>
    </row>
    <row r="418" spans="2:65" s="14" customFormat="1" ht="11.25">
      <c r="B418" s="219"/>
      <c r="C418" s="220"/>
      <c r="D418" s="195" t="s">
        <v>189</v>
      </c>
      <c r="E418" s="221" t="s">
        <v>19</v>
      </c>
      <c r="F418" s="222" t="s">
        <v>258</v>
      </c>
      <c r="G418" s="220"/>
      <c r="H418" s="223">
        <v>78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189</v>
      </c>
      <c r="AU418" s="229" t="s">
        <v>85</v>
      </c>
      <c r="AV418" s="14" t="s">
        <v>185</v>
      </c>
      <c r="AW418" s="14" t="s">
        <v>35</v>
      </c>
      <c r="AX418" s="14" t="s">
        <v>83</v>
      </c>
      <c r="AY418" s="229" t="s">
        <v>178</v>
      </c>
    </row>
    <row r="419" spans="2:65" s="1" customFormat="1" ht="16.5" customHeight="1">
      <c r="B419" s="35"/>
      <c r="C419" s="183" t="s">
        <v>413</v>
      </c>
      <c r="D419" s="183" t="s">
        <v>180</v>
      </c>
      <c r="E419" s="184" t="s">
        <v>921</v>
      </c>
      <c r="F419" s="185" t="s">
        <v>922</v>
      </c>
      <c r="G419" s="186" t="s">
        <v>291</v>
      </c>
      <c r="H419" s="187">
        <v>5</v>
      </c>
      <c r="I419" s="188"/>
      <c r="J419" s="189">
        <f>ROUND(I419*H419,2)</f>
        <v>0</v>
      </c>
      <c r="K419" s="185" t="s">
        <v>184</v>
      </c>
      <c r="L419" s="39"/>
      <c r="M419" s="190" t="s">
        <v>19</v>
      </c>
      <c r="N419" s="191" t="s">
        <v>46</v>
      </c>
      <c r="O419" s="61"/>
      <c r="P419" s="192">
        <f>O419*H419</f>
        <v>0</v>
      </c>
      <c r="Q419" s="192">
        <v>6.3549999999999995E-2</v>
      </c>
      <c r="R419" s="192">
        <f>Q419*H419</f>
        <v>0.31774999999999998</v>
      </c>
      <c r="S419" s="192">
        <v>0</v>
      </c>
      <c r="T419" s="193">
        <f>S419*H419</f>
        <v>0</v>
      </c>
      <c r="AR419" s="18" t="s">
        <v>185</v>
      </c>
      <c r="AT419" s="18" t="s">
        <v>180</v>
      </c>
      <c r="AU419" s="18" t="s">
        <v>85</v>
      </c>
      <c r="AY419" s="18" t="s">
        <v>178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8" t="s">
        <v>83</v>
      </c>
      <c r="BK419" s="194">
        <f>ROUND(I419*H419,2)</f>
        <v>0</v>
      </c>
      <c r="BL419" s="18" t="s">
        <v>185</v>
      </c>
      <c r="BM419" s="18" t="s">
        <v>923</v>
      </c>
    </row>
    <row r="420" spans="2:65" s="1" customFormat="1" ht="11.25">
      <c r="B420" s="35"/>
      <c r="C420" s="36"/>
      <c r="D420" s="195" t="s">
        <v>187</v>
      </c>
      <c r="E420" s="36"/>
      <c r="F420" s="196" t="s">
        <v>924</v>
      </c>
      <c r="G420" s="36"/>
      <c r="H420" s="36"/>
      <c r="I420" s="113"/>
      <c r="J420" s="36"/>
      <c r="K420" s="36"/>
      <c r="L420" s="39"/>
      <c r="M420" s="197"/>
      <c r="N420" s="61"/>
      <c r="O420" s="61"/>
      <c r="P420" s="61"/>
      <c r="Q420" s="61"/>
      <c r="R420" s="61"/>
      <c r="S420" s="61"/>
      <c r="T420" s="62"/>
      <c r="AT420" s="18" t="s">
        <v>187</v>
      </c>
      <c r="AU420" s="18" t="s">
        <v>85</v>
      </c>
    </row>
    <row r="421" spans="2:65" s="12" customFormat="1" ht="11.25">
      <c r="B421" s="198"/>
      <c r="C421" s="199"/>
      <c r="D421" s="195" t="s">
        <v>189</v>
      </c>
      <c r="E421" s="200" t="s">
        <v>19</v>
      </c>
      <c r="F421" s="201" t="s">
        <v>925</v>
      </c>
      <c r="G421" s="199"/>
      <c r="H421" s="200" t="s">
        <v>19</v>
      </c>
      <c r="I421" s="202"/>
      <c r="J421" s="199"/>
      <c r="K421" s="199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189</v>
      </c>
      <c r="AU421" s="207" t="s">
        <v>85</v>
      </c>
      <c r="AV421" s="12" t="s">
        <v>83</v>
      </c>
      <c r="AW421" s="12" t="s">
        <v>35</v>
      </c>
      <c r="AX421" s="12" t="s">
        <v>75</v>
      </c>
      <c r="AY421" s="207" t="s">
        <v>178</v>
      </c>
    </row>
    <row r="422" spans="2:65" s="12" customFormat="1" ht="11.25">
      <c r="B422" s="198"/>
      <c r="C422" s="199"/>
      <c r="D422" s="195" t="s">
        <v>189</v>
      </c>
      <c r="E422" s="200" t="s">
        <v>19</v>
      </c>
      <c r="F422" s="201" t="s">
        <v>926</v>
      </c>
      <c r="G422" s="199"/>
      <c r="H422" s="200" t="s">
        <v>19</v>
      </c>
      <c r="I422" s="202"/>
      <c r="J422" s="199"/>
      <c r="K422" s="199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189</v>
      </c>
      <c r="AU422" s="207" t="s">
        <v>85</v>
      </c>
      <c r="AV422" s="12" t="s">
        <v>83</v>
      </c>
      <c r="AW422" s="12" t="s">
        <v>35</v>
      </c>
      <c r="AX422" s="12" t="s">
        <v>75</v>
      </c>
      <c r="AY422" s="207" t="s">
        <v>178</v>
      </c>
    </row>
    <row r="423" spans="2:65" s="13" customFormat="1" ht="11.25">
      <c r="B423" s="208"/>
      <c r="C423" s="209"/>
      <c r="D423" s="195" t="s">
        <v>189</v>
      </c>
      <c r="E423" s="210" t="s">
        <v>19</v>
      </c>
      <c r="F423" s="211" t="s">
        <v>927</v>
      </c>
      <c r="G423" s="209"/>
      <c r="H423" s="212">
        <v>5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189</v>
      </c>
      <c r="AU423" s="218" t="s">
        <v>85</v>
      </c>
      <c r="AV423" s="13" t="s">
        <v>85</v>
      </c>
      <c r="AW423" s="13" t="s">
        <v>35</v>
      </c>
      <c r="AX423" s="13" t="s">
        <v>83</v>
      </c>
      <c r="AY423" s="218" t="s">
        <v>178</v>
      </c>
    </row>
    <row r="424" spans="2:65" s="1" customFormat="1" ht="16.5" customHeight="1">
      <c r="B424" s="35"/>
      <c r="C424" s="183" t="s">
        <v>418</v>
      </c>
      <c r="D424" s="183" t="s">
        <v>180</v>
      </c>
      <c r="E424" s="184" t="s">
        <v>928</v>
      </c>
      <c r="F424" s="185" t="s">
        <v>929</v>
      </c>
      <c r="G424" s="186" t="s">
        <v>291</v>
      </c>
      <c r="H424" s="187">
        <v>3</v>
      </c>
      <c r="I424" s="188"/>
      <c r="J424" s="189">
        <f>ROUND(I424*H424,2)</f>
        <v>0</v>
      </c>
      <c r="K424" s="185" t="s">
        <v>184</v>
      </c>
      <c r="L424" s="39"/>
      <c r="M424" s="190" t="s">
        <v>19</v>
      </c>
      <c r="N424" s="191" t="s">
        <v>46</v>
      </c>
      <c r="O424" s="61"/>
      <c r="P424" s="192">
        <f>O424*H424</f>
        <v>0</v>
      </c>
      <c r="Q424" s="192">
        <v>7.2849999999999998E-2</v>
      </c>
      <c r="R424" s="192">
        <f>Q424*H424</f>
        <v>0.21854999999999999</v>
      </c>
      <c r="S424" s="192">
        <v>0</v>
      </c>
      <c r="T424" s="193">
        <f>S424*H424</f>
        <v>0</v>
      </c>
      <c r="AR424" s="18" t="s">
        <v>185</v>
      </c>
      <c r="AT424" s="18" t="s">
        <v>180</v>
      </c>
      <c r="AU424" s="18" t="s">
        <v>85</v>
      </c>
      <c r="AY424" s="18" t="s">
        <v>178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8" t="s">
        <v>83</v>
      </c>
      <c r="BK424" s="194">
        <f>ROUND(I424*H424,2)</f>
        <v>0</v>
      </c>
      <c r="BL424" s="18" t="s">
        <v>185</v>
      </c>
      <c r="BM424" s="18" t="s">
        <v>930</v>
      </c>
    </row>
    <row r="425" spans="2:65" s="1" customFormat="1" ht="11.25">
      <c r="B425" s="35"/>
      <c r="C425" s="36"/>
      <c r="D425" s="195" t="s">
        <v>187</v>
      </c>
      <c r="E425" s="36"/>
      <c r="F425" s="196" t="s">
        <v>931</v>
      </c>
      <c r="G425" s="36"/>
      <c r="H425" s="36"/>
      <c r="I425" s="113"/>
      <c r="J425" s="36"/>
      <c r="K425" s="36"/>
      <c r="L425" s="39"/>
      <c r="M425" s="197"/>
      <c r="N425" s="61"/>
      <c r="O425" s="61"/>
      <c r="P425" s="61"/>
      <c r="Q425" s="61"/>
      <c r="R425" s="61"/>
      <c r="S425" s="61"/>
      <c r="T425" s="62"/>
      <c r="AT425" s="18" t="s">
        <v>187</v>
      </c>
      <c r="AU425" s="18" t="s">
        <v>85</v>
      </c>
    </row>
    <row r="426" spans="2:65" s="12" customFormat="1" ht="11.25">
      <c r="B426" s="198"/>
      <c r="C426" s="199"/>
      <c r="D426" s="195" t="s">
        <v>189</v>
      </c>
      <c r="E426" s="200" t="s">
        <v>19</v>
      </c>
      <c r="F426" s="201" t="s">
        <v>932</v>
      </c>
      <c r="G426" s="199"/>
      <c r="H426" s="200" t="s">
        <v>19</v>
      </c>
      <c r="I426" s="202"/>
      <c r="J426" s="199"/>
      <c r="K426" s="199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189</v>
      </c>
      <c r="AU426" s="207" t="s">
        <v>85</v>
      </c>
      <c r="AV426" s="12" t="s">
        <v>83</v>
      </c>
      <c r="AW426" s="12" t="s">
        <v>35</v>
      </c>
      <c r="AX426" s="12" t="s">
        <v>75</v>
      </c>
      <c r="AY426" s="207" t="s">
        <v>178</v>
      </c>
    </row>
    <row r="427" spans="2:65" s="12" customFormat="1" ht="11.25">
      <c r="B427" s="198"/>
      <c r="C427" s="199"/>
      <c r="D427" s="195" t="s">
        <v>189</v>
      </c>
      <c r="E427" s="200" t="s">
        <v>19</v>
      </c>
      <c r="F427" s="201" t="s">
        <v>933</v>
      </c>
      <c r="G427" s="199"/>
      <c r="H427" s="200" t="s">
        <v>19</v>
      </c>
      <c r="I427" s="202"/>
      <c r="J427" s="199"/>
      <c r="K427" s="199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189</v>
      </c>
      <c r="AU427" s="207" t="s">
        <v>85</v>
      </c>
      <c r="AV427" s="12" t="s">
        <v>83</v>
      </c>
      <c r="AW427" s="12" t="s">
        <v>35</v>
      </c>
      <c r="AX427" s="12" t="s">
        <v>75</v>
      </c>
      <c r="AY427" s="207" t="s">
        <v>178</v>
      </c>
    </row>
    <row r="428" spans="2:65" s="13" customFormat="1" ht="11.25">
      <c r="B428" s="208"/>
      <c r="C428" s="209"/>
      <c r="D428" s="195" t="s">
        <v>189</v>
      </c>
      <c r="E428" s="210" t="s">
        <v>19</v>
      </c>
      <c r="F428" s="211" t="s">
        <v>934</v>
      </c>
      <c r="G428" s="209"/>
      <c r="H428" s="212">
        <v>3</v>
      </c>
      <c r="I428" s="213"/>
      <c r="J428" s="209"/>
      <c r="K428" s="209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189</v>
      </c>
      <c r="AU428" s="218" t="s">
        <v>85</v>
      </c>
      <c r="AV428" s="13" t="s">
        <v>85</v>
      </c>
      <c r="AW428" s="13" t="s">
        <v>35</v>
      </c>
      <c r="AX428" s="13" t="s">
        <v>83</v>
      </c>
      <c r="AY428" s="218" t="s">
        <v>178</v>
      </c>
    </row>
    <row r="429" spans="2:65" s="1" customFormat="1" ht="16.5" customHeight="1">
      <c r="B429" s="35"/>
      <c r="C429" s="183" t="s">
        <v>423</v>
      </c>
      <c r="D429" s="183" t="s">
        <v>180</v>
      </c>
      <c r="E429" s="184" t="s">
        <v>935</v>
      </c>
      <c r="F429" s="185" t="s">
        <v>936</v>
      </c>
      <c r="G429" s="186" t="s">
        <v>291</v>
      </c>
      <c r="H429" s="187">
        <v>15</v>
      </c>
      <c r="I429" s="188"/>
      <c r="J429" s="189">
        <f>ROUND(I429*H429,2)</f>
        <v>0</v>
      </c>
      <c r="K429" s="185" t="s">
        <v>184</v>
      </c>
      <c r="L429" s="39"/>
      <c r="M429" s="190" t="s">
        <v>19</v>
      </c>
      <c r="N429" s="191" t="s">
        <v>46</v>
      </c>
      <c r="O429" s="61"/>
      <c r="P429" s="192">
        <f>O429*H429</f>
        <v>0</v>
      </c>
      <c r="Q429" s="192">
        <v>8.1850000000000006E-2</v>
      </c>
      <c r="R429" s="192">
        <f>Q429*H429</f>
        <v>1.2277500000000001</v>
      </c>
      <c r="S429" s="192">
        <v>0</v>
      </c>
      <c r="T429" s="193">
        <f>S429*H429</f>
        <v>0</v>
      </c>
      <c r="AR429" s="18" t="s">
        <v>185</v>
      </c>
      <c r="AT429" s="18" t="s">
        <v>180</v>
      </c>
      <c r="AU429" s="18" t="s">
        <v>85</v>
      </c>
      <c r="AY429" s="18" t="s">
        <v>178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18" t="s">
        <v>83</v>
      </c>
      <c r="BK429" s="194">
        <f>ROUND(I429*H429,2)</f>
        <v>0</v>
      </c>
      <c r="BL429" s="18" t="s">
        <v>185</v>
      </c>
      <c r="BM429" s="18" t="s">
        <v>937</v>
      </c>
    </row>
    <row r="430" spans="2:65" s="1" customFormat="1" ht="11.25">
      <c r="B430" s="35"/>
      <c r="C430" s="36"/>
      <c r="D430" s="195" t="s">
        <v>187</v>
      </c>
      <c r="E430" s="36"/>
      <c r="F430" s="196" t="s">
        <v>938</v>
      </c>
      <c r="G430" s="36"/>
      <c r="H430" s="36"/>
      <c r="I430" s="113"/>
      <c r="J430" s="36"/>
      <c r="K430" s="36"/>
      <c r="L430" s="39"/>
      <c r="M430" s="197"/>
      <c r="N430" s="61"/>
      <c r="O430" s="61"/>
      <c r="P430" s="61"/>
      <c r="Q430" s="61"/>
      <c r="R430" s="61"/>
      <c r="S430" s="61"/>
      <c r="T430" s="62"/>
      <c r="AT430" s="18" t="s">
        <v>187</v>
      </c>
      <c r="AU430" s="18" t="s">
        <v>85</v>
      </c>
    </row>
    <row r="431" spans="2:65" s="12" customFormat="1" ht="11.25">
      <c r="B431" s="198"/>
      <c r="C431" s="199"/>
      <c r="D431" s="195" t="s">
        <v>189</v>
      </c>
      <c r="E431" s="200" t="s">
        <v>19</v>
      </c>
      <c r="F431" s="201" t="s">
        <v>939</v>
      </c>
      <c r="G431" s="199"/>
      <c r="H431" s="200" t="s">
        <v>19</v>
      </c>
      <c r="I431" s="202"/>
      <c r="J431" s="199"/>
      <c r="K431" s="199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189</v>
      </c>
      <c r="AU431" s="207" t="s">
        <v>85</v>
      </c>
      <c r="AV431" s="12" t="s">
        <v>83</v>
      </c>
      <c r="AW431" s="12" t="s">
        <v>35</v>
      </c>
      <c r="AX431" s="12" t="s">
        <v>75</v>
      </c>
      <c r="AY431" s="207" t="s">
        <v>178</v>
      </c>
    </row>
    <row r="432" spans="2:65" s="12" customFormat="1" ht="11.25">
      <c r="B432" s="198"/>
      <c r="C432" s="199"/>
      <c r="D432" s="195" t="s">
        <v>189</v>
      </c>
      <c r="E432" s="200" t="s">
        <v>19</v>
      </c>
      <c r="F432" s="201" t="s">
        <v>940</v>
      </c>
      <c r="G432" s="199"/>
      <c r="H432" s="200" t="s">
        <v>19</v>
      </c>
      <c r="I432" s="202"/>
      <c r="J432" s="199"/>
      <c r="K432" s="199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189</v>
      </c>
      <c r="AU432" s="207" t="s">
        <v>85</v>
      </c>
      <c r="AV432" s="12" t="s">
        <v>83</v>
      </c>
      <c r="AW432" s="12" t="s">
        <v>35</v>
      </c>
      <c r="AX432" s="12" t="s">
        <v>75</v>
      </c>
      <c r="AY432" s="207" t="s">
        <v>178</v>
      </c>
    </row>
    <row r="433" spans="2:65" s="13" customFormat="1" ht="11.25">
      <c r="B433" s="208"/>
      <c r="C433" s="209"/>
      <c r="D433" s="195" t="s">
        <v>189</v>
      </c>
      <c r="E433" s="210" t="s">
        <v>19</v>
      </c>
      <c r="F433" s="211" t="s">
        <v>941</v>
      </c>
      <c r="G433" s="209"/>
      <c r="H433" s="212">
        <v>15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189</v>
      </c>
      <c r="AU433" s="218" t="s">
        <v>85</v>
      </c>
      <c r="AV433" s="13" t="s">
        <v>85</v>
      </c>
      <c r="AW433" s="13" t="s">
        <v>35</v>
      </c>
      <c r="AX433" s="13" t="s">
        <v>83</v>
      </c>
      <c r="AY433" s="218" t="s">
        <v>178</v>
      </c>
    </row>
    <row r="434" spans="2:65" s="1" customFormat="1" ht="16.5" customHeight="1">
      <c r="B434" s="35"/>
      <c r="C434" s="183" t="s">
        <v>432</v>
      </c>
      <c r="D434" s="183" t="s">
        <v>180</v>
      </c>
      <c r="E434" s="184" t="s">
        <v>942</v>
      </c>
      <c r="F434" s="185" t="s">
        <v>943</v>
      </c>
      <c r="G434" s="186" t="s">
        <v>291</v>
      </c>
      <c r="H434" s="187">
        <v>25</v>
      </c>
      <c r="I434" s="188"/>
      <c r="J434" s="189">
        <f>ROUND(I434*H434,2)</f>
        <v>0</v>
      </c>
      <c r="K434" s="185" t="s">
        <v>184</v>
      </c>
      <c r="L434" s="39"/>
      <c r="M434" s="190" t="s">
        <v>19</v>
      </c>
      <c r="N434" s="191" t="s">
        <v>46</v>
      </c>
      <c r="O434" s="61"/>
      <c r="P434" s="192">
        <f>O434*H434</f>
        <v>0</v>
      </c>
      <c r="Q434" s="192">
        <v>0.10005</v>
      </c>
      <c r="R434" s="192">
        <f>Q434*H434</f>
        <v>2.5012500000000002</v>
      </c>
      <c r="S434" s="192">
        <v>0</v>
      </c>
      <c r="T434" s="193">
        <f>S434*H434</f>
        <v>0</v>
      </c>
      <c r="AR434" s="18" t="s">
        <v>185</v>
      </c>
      <c r="AT434" s="18" t="s">
        <v>180</v>
      </c>
      <c r="AU434" s="18" t="s">
        <v>85</v>
      </c>
      <c r="AY434" s="18" t="s">
        <v>178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8" t="s">
        <v>83</v>
      </c>
      <c r="BK434" s="194">
        <f>ROUND(I434*H434,2)</f>
        <v>0</v>
      </c>
      <c r="BL434" s="18" t="s">
        <v>185</v>
      </c>
      <c r="BM434" s="18" t="s">
        <v>944</v>
      </c>
    </row>
    <row r="435" spans="2:65" s="1" customFormat="1" ht="11.25">
      <c r="B435" s="35"/>
      <c r="C435" s="36"/>
      <c r="D435" s="195" t="s">
        <v>187</v>
      </c>
      <c r="E435" s="36"/>
      <c r="F435" s="196" t="s">
        <v>945</v>
      </c>
      <c r="G435" s="36"/>
      <c r="H435" s="36"/>
      <c r="I435" s="113"/>
      <c r="J435" s="36"/>
      <c r="K435" s="36"/>
      <c r="L435" s="39"/>
      <c r="M435" s="197"/>
      <c r="N435" s="61"/>
      <c r="O435" s="61"/>
      <c r="P435" s="61"/>
      <c r="Q435" s="61"/>
      <c r="R435" s="61"/>
      <c r="S435" s="61"/>
      <c r="T435" s="62"/>
      <c r="AT435" s="18" t="s">
        <v>187</v>
      </c>
      <c r="AU435" s="18" t="s">
        <v>85</v>
      </c>
    </row>
    <row r="436" spans="2:65" s="12" customFormat="1" ht="11.25">
      <c r="B436" s="198"/>
      <c r="C436" s="199"/>
      <c r="D436" s="195" t="s">
        <v>189</v>
      </c>
      <c r="E436" s="200" t="s">
        <v>19</v>
      </c>
      <c r="F436" s="201" t="s">
        <v>946</v>
      </c>
      <c r="G436" s="199"/>
      <c r="H436" s="200" t="s">
        <v>19</v>
      </c>
      <c r="I436" s="202"/>
      <c r="J436" s="199"/>
      <c r="K436" s="199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189</v>
      </c>
      <c r="AU436" s="207" t="s">
        <v>85</v>
      </c>
      <c r="AV436" s="12" t="s">
        <v>83</v>
      </c>
      <c r="AW436" s="12" t="s">
        <v>35</v>
      </c>
      <c r="AX436" s="12" t="s">
        <v>75</v>
      </c>
      <c r="AY436" s="207" t="s">
        <v>178</v>
      </c>
    </row>
    <row r="437" spans="2:65" s="12" customFormat="1" ht="11.25">
      <c r="B437" s="198"/>
      <c r="C437" s="199"/>
      <c r="D437" s="195" t="s">
        <v>189</v>
      </c>
      <c r="E437" s="200" t="s">
        <v>19</v>
      </c>
      <c r="F437" s="201" t="s">
        <v>947</v>
      </c>
      <c r="G437" s="199"/>
      <c r="H437" s="200" t="s">
        <v>19</v>
      </c>
      <c r="I437" s="202"/>
      <c r="J437" s="199"/>
      <c r="K437" s="199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189</v>
      </c>
      <c r="AU437" s="207" t="s">
        <v>85</v>
      </c>
      <c r="AV437" s="12" t="s">
        <v>83</v>
      </c>
      <c r="AW437" s="12" t="s">
        <v>35</v>
      </c>
      <c r="AX437" s="12" t="s">
        <v>75</v>
      </c>
      <c r="AY437" s="207" t="s">
        <v>178</v>
      </c>
    </row>
    <row r="438" spans="2:65" s="13" customFormat="1" ht="11.25">
      <c r="B438" s="208"/>
      <c r="C438" s="209"/>
      <c r="D438" s="195" t="s">
        <v>189</v>
      </c>
      <c r="E438" s="210" t="s">
        <v>19</v>
      </c>
      <c r="F438" s="211" t="s">
        <v>948</v>
      </c>
      <c r="G438" s="209"/>
      <c r="H438" s="212">
        <v>25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189</v>
      </c>
      <c r="AU438" s="218" t="s">
        <v>85</v>
      </c>
      <c r="AV438" s="13" t="s">
        <v>85</v>
      </c>
      <c r="AW438" s="13" t="s">
        <v>35</v>
      </c>
      <c r="AX438" s="13" t="s">
        <v>83</v>
      </c>
      <c r="AY438" s="218" t="s">
        <v>178</v>
      </c>
    </row>
    <row r="439" spans="2:65" s="1" customFormat="1" ht="16.5" customHeight="1">
      <c r="B439" s="35"/>
      <c r="C439" s="183" t="s">
        <v>436</v>
      </c>
      <c r="D439" s="183" t="s">
        <v>180</v>
      </c>
      <c r="E439" s="184" t="s">
        <v>949</v>
      </c>
      <c r="F439" s="185" t="s">
        <v>950</v>
      </c>
      <c r="G439" s="186" t="s">
        <v>226</v>
      </c>
      <c r="H439" s="187">
        <v>0.998</v>
      </c>
      <c r="I439" s="188"/>
      <c r="J439" s="189">
        <f>ROUND(I439*H439,2)</f>
        <v>0</v>
      </c>
      <c r="K439" s="185" t="s">
        <v>184</v>
      </c>
      <c r="L439" s="39"/>
      <c r="M439" s="190" t="s">
        <v>19</v>
      </c>
      <c r="N439" s="191" t="s">
        <v>46</v>
      </c>
      <c r="O439" s="61"/>
      <c r="P439" s="192">
        <f>O439*H439</f>
        <v>0</v>
      </c>
      <c r="Q439" s="192">
        <v>1.94302</v>
      </c>
      <c r="R439" s="192">
        <f>Q439*H439</f>
        <v>1.9391339599999999</v>
      </c>
      <c r="S439" s="192">
        <v>0</v>
      </c>
      <c r="T439" s="193">
        <f>S439*H439</f>
        <v>0</v>
      </c>
      <c r="AR439" s="18" t="s">
        <v>185</v>
      </c>
      <c r="AT439" s="18" t="s">
        <v>180</v>
      </c>
      <c r="AU439" s="18" t="s">
        <v>85</v>
      </c>
      <c r="AY439" s="18" t="s">
        <v>178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8" t="s">
        <v>83</v>
      </c>
      <c r="BK439" s="194">
        <f>ROUND(I439*H439,2)</f>
        <v>0</v>
      </c>
      <c r="BL439" s="18" t="s">
        <v>185</v>
      </c>
      <c r="BM439" s="18" t="s">
        <v>951</v>
      </c>
    </row>
    <row r="440" spans="2:65" s="1" customFormat="1" ht="11.25">
      <c r="B440" s="35"/>
      <c r="C440" s="36"/>
      <c r="D440" s="195" t="s">
        <v>187</v>
      </c>
      <c r="E440" s="36"/>
      <c r="F440" s="196" t="s">
        <v>952</v>
      </c>
      <c r="G440" s="36"/>
      <c r="H440" s="36"/>
      <c r="I440" s="113"/>
      <c r="J440" s="36"/>
      <c r="K440" s="36"/>
      <c r="L440" s="39"/>
      <c r="M440" s="197"/>
      <c r="N440" s="61"/>
      <c r="O440" s="61"/>
      <c r="P440" s="61"/>
      <c r="Q440" s="61"/>
      <c r="R440" s="61"/>
      <c r="S440" s="61"/>
      <c r="T440" s="62"/>
      <c r="AT440" s="18" t="s">
        <v>187</v>
      </c>
      <c r="AU440" s="18" t="s">
        <v>85</v>
      </c>
    </row>
    <row r="441" spans="2:65" s="1" customFormat="1" ht="19.5">
      <c r="B441" s="35"/>
      <c r="C441" s="36"/>
      <c r="D441" s="195" t="s">
        <v>333</v>
      </c>
      <c r="E441" s="36"/>
      <c r="F441" s="241" t="s">
        <v>953</v>
      </c>
      <c r="G441" s="36"/>
      <c r="H441" s="36"/>
      <c r="I441" s="113"/>
      <c r="J441" s="36"/>
      <c r="K441" s="36"/>
      <c r="L441" s="39"/>
      <c r="M441" s="197"/>
      <c r="N441" s="61"/>
      <c r="O441" s="61"/>
      <c r="P441" s="61"/>
      <c r="Q441" s="61"/>
      <c r="R441" s="61"/>
      <c r="S441" s="61"/>
      <c r="T441" s="62"/>
      <c r="AT441" s="18" t="s">
        <v>333</v>
      </c>
      <c r="AU441" s="18" t="s">
        <v>85</v>
      </c>
    </row>
    <row r="442" spans="2:65" s="12" customFormat="1" ht="11.25">
      <c r="B442" s="198"/>
      <c r="C442" s="199"/>
      <c r="D442" s="195" t="s">
        <v>189</v>
      </c>
      <c r="E442" s="200" t="s">
        <v>19</v>
      </c>
      <c r="F442" s="201" t="s">
        <v>954</v>
      </c>
      <c r="G442" s="199"/>
      <c r="H442" s="200" t="s">
        <v>19</v>
      </c>
      <c r="I442" s="202"/>
      <c r="J442" s="199"/>
      <c r="K442" s="199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189</v>
      </c>
      <c r="AU442" s="207" t="s">
        <v>85</v>
      </c>
      <c r="AV442" s="12" t="s">
        <v>83</v>
      </c>
      <c r="AW442" s="12" t="s">
        <v>35</v>
      </c>
      <c r="AX442" s="12" t="s">
        <v>75</v>
      </c>
      <c r="AY442" s="207" t="s">
        <v>178</v>
      </c>
    </row>
    <row r="443" spans="2:65" s="12" customFormat="1" ht="11.25">
      <c r="B443" s="198"/>
      <c r="C443" s="199"/>
      <c r="D443" s="195" t="s">
        <v>189</v>
      </c>
      <c r="E443" s="200" t="s">
        <v>19</v>
      </c>
      <c r="F443" s="201" t="s">
        <v>955</v>
      </c>
      <c r="G443" s="199"/>
      <c r="H443" s="200" t="s">
        <v>19</v>
      </c>
      <c r="I443" s="202"/>
      <c r="J443" s="199"/>
      <c r="K443" s="199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189</v>
      </c>
      <c r="AU443" s="207" t="s">
        <v>85</v>
      </c>
      <c r="AV443" s="12" t="s">
        <v>83</v>
      </c>
      <c r="AW443" s="12" t="s">
        <v>35</v>
      </c>
      <c r="AX443" s="12" t="s">
        <v>75</v>
      </c>
      <c r="AY443" s="207" t="s">
        <v>178</v>
      </c>
    </row>
    <row r="444" spans="2:65" s="13" customFormat="1" ht="11.25">
      <c r="B444" s="208"/>
      <c r="C444" s="209"/>
      <c r="D444" s="195" t="s">
        <v>189</v>
      </c>
      <c r="E444" s="210" t="s">
        <v>19</v>
      </c>
      <c r="F444" s="211" t="s">
        <v>956</v>
      </c>
      <c r="G444" s="209"/>
      <c r="H444" s="212">
        <v>0.29599999999999999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189</v>
      </c>
      <c r="AU444" s="218" t="s">
        <v>85</v>
      </c>
      <c r="AV444" s="13" t="s">
        <v>85</v>
      </c>
      <c r="AW444" s="13" t="s">
        <v>35</v>
      </c>
      <c r="AX444" s="13" t="s">
        <v>75</v>
      </c>
      <c r="AY444" s="218" t="s">
        <v>178</v>
      </c>
    </row>
    <row r="445" spans="2:65" s="12" customFormat="1" ht="11.25">
      <c r="B445" s="198"/>
      <c r="C445" s="199"/>
      <c r="D445" s="195" t="s">
        <v>189</v>
      </c>
      <c r="E445" s="200" t="s">
        <v>19</v>
      </c>
      <c r="F445" s="201" t="s">
        <v>957</v>
      </c>
      <c r="G445" s="199"/>
      <c r="H445" s="200" t="s">
        <v>19</v>
      </c>
      <c r="I445" s="202"/>
      <c r="J445" s="199"/>
      <c r="K445" s="199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189</v>
      </c>
      <c r="AU445" s="207" t="s">
        <v>85</v>
      </c>
      <c r="AV445" s="12" t="s">
        <v>83</v>
      </c>
      <c r="AW445" s="12" t="s">
        <v>35</v>
      </c>
      <c r="AX445" s="12" t="s">
        <v>75</v>
      </c>
      <c r="AY445" s="207" t="s">
        <v>178</v>
      </c>
    </row>
    <row r="446" spans="2:65" s="12" customFormat="1" ht="11.25">
      <c r="B446" s="198"/>
      <c r="C446" s="199"/>
      <c r="D446" s="195" t="s">
        <v>189</v>
      </c>
      <c r="E446" s="200" t="s">
        <v>19</v>
      </c>
      <c r="F446" s="201" t="s">
        <v>958</v>
      </c>
      <c r="G446" s="199"/>
      <c r="H446" s="200" t="s">
        <v>19</v>
      </c>
      <c r="I446" s="202"/>
      <c r="J446" s="199"/>
      <c r="K446" s="199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189</v>
      </c>
      <c r="AU446" s="207" t="s">
        <v>85</v>
      </c>
      <c r="AV446" s="12" t="s">
        <v>83</v>
      </c>
      <c r="AW446" s="12" t="s">
        <v>35</v>
      </c>
      <c r="AX446" s="12" t="s">
        <v>75</v>
      </c>
      <c r="AY446" s="207" t="s">
        <v>178</v>
      </c>
    </row>
    <row r="447" spans="2:65" s="12" customFormat="1" ht="11.25">
      <c r="B447" s="198"/>
      <c r="C447" s="199"/>
      <c r="D447" s="195" t="s">
        <v>189</v>
      </c>
      <c r="E447" s="200" t="s">
        <v>19</v>
      </c>
      <c r="F447" s="201" t="s">
        <v>959</v>
      </c>
      <c r="G447" s="199"/>
      <c r="H447" s="200" t="s">
        <v>19</v>
      </c>
      <c r="I447" s="202"/>
      <c r="J447" s="199"/>
      <c r="K447" s="199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189</v>
      </c>
      <c r="AU447" s="207" t="s">
        <v>85</v>
      </c>
      <c r="AV447" s="12" t="s">
        <v>83</v>
      </c>
      <c r="AW447" s="12" t="s">
        <v>35</v>
      </c>
      <c r="AX447" s="12" t="s">
        <v>75</v>
      </c>
      <c r="AY447" s="207" t="s">
        <v>178</v>
      </c>
    </row>
    <row r="448" spans="2:65" s="13" customFormat="1" ht="11.25">
      <c r="B448" s="208"/>
      <c r="C448" s="209"/>
      <c r="D448" s="195" t="s">
        <v>189</v>
      </c>
      <c r="E448" s="210" t="s">
        <v>19</v>
      </c>
      <c r="F448" s="211" t="s">
        <v>960</v>
      </c>
      <c r="G448" s="209"/>
      <c r="H448" s="212">
        <v>0.70199999999999996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189</v>
      </c>
      <c r="AU448" s="218" t="s">
        <v>85</v>
      </c>
      <c r="AV448" s="13" t="s">
        <v>85</v>
      </c>
      <c r="AW448" s="13" t="s">
        <v>35</v>
      </c>
      <c r="AX448" s="13" t="s">
        <v>75</v>
      </c>
      <c r="AY448" s="218" t="s">
        <v>178</v>
      </c>
    </row>
    <row r="449" spans="2:65" s="14" customFormat="1" ht="11.25">
      <c r="B449" s="219"/>
      <c r="C449" s="220"/>
      <c r="D449" s="195" t="s">
        <v>189</v>
      </c>
      <c r="E449" s="221" t="s">
        <v>19</v>
      </c>
      <c r="F449" s="222" t="s">
        <v>258</v>
      </c>
      <c r="G449" s="220"/>
      <c r="H449" s="223">
        <v>0.998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189</v>
      </c>
      <c r="AU449" s="229" t="s">
        <v>85</v>
      </c>
      <c r="AV449" s="14" t="s">
        <v>185</v>
      </c>
      <c r="AW449" s="14" t="s">
        <v>35</v>
      </c>
      <c r="AX449" s="14" t="s">
        <v>83</v>
      </c>
      <c r="AY449" s="229" t="s">
        <v>178</v>
      </c>
    </row>
    <row r="450" spans="2:65" s="1" customFormat="1" ht="16.5" customHeight="1">
      <c r="B450" s="35"/>
      <c r="C450" s="183" t="s">
        <v>442</v>
      </c>
      <c r="D450" s="183" t="s">
        <v>180</v>
      </c>
      <c r="E450" s="184" t="s">
        <v>961</v>
      </c>
      <c r="F450" s="185" t="s">
        <v>962</v>
      </c>
      <c r="G450" s="186" t="s">
        <v>362</v>
      </c>
      <c r="H450" s="187">
        <v>1.792</v>
      </c>
      <c r="I450" s="188"/>
      <c r="J450" s="189">
        <f>ROUND(I450*H450,2)</f>
        <v>0</v>
      </c>
      <c r="K450" s="185" t="s">
        <v>184</v>
      </c>
      <c r="L450" s="39"/>
      <c r="M450" s="190" t="s">
        <v>19</v>
      </c>
      <c r="N450" s="191" t="s">
        <v>46</v>
      </c>
      <c r="O450" s="61"/>
      <c r="P450" s="192">
        <f>O450*H450</f>
        <v>0</v>
      </c>
      <c r="Q450" s="192">
        <v>1.7090000000000001E-2</v>
      </c>
      <c r="R450" s="192">
        <f>Q450*H450</f>
        <v>3.0625280000000001E-2</v>
      </c>
      <c r="S450" s="192">
        <v>0</v>
      </c>
      <c r="T450" s="193">
        <f>S450*H450</f>
        <v>0</v>
      </c>
      <c r="AR450" s="18" t="s">
        <v>185</v>
      </c>
      <c r="AT450" s="18" t="s">
        <v>180</v>
      </c>
      <c r="AU450" s="18" t="s">
        <v>85</v>
      </c>
      <c r="AY450" s="18" t="s">
        <v>178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8" t="s">
        <v>83</v>
      </c>
      <c r="BK450" s="194">
        <f>ROUND(I450*H450,2)</f>
        <v>0</v>
      </c>
      <c r="BL450" s="18" t="s">
        <v>185</v>
      </c>
      <c r="BM450" s="18" t="s">
        <v>963</v>
      </c>
    </row>
    <row r="451" spans="2:65" s="1" customFormat="1" ht="11.25">
      <c r="B451" s="35"/>
      <c r="C451" s="36"/>
      <c r="D451" s="195" t="s">
        <v>187</v>
      </c>
      <c r="E451" s="36"/>
      <c r="F451" s="196" t="s">
        <v>964</v>
      </c>
      <c r="G451" s="36"/>
      <c r="H451" s="36"/>
      <c r="I451" s="113"/>
      <c r="J451" s="36"/>
      <c r="K451" s="36"/>
      <c r="L451" s="39"/>
      <c r="M451" s="197"/>
      <c r="N451" s="61"/>
      <c r="O451" s="61"/>
      <c r="P451" s="61"/>
      <c r="Q451" s="61"/>
      <c r="R451" s="61"/>
      <c r="S451" s="61"/>
      <c r="T451" s="62"/>
      <c r="AT451" s="18" t="s">
        <v>187</v>
      </c>
      <c r="AU451" s="18" t="s">
        <v>85</v>
      </c>
    </row>
    <row r="452" spans="2:65" s="12" customFormat="1" ht="11.25">
      <c r="B452" s="198"/>
      <c r="C452" s="199"/>
      <c r="D452" s="195" t="s">
        <v>189</v>
      </c>
      <c r="E452" s="200" t="s">
        <v>19</v>
      </c>
      <c r="F452" s="201" t="s">
        <v>957</v>
      </c>
      <c r="G452" s="199"/>
      <c r="H452" s="200" t="s">
        <v>19</v>
      </c>
      <c r="I452" s="202"/>
      <c r="J452" s="199"/>
      <c r="K452" s="199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189</v>
      </c>
      <c r="AU452" s="207" t="s">
        <v>85</v>
      </c>
      <c r="AV452" s="12" t="s">
        <v>83</v>
      </c>
      <c r="AW452" s="12" t="s">
        <v>35</v>
      </c>
      <c r="AX452" s="12" t="s">
        <v>75</v>
      </c>
      <c r="AY452" s="207" t="s">
        <v>178</v>
      </c>
    </row>
    <row r="453" spans="2:65" s="12" customFormat="1" ht="11.25">
      <c r="B453" s="198"/>
      <c r="C453" s="199"/>
      <c r="D453" s="195" t="s">
        <v>189</v>
      </c>
      <c r="E453" s="200" t="s">
        <v>19</v>
      </c>
      <c r="F453" s="201" t="s">
        <v>958</v>
      </c>
      <c r="G453" s="199"/>
      <c r="H453" s="200" t="s">
        <v>19</v>
      </c>
      <c r="I453" s="202"/>
      <c r="J453" s="199"/>
      <c r="K453" s="199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189</v>
      </c>
      <c r="AU453" s="207" t="s">
        <v>85</v>
      </c>
      <c r="AV453" s="12" t="s">
        <v>83</v>
      </c>
      <c r="AW453" s="12" t="s">
        <v>35</v>
      </c>
      <c r="AX453" s="12" t="s">
        <v>75</v>
      </c>
      <c r="AY453" s="207" t="s">
        <v>178</v>
      </c>
    </row>
    <row r="454" spans="2:65" s="12" customFormat="1" ht="11.25">
      <c r="B454" s="198"/>
      <c r="C454" s="199"/>
      <c r="D454" s="195" t="s">
        <v>189</v>
      </c>
      <c r="E454" s="200" t="s">
        <v>19</v>
      </c>
      <c r="F454" s="201" t="s">
        <v>965</v>
      </c>
      <c r="G454" s="199"/>
      <c r="H454" s="200" t="s">
        <v>19</v>
      </c>
      <c r="I454" s="202"/>
      <c r="J454" s="199"/>
      <c r="K454" s="199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189</v>
      </c>
      <c r="AU454" s="207" t="s">
        <v>85</v>
      </c>
      <c r="AV454" s="12" t="s">
        <v>83</v>
      </c>
      <c r="AW454" s="12" t="s">
        <v>35</v>
      </c>
      <c r="AX454" s="12" t="s">
        <v>75</v>
      </c>
      <c r="AY454" s="207" t="s">
        <v>178</v>
      </c>
    </row>
    <row r="455" spans="2:65" s="13" customFormat="1" ht="11.25">
      <c r="B455" s="208"/>
      <c r="C455" s="209"/>
      <c r="D455" s="195" t="s">
        <v>189</v>
      </c>
      <c r="E455" s="210" t="s">
        <v>19</v>
      </c>
      <c r="F455" s="211" t="s">
        <v>966</v>
      </c>
      <c r="G455" s="209"/>
      <c r="H455" s="212">
        <v>1.415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189</v>
      </c>
      <c r="AU455" s="218" t="s">
        <v>85</v>
      </c>
      <c r="AV455" s="13" t="s">
        <v>85</v>
      </c>
      <c r="AW455" s="13" t="s">
        <v>35</v>
      </c>
      <c r="AX455" s="13" t="s">
        <v>75</v>
      </c>
      <c r="AY455" s="218" t="s">
        <v>178</v>
      </c>
    </row>
    <row r="456" spans="2:65" s="12" customFormat="1" ht="11.25">
      <c r="B456" s="198"/>
      <c r="C456" s="199"/>
      <c r="D456" s="195" t="s">
        <v>189</v>
      </c>
      <c r="E456" s="200" t="s">
        <v>19</v>
      </c>
      <c r="F456" s="201" t="s">
        <v>967</v>
      </c>
      <c r="G456" s="199"/>
      <c r="H456" s="200" t="s">
        <v>19</v>
      </c>
      <c r="I456" s="202"/>
      <c r="J456" s="199"/>
      <c r="K456" s="199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189</v>
      </c>
      <c r="AU456" s="207" t="s">
        <v>85</v>
      </c>
      <c r="AV456" s="12" t="s">
        <v>83</v>
      </c>
      <c r="AW456" s="12" t="s">
        <v>35</v>
      </c>
      <c r="AX456" s="12" t="s">
        <v>75</v>
      </c>
      <c r="AY456" s="207" t="s">
        <v>178</v>
      </c>
    </row>
    <row r="457" spans="2:65" s="12" customFormat="1" ht="11.25">
      <c r="B457" s="198"/>
      <c r="C457" s="199"/>
      <c r="D457" s="195" t="s">
        <v>189</v>
      </c>
      <c r="E457" s="200" t="s">
        <v>19</v>
      </c>
      <c r="F457" s="201" t="s">
        <v>968</v>
      </c>
      <c r="G457" s="199"/>
      <c r="H457" s="200" t="s">
        <v>19</v>
      </c>
      <c r="I457" s="202"/>
      <c r="J457" s="199"/>
      <c r="K457" s="199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189</v>
      </c>
      <c r="AU457" s="207" t="s">
        <v>85</v>
      </c>
      <c r="AV457" s="12" t="s">
        <v>83</v>
      </c>
      <c r="AW457" s="12" t="s">
        <v>35</v>
      </c>
      <c r="AX457" s="12" t="s">
        <v>75</v>
      </c>
      <c r="AY457" s="207" t="s">
        <v>178</v>
      </c>
    </row>
    <row r="458" spans="2:65" s="13" customFormat="1" ht="11.25">
      <c r="B458" s="208"/>
      <c r="C458" s="209"/>
      <c r="D458" s="195" t="s">
        <v>189</v>
      </c>
      <c r="E458" s="210" t="s">
        <v>19</v>
      </c>
      <c r="F458" s="211" t="s">
        <v>969</v>
      </c>
      <c r="G458" s="209"/>
      <c r="H458" s="212">
        <v>0.377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189</v>
      </c>
      <c r="AU458" s="218" t="s">
        <v>85</v>
      </c>
      <c r="AV458" s="13" t="s">
        <v>85</v>
      </c>
      <c r="AW458" s="13" t="s">
        <v>35</v>
      </c>
      <c r="AX458" s="13" t="s">
        <v>75</v>
      </c>
      <c r="AY458" s="218" t="s">
        <v>178</v>
      </c>
    </row>
    <row r="459" spans="2:65" s="14" customFormat="1" ht="11.25">
      <c r="B459" s="219"/>
      <c r="C459" s="220"/>
      <c r="D459" s="195" t="s">
        <v>189</v>
      </c>
      <c r="E459" s="221" t="s">
        <v>19</v>
      </c>
      <c r="F459" s="222" t="s">
        <v>258</v>
      </c>
      <c r="G459" s="220"/>
      <c r="H459" s="223">
        <v>1.792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189</v>
      </c>
      <c r="AU459" s="229" t="s">
        <v>85</v>
      </c>
      <c r="AV459" s="14" t="s">
        <v>185</v>
      </c>
      <c r="AW459" s="14" t="s">
        <v>35</v>
      </c>
      <c r="AX459" s="14" t="s">
        <v>83</v>
      </c>
      <c r="AY459" s="229" t="s">
        <v>178</v>
      </c>
    </row>
    <row r="460" spans="2:65" s="1" customFormat="1" ht="16.5" customHeight="1">
      <c r="B460" s="35"/>
      <c r="C460" s="245" t="s">
        <v>447</v>
      </c>
      <c r="D460" s="245" t="s">
        <v>970</v>
      </c>
      <c r="E460" s="246" t="s">
        <v>971</v>
      </c>
      <c r="F460" s="247" t="s">
        <v>972</v>
      </c>
      <c r="G460" s="248" t="s">
        <v>362</v>
      </c>
      <c r="H460" s="249">
        <v>1.917</v>
      </c>
      <c r="I460" s="250"/>
      <c r="J460" s="251">
        <f>ROUND(I460*H460,2)</f>
        <v>0</v>
      </c>
      <c r="K460" s="247" t="s">
        <v>184</v>
      </c>
      <c r="L460" s="252"/>
      <c r="M460" s="253" t="s">
        <v>19</v>
      </c>
      <c r="N460" s="254" t="s">
        <v>46</v>
      </c>
      <c r="O460" s="61"/>
      <c r="P460" s="192">
        <f>O460*H460</f>
        <v>0</v>
      </c>
      <c r="Q460" s="192">
        <v>1</v>
      </c>
      <c r="R460" s="192">
        <f>Q460*H460</f>
        <v>1.917</v>
      </c>
      <c r="S460" s="192">
        <v>0</v>
      </c>
      <c r="T460" s="193">
        <f>S460*H460</f>
        <v>0</v>
      </c>
      <c r="AR460" s="18" t="s">
        <v>230</v>
      </c>
      <c r="AT460" s="18" t="s">
        <v>970</v>
      </c>
      <c r="AU460" s="18" t="s">
        <v>85</v>
      </c>
      <c r="AY460" s="18" t="s">
        <v>178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8" t="s">
        <v>83</v>
      </c>
      <c r="BK460" s="194">
        <f>ROUND(I460*H460,2)</f>
        <v>0</v>
      </c>
      <c r="BL460" s="18" t="s">
        <v>185</v>
      </c>
      <c r="BM460" s="18" t="s">
        <v>973</v>
      </c>
    </row>
    <row r="461" spans="2:65" s="1" customFormat="1" ht="11.25">
      <c r="B461" s="35"/>
      <c r="C461" s="36"/>
      <c r="D461" s="195" t="s">
        <v>187</v>
      </c>
      <c r="E461" s="36"/>
      <c r="F461" s="196" t="s">
        <v>972</v>
      </c>
      <c r="G461" s="36"/>
      <c r="H461" s="36"/>
      <c r="I461" s="113"/>
      <c r="J461" s="36"/>
      <c r="K461" s="36"/>
      <c r="L461" s="39"/>
      <c r="M461" s="197"/>
      <c r="N461" s="61"/>
      <c r="O461" s="61"/>
      <c r="P461" s="61"/>
      <c r="Q461" s="61"/>
      <c r="R461" s="61"/>
      <c r="S461" s="61"/>
      <c r="T461" s="62"/>
      <c r="AT461" s="18" t="s">
        <v>187</v>
      </c>
      <c r="AU461" s="18" t="s">
        <v>85</v>
      </c>
    </row>
    <row r="462" spans="2:65" s="13" customFormat="1" ht="11.25">
      <c r="B462" s="208"/>
      <c r="C462" s="209"/>
      <c r="D462" s="195" t="s">
        <v>189</v>
      </c>
      <c r="E462" s="209"/>
      <c r="F462" s="211" t="s">
        <v>974</v>
      </c>
      <c r="G462" s="209"/>
      <c r="H462" s="212">
        <v>1.917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189</v>
      </c>
      <c r="AU462" s="218" t="s">
        <v>85</v>
      </c>
      <c r="AV462" s="13" t="s">
        <v>85</v>
      </c>
      <c r="AW462" s="13" t="s">
        <v>4</v>
      </c>
      <c r="AX462" s="13" t="s">
        <v>83</v>
      </c>
      <c r="AY462" s="218" t="s">
        <v>178</v>
      </c>
    </row>
    <row r="463" spans="2:65" s="1" customFormat="1" ht="16.5" customHeight="1">
      <c r="B463" s="35"/>
      <c r="C463" s="183" t="s">
        <v>452</v>
      </c>
      <c r="D463" s="183" t="s">
        <v>180</v>
      </c>
      <c r="E463" s="184" t="s">
        <v>975</v>
      </c>
      <c r="F463" s="185" t="s">
        <v>976</v>
      </c>
      <c r="G463" s="186" t="s">
        <v>362</v>
      </c>
      <c r="H463" s="187">
        <v>0.42399999999999999</v>
      </c>
      <c r="I463" s="188"/>
      <c r="J463" s="189">
        <f>ROUND(I463*H463,2)</f>
        <v>0</v>
      </c>
      <c r="K463" s="185" t="s">
        <v>184</v>
      </c>
      <c r="L463" s="39"/>
      <c r="M463" s="190" t="s">
        <v>19</v>
      </c>
      <c r="N463" s="191" t="s">
        <v>46</v>
      </c>
      <c r="O463" s="61"/>
      <c r="P463" s="192">
        <f>O463*H463</f>
        <v>0</v>
      </c>
      <c r="Q463" s="192">
        <v>1.221E-2</v>
      </c>
      <c r="R463" s="192">
        <f>Q463*H463</f>
        <v>5.1770399999999999E-3</v>
      </c>
      <c r="S463" s="192">
        <v>0</v>
      </c>
      <c r="T463" s="193">
        <f>S463*H463</f>
        <v>0</v>
      </c>
      <c r="AR463" s="18" t="s">
        <v>185</v>
      </c>
      <c r="AT463" s="18" t="s">
        <v>180</v>
      </c>
      <c r="AU463" s="18" t="s">
        <v>85</v>
      </c>
      <c r="AY463" s="18" t="s">
        <v>178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8" t="s">
        <v>83</v>
      </c>
      <c r="BK463" s="194">
        <f>ROUND(I463*H463,2)</f>
        <v>0</v>
      </c>
      <c r="BL463" s="18" t="s">
        <v>185</v>
      </c>
      <c r="BM463" s="18" t="s">
        <v>977</v>
      </c>
    </row>
    <row r="464" spans="2:65" s="1" customFormat="1" ht="11.25">
      <c r="B464" s="35"/>
      <c r="C464" s="36"/>
      <c r="D464" s="195" t="s">
        <v>187</v>
      </c>
      <c r="E464" s="36"/>
      <c r="F464" s="196" t="s">
        <v>978</v>
      </c>
      <c r="G464" s="36"/>
      <c r="H464" s="36"/>
      <c r="I464" s="113"/>
      <c r="J464" s="36"/>
      <c r="K464" s="36"/>
      <c r="L464" s="39"/>
      <c r="M464" s="197"/>
      <c r="N464" s="61"/>
      <c r="O464" s="61"/>
      <c r="P464" s="61"/>
      <c r="Q464" s="61"/>
      <c r="R464" s="61"/>
      <c r="S464" s="61"/>
      <c r="T464" s="62"/>
      <c r="AT464" s="18" t="s">
        <v>187</v>
      </c>
      <c r="AU464" s="18" t="s">
        <v>85</v>
      </c>
    </row>
    <row r="465" spans="2:65" s="12" customFormat="1" ht="11.25">
      <c r="B465" s="198"/>
      <c r="C465" s="199"/>
      <c r="D465" s="195" t="s">
        <v>189</v>
      </c>
      <c r="E465" s="200" t="s">
        <v>19</v>
      </c>
      <c r="F465" s="201" t="s">
        <v>954</v>
      </c>
      <c r="G465" s="199"/>
      <c r="H465" s="200" t="s">
        <v>19</v>
      </c>
      <c r="I465" s="202"/>
      <c r="J465" s="199"/>
      <c r="K465" s="199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189</v>
      </c>
      <c r="AU465" s="207" t="s">
        <v>85</v>
      </c>
      <c r="AV465" s="12" t="s">
        <v>83</v>
      </c>
      <c r="AW465" s="12" t="s">
        <v>35</v>
      </c>
      <c r="AX465" s="12" t="s">
        <v>75</v>
      </c>
      <c r="AY465" s="207" t="s">
        <v>178</v>
      </c>
    </row>
    <row r="466" spans="2:65" s="12" customFormat="1" ht="11.25">
      <c r="B466" s="198"/>
      <c r="C466" s="199"/>
      <c r="D466" s="195" t="s">
        <v>189</v>
      </c>
      <c r="E466" s="200" t="s">
        <v>19</v>
      </c>
      <c r="F466" s="201" t="s">
        <v>979</v>
      </c>
      <c r="G466" s="199"/>
      <c r="H466" s="200" t="s">
        <v>19</v>
      </c>
      <c r="I466" s="202"/>
      <c r="J466" s="199"/>
      <c r="K466" s="199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189</v>
      </c>
      <c r="AU466" s="207" t="s">
        <v>85</v>
      </c>
      <c r="AV466" s="12" t="s">
        <v>83</v>
      </c>
      <c r="AW466" s="12" t="s">
        <v>35</v>
      </c>
      <c r="AX466" s="12" t="s">
        <v>75</v>
      </c>
      <c r="AY466" s="207" t="s">
        <v>178</v>
      </c>
    </row>
    <row r="467" spans="2:65" s="13" customFormat="1" ht="11.25">
      <c r="B467" s="208"/>
      <c r="C467" s="209"/>
      <c r="D467" s="195" t="s">
        <v>189</v>
      </c>
      <c r="E467" s="210" t="s">
        <v>19</v>
      </c>
      <c r="F467" s="211" t="s">
        <v>980</v>
      </c>
      <c r="G467" s="209"/>
      <c r="H467" s="212">
        <v>0.42399999999999999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189</v>
      </c>
      <c r="AU467" s="218" t="s">
        <v>85</v>
      </c>
      <c r="AV467" s="13" t="s">
        <v>85</v>
      </c>
      <c r="AW467" s="13" t="s">
        <v>35</v>
      </c>
      <c r="AX467" s="13" t="s">
        <v>83</v>
      </c>
      <c r="AY467" s="218" t="s">
        <v>178</v>
      </c>
    </row>
    <row r="468" spans="2:65" s="1" customFormat="1" ht="16.5" customHeight="1">
      <c r="B468" s="35"/>
      <c r="C468" s="245" t="s">
        <v>457</v>
      </c>
      <c r="D468" s="245" t="s">
        <v>970</v>
      </c>
      <c r="E468" s="246" t="s">
        <v>981</v>
      </c>
      <c r="F468" s="247" t="s">
        <v>982</v>
      </c>
      <c r="G468" s="248" t="s">
        <v>362</v>
      </c>
      <c r="H468" s="249">
        <v>0.45400000000000001</v>
      </c>
      <c r="I468" s="250"/>
      <c r="J468" s="251">
        <f>ROUND(I468*H468,2)</f>
        <v>0</v>
      </c>
      <c r="K468" s="247" t="s">
        <v>184</v>
      </c>
      <c r="L468" s="252"/>
      <c r="M468" s="253" t="s">
        <v>19</v>
      </c>
      <c r="N468" s="254" t="s">
        <v>46</v>
      </c>
      <c r="O468" s="61"/>
      <c r="P468" s="192">
        <f>O468*H468</f>
        <v>0</v>
      </c>
      <c r="Q468" s="192">
        <v>1</v>
      </c>
      <c r="R468" s="192">
        <f>Q468*H468</f>
        <v>0.45400000000000001</v>
      </c>
      <c r="S468" s="192">
        <v>0</v>
      </c>
      <c r="T468" s="193">
        <f>S468*H468</f>
        <v>0</v>
      </c>
      <c r="AR468" s="18" t="s">
        <v>230</v>
      </c>
      <c r="AT468" s="18" t="s">
        <v>970</v>
      </c>
      <c r="AU468" s="18" t="s">
        <v>85</v>
      </c>
      <c r="AY468" s="18" t="s">
        <v>178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8" t="s">
        <v>83</v>
      </c>
      <c r="BK468" s="194">
        <f>ROUND(I468*H468,2)</f>
        <v>0</v>
      </c>
      <c r="BL468" s="18" t="s">
        <v>185</v>
      </c>
      <c r="BM468" s="18" t="s">
        <v>983</v>
      </c>
    </row>
    <row r="469" spans="2:65" s="1" customFormat="1" ht="11.25">
      <c r="B469" s="35"/>
      <c r="C469" s="36"/>
      <c r="D469" s="195" t="s">
        <v>187</v>
      </c>
      <c r="E469" s="36"/>
      <c r="F469" s="196" t="s">
        <v>982</v>
      </c>
      <c r="G469" s="36"/>
      <c r="H469" s="36"/>
      <c r="I469" s="113"/>
      <c r="J469" s="36"/>
      <c r="K469" s="36"/>
      <c r="L469" s="39"/>
      <c r="M469" s="197"/>
      <c r="N469" s="61"/>
      <c r="O469" s="61"/>
      <c r="P469" s="61"/>
      <c r="Q469" s="61"/>
      <c r="R469" s="61"/>
      <c r="S469" s="61"/>
      <c r="T469" s="62"/>
      <c r="AT469" s="18" t="s">
        <v>187</v>
      </c>
      <c r="AU469" s="18" t="s">
        <v>85</v>
      </c>
    </row>
    <row r="470" spans="2:65" s="13" customFormat="1" ht="11.25">
      <c r="B470" s="208"/>
      <c r="C470" s="209"/>
      <c r="D470" s="195" t="s">
        <v>189</v>
      </c>
      <c r="E470" s="209"/>
      <c r="F470" s="211" t="s">
        <v>984</v>
      </c>
      <c r="G470" s="209"/>
      <c r="H470" s="212">
        <v>0.45400000000000001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189</v>
      </c>
      <c r="AU470" s="218" t="s">
        <v>85</v>
      </c>
      <c r="AV470" s="13" t="s">
        <v>85</v>
      </c>
      <c r="AW470" s="13" t="s">
        <v>4</v>
      </c>
      <c r="AX470" s="13" t="s">
        <v>83</v>
      </c>
      <c r="AY470" s="218" t="s">
        <v>178</v>
      </c>
    </row>
    <row r="471" spans="2:65" s="1" customFormat="1" ht="16.5" customHeight="1">
      <c r="B471" s="35"/>
      <c r="C471" s="183" t="s">
        <v>465</v>
      </c>
      <c r="D471" s="183" t="s">
        <v>180</v>
      </c>
      <c r="E471" s="184" t="s">
        <v>985</v>
      </c>
      <c r="F471" s="185" t="s">
        <v>986</v>
      </c>
      <c r="G471" s="186" t="s">
        <v>496</v>
      </c>
      <c r="H471" s="187">
        <v>33.5</v>
      </c>
      <c r="I471" s="188"/>
      <c r="J471" s="189">
        <f>ROUND(I471*H471,2)</f>
        <v>0</v>
      </c>
      <c r="K471" s="185" t="s">
        <v>184</v>
      </c>
      <c r="L471" s="39"/>
      <c r="M471" s="190" t="s">
        <v>19</v>
      </c>
      <c r="N471" s="191" t="s">
        <v>46</v>
      </c>
      <c r="O471" s="61"/>
      <c r="P471" s="192">
        <f>O471*H471</f>
        <v>0</v>
      </c>
      <c r="Q471" s="192">
        <v>2.9999999999999997E-4</v>
      </c>
      <c r="R471" s="192">
        <f>Q471*H471</f>
        <v>1.005E-2</v>
      </c>
      <c r="S471" s="192">
        <v>0</v>
      </c>
      <c r="T471" s="193">
        <f>S471*H471</f>
        <v>0</v>
      </c>
      <c r="AR471" s="18" t="s">
        <v>185</v>
      </c>
      <c r="AT471" s="18" t="s">
        <v>180</v>
      </c>
      <c r="AU471" s="18" t="s">
        <v>85</v>
      </c>
      <c r="AY471" s="18" t="s">
        <v>178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8" t="s">
        <v>83</v>
      </c>
      <c r="BK471" s="194">
        <f>ROUND(I471*H471,2)</f>
        <v>0</v>
      </c>
      <c r="BL471" s="18" t="s">
        <v>185</v>
      </c>
      <c r="BM471" s="18" t="s">
        <v>987</v>
      </c>
    </row>
    <row r="472" spans="2:65" s="1" customFormat="1" ht="11.25">
      <c r="B472" s="35"/>
      <c r="C472" s="36"/>
      <c r="D472" s="195" t="s">
        <v>187</v>
      </c>
      <c r="E472" s="36"/>
      <c r="F472" s="196" t="s">
        <v>988</v>
      </c>
      <c r="G472" s="36"/>
      <c r="H472" s="36"/>
      <c r="I472" s="113"/>
      <c r="J472" s="36"/>
      <c r="K472" s="36"/>
      <c r="L472" s="39"/>
      <c r="M472" s="197"/>
      <c r="N472" s="61"/>
      <c r="O472" s="61"/>
      <c r="P472" s="61"/>
      <c r="Q472" s="61"/>
      <c r="R472" s="61"/>
      <c r="S472" s="61"/>
      <c r="T472" s="62"/>
      <c r="AT472" s="18" t="s">
        <v>187</v>
      </c>
      <c r="AU472" s="18" t="s">
        <v>85</v>
      </c>
    </row>
    <row r="473" spans="2:65" s="12" customFormat="1" ht="11.25">
      <c r="B473" s="198"/>
      <c r="C473" s="199"/>
      <c r="D473" s="195" t="s">
        <v>189</v>
      </c>
      <c r="E473" s="200" t="s">
        <v>19</v>
      </c>
      <c r="F473" s="201" t="s">
        <v>989</v>
      </c>
      <c r="G473" s="199"/>
      <c r="H473" s="200" t="s">
        <v>19</v>
      </c>
      <c r="I473" s="202"/>
      <c r="J473" s="199"/>
      <c r="K473" s="199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189</v>
      </c>
      <c r="AU473" s="207" t="s">
        <v>85</v>
      </c>
      <c r="AV473" s="12" t="s">
        <v>83</v>
      </c>
      <c r="AW473" s="12" t="s">
        <v>35</v>
      </c>
      <c r="AX473" s="12" t="s">
        <v>75</v>
      </c>
      <c r="AY473" s="207" t="s">
        <v>178</v>
      </c>
    </row>
    <row r="474" spans="2:65" s="12" customFormat="1" ht="11.25">
      <c r="B474" s="198"/>
      <c r="C474" s="199"/>
      <c r="D474" s="195" t="s">
        <v>189</v>
      </c>
      <c r="E474" s="200" t="s">
        <v>19</v>
      </c>
      <c r="F474" s="201" t="s">
        <v>990</v>
      </c>
      <c r="G474" s="199"/>
      <c r="H474" s="200" t="s">
        <v>19</v>
      </c>
      <c r="I474" s="202"/>
      <c r="J474" s="199"/>
      <c r="K474" s="199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189</v>
      </c>
      <c r="AU474" s="207" t="s">
        <v>85</v>
      </c>
      <c r="AV474" s="12" t="s">
        <v>83</v>
      </c>
      <c r="AW474" s="12" t="s">
        <v>35</v>
      </c>
      <c r="AX474" s="12" t="s">
        <v>75</v>
      </c>
      <c r="AY474" s="207" t="s">
        <v>178</v>
      </c>
    </row>
    <row r="475" spans="2:65" s="13" customFormat="1" ht="11.25">
      <c r="B475" s="208"/>
      <c r="C475" s="209"/>
      <c r="D475" s="195" t="s">
        <v>189</v>
      </c>
      <c r="E475" s="210" t="s">
        <v>19</v>
      </c>
      <c r="F475" s="211" t="s">
        <v>991</v>
      </c>
      <c r="G475" s="209"/>
      <c r="H475" s="212">
        <v>11.25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189</v>
      </c>
      <c r="AU475" s="218" t="s">
        <v>85</v>
      </c>
      <c r="AV475" s="13" t="s">
        <v>85</v>
      </c>
      <c r="AW475" s="13" t="s">
        <v>35</v>
      </c>
      <c r="AX475" s="13" t="s">
        <v>75</v>
      </c>
      <c r="AY475" s="218" t="s">
        <v>178</v>
      </c>
    </row>
    <row r="476" spans="2:65" s="12" customFormat="1" ht="11.25">
      <c r="B476" s="198"/>
      <c r="C476" s="199"/>
      <c r="D476" s="195" t="s">
        <v>189</v>
      </c>
      <c r="E476" s="200" t="s">
        <v>19</v>
      </c>
      <c r="F476" s="201" t="s">
        <v>992</v>
      </c>
      <c r="G476" s="199"/>
      <c r="H476" s="200" t="s">
        <v>19</v>
      </c>
      <c r="I476" s="202"/>
      <c r="J476" s="199"/>
      <c r="K476" s="199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189</v>
      </c>
      <c r="AU476" s="207" t="s">
        <v>85</v>
      </c>
      <c r="AV476" s="12" t="s">
        <v>83</v>
      </c>
      <c r="AW476" s="12" t="s">
        <v>35</v>
      </c>
      <c r="AX476" s="12" t="s">
        <v>75</v>
      </c>
      <c r="AY476" s="207" t="s">
        <v>178</v>
      </c>
    </row>
    <row r="477" spans="2:65" s="13" customFormat="1" ht="11.25">
      <c r="B477" s="208"/>
      <c r="C477" s="209"/>
      <c r="D477" s="195" t="s">
        <v>189</v>
      </c>
      <c r="E477" s="210" t="s">
        <v>19</v>
      </c>
      <c r="F477" s="211" t="s">
        <v>993</v>
      </c>
      <c r="G477" s="209"/>
      <c r="H477" s="212">
        <v>1.75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189</v>
      </c>
      <c r="AU477" s="218" t="s">
        <v>85</v>
      </c>
      <c r="AV477" s="13" t="s">
        <v>85</v>
      </c>
      <c r="AW477" s="13" t="s">
        <v>35</v>
      </c>
      <c r="AX477" s="13" t="s">
        <v>75</v>
      </c>
      <c r="AY477" s="218" t="s">
        <v>178</v>
      </c>
    </row>
    <row r="478" spans="2:65" s="12" customFormat="1" ht="11.25">
      <c r="B478" s="198"/>
      <c r="C478" s="199"/>
      <c r="D478" s="195" t="s">
        <v>189</v>
      </c>
      <c r="E478" s="200" t="s">
        <v>19</v>
      </c>
      <c r="F478" s="201" t="s">
        <v>994</v>
      </c>
      <c r="G478" s="199"/>
      <c r="H478" s="200" t="s">
        <v>19</v>
      </c>
      <c r="I478" s="202"/>
      <c r="J478" s="199"/>
      <c r="K478" s="199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189</v>
      </c>
      <c r="AU478" s="207" t="s">
        <v>85</v>
      </c>
      <c r="AV478" s="12" t="s">
        <v>83</v>
      </c>
      <c r="AW478" s="12" t="s">
        <v>35</v>
      </c>
      <c r="AX478" s="12" t="s">
        <v>75</v>
      </c>
      <c r="AY478" s="207" t="s">
        <v>178</v>
      </c>
    </row>
    <row r="479" spans="2:65" s="13" customFormat="1" ht="11.25">
      <c r="B479" s="208"/>
      <c r="C479" s="209"/>
      <c r="D479" s="195" t="s">
        <v>189</v>
      </c>
      <c r="E479" s="210" t="s">
        <v>19</v>
      </c>
      <c r="F479" s="211" t="s">
        <v>995</v>
      </c>
      <c r="G479" s="209"/>
      <c r="H479" s="212">
        <v>6.75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189</v>
      </c>
      <c r="AU479" s="218" t="s">
        <v>85</v>
      </c>
      <c r="AV479" s="13" t="s">
        <v>85</v>
      </c>
      <c r="AW479" s="13" t="s">
        <v>35</v>
      </c>
      <c r="AX479" s="13" t="s">
        <v>75</v>
      </c>
      <c r="AY479" s="218" t="s">
        <v>178</v>
      </c>
    </row>
    <row r="480" spans="2:65" s="12" customFormat="1" ht="11.25">
      <c r="B480" s="198"/>
      <c r="C480" s="199"/>
      <c r="D480" s="195" t="s">
        <v>189</v>
      </c>
      <c r="E480" s="200" t="s">
        <v>19</v>
      </c>
      <c r="F480" s="201" t="s">
        <v>996</v>
      </c>
      <c r="G480" s="199"/>
      <c r="H480" s="200" t="s">
        <v>19</v>
      </c>
      <c r="I480" s="202"/>
      <c r="J480" s="199"/>
      <c r="K480" s="199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189</v>
      </c>
      <c r="AU480" s="207" t="s">
        <v>85</v>
      </c>
      <c r="AV480" s="12" t="s">
        <v>83</v>
      </c>
      <c r="AW480" s="12" t="s">
        <v>35</v>
      </c>
      <c r="AX480" s="12" t="s">
        <v>75</v>
      </c>
      <c r="AY480" s="207" t="s">
        <v>178</v>
      </c>
    </row>
    <row r="481" spans="2:65" s="13" customFormat="1" ht="11.25">
      <c r="B481" s="208"/>
      <c r="C481" s="209"/>
      <c r="D481" s="195" t="s">
        <v>189</v>
      </c>
      <c r="E481" s="210" t="s">
        <v>19</v>
      </c>
      <c r="F481" s="211" t="s">
        <v>997</v>
      </c>
      <c r="G481" s="209"/>
      <c r="H481" s="212">
        <v>13.75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189</v>
      </c>
      <c r="AU481" s="218" t="s">
        <v>85</v>
      </c>
      <c r="AV481" s="13" t="s">
        <v>85</v>
      </c>
      <c r="AW481" s="13" t="s">
        <v>35</v>
      </c>
      <c r="AX481" s="13" t="s">
        <v>75</v>
      </c>
      <c r="AY481" s="218" t="s">
        <v>178</v>
      </c>
    </row>
    <row r="482" spans="2:65" s="14" customFormat="1" ht="11.25">
      <c r="B482" s="219"/>
      <c r="C482" s="220"/>
      <c r="D482" s="195" t="s">
        <v>189</v>
      </c>
      <c r="E482" s="221" t="s">
        <v>19</v>
      </c>
      <c r="F482" s="222" t="s">
        <v>258</v>
      </c>
      <c r="G482" s="220"/>
      <c r="H482" s="223">
        <v>33.5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189</v>
      </c>
      <c r="AU482" s="229" t="s">
        <v>85</v>
      </c>
      <c r="AV482" s="14" t="s">
        <v>185</v>
      </c>
      <c r="AW482" s="14" t="s">
        <v>35</v>
      </c>
      <c r="AX482" s="14" t="s">
        <v>83</v>
      </c>
      <c r="AY482" s="229" t="s">
        <v>178</v>
      </c>
    </row>
    <row r="483" spans="2:65" s="1" customFormat="1" ht="16.5" customHeight="1">
      <c r="B483" s="35"/>
      <c r="C483" s="183" t="s">
        <v>471</v>
      </c>
      <c r="D483" s="183" t="s">
        <v>180</v>
      </c>
      <c r="E483" s="184" t="s">
        <v>998</v>
      </c>
      <c r="F483" s="185" t="s">
        <v>999</v>
      </c>
      <c r="G483" s="186" t="s">
        <v>226</v>
      </c>
      <c r="H483" s="187">
        <v>1.359</v>
      </c>
      <c r="I483" s="188"/>
      <c r="J483" s="189">
        <f>ROUND(I483*H483,2)</f>
        <v>0</v>
      </c>
      <c r="K483" s="185" t="s">
        <v>184</v>
      </c>
      <c r="L483" s="39"/>
      <c r="M483" s="190" t="s">
        <v>19</v>
      </c>
      <c r="N483" s="191" t="s">
        <v>46</v>
      </c>
      <c r="O483" s="61"/>
      <c r="P483" s="192">
        <f>O483*H483</f>
        <v>0</v>
      </c>
      <c r="Q483" s="192">
        <v>2.45329</v>
      </c>
      <c r="R483" s="192">
        <f>Q483*H483</f>
        <v>3.3340211100000001</v>
      </c>
      <c r="S483" s="192">
        <v>0</v>
      </c>
      <c r="T483" s="193">
        <f>S483*H483</f>
        <v>0</v>
      </c>
      <c r="AR483" s="18" t="s">
        <v>185</v>
      </c>
      <c r="AT483" s="18" t="s">
        <v>180</v>
      </c>
      <c r="AU483" s="18" t="s">
        <v>85</v>
      </c>
      <c r="AY483" s="18" t="s">
        <v>178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18" t="s">
        <v>83</v>
      </c>
      <c r="BK483" s="194">
        <f>ROUND(I483*H483,2)</f>
        <v>0</v>
      </c>
      <c r="BL483" s="18" t="s">
        <v>185</v>
      </c>
      <c r="BM483" s="18" t="s">
        <v>1000</v>
      </c>
    </row>
    <row r="484" spans="2:65" s="1" customFormat="1" ht="11.25">
      <c r="B484" s="35"/>
      <c r="C484" s="36"/>
      <c r="D484" s="195" t="s">
        <v>187</v>
      </c>
      <c r="E484" s="36"/>
      <c r="F484" s="196" t="s">
        <v>1001</v>
      </c>
      <c r="G484" s="36"/>
      <c r="H484" s="36"/>
      <c r="I484" s="113"/>
      <c r="J484" s="36"/>
      <c r="K484" s="36"/>
      <c r="L484" s="39"/>
      <c r="M484" s="197"/>
      <c r="N484" s="61"/>
      <c r="O484" s="61"/>
      <c r="P484" s="61"/>
      <c r="Q484" s="61"/>
      <c r="R484" s="61"/>
      <c r="S484" s="61"/>
      <c r="T484" s="62"/>
      <c r="AT484" s="18" t="s">
        <v>187</v>
      </c>
      <c r="AU484" s="18" t="s">
        <v>85</v>
      </c>
    </row>
    <row r="485" spans="2:65" s="12" customFormat="1" ht="11.25">
      <c r="B485" s="198"/>
      <c r="C485" s="199"/>
      <c r="D485" s="195" t="s">
        <v>189</v>
      </c>
      <c r="E485" s="200" t="s">
        <v>19</v>
      </c>
      <c r="F485" s="201" t="s">
        <v>1002</v>
      </c>
      <c r="G485" s="199"/>
      <c r="H485" s="200" t="s">
        <v>19</v>
      </c>
      <c r="I485" s="202"/>
      <c r="J485" s="199"/>
      <c r="K485" s="199"/>
      <c r="L485" s="203"/>
      <c r="M485" s="204"/>
      <c r="N485" s="205"/>
      <c r="O485" s="205"/>
      <c r="P485" s="205"/>
      <c r="Q485" s="205"/>
      <c r="R485" s="205"/>
      <c r="S485" s="205"/>
      <c r="T485" s="206"/>
      <c r="AT485" s="207" t="s">
        <v>189</v>
      </c>
      <c r="AU485" s="207" t="s">
        <v>85</v>
      </c>
      <c r="AV485" s="12" t="s">
        <v>83</v>
      </c>
      <c r="AW485" s="12" t="s">
        <v>35</v>
      </c>
      <c r="AX485" s="12" t="s">
        <v>75</v>
      </c>
      <c r="AY485" s="207" t="s">
        <v>178</v>
      </c>
    </row>
    <row r="486" spans="2:65" s="13" customFormat="1" ht="11.25">
      <c r="B486" s="208"/>
      <c r="C486" s="209"/>
      <c r="D486" s="195" t="s">
        <v>189</v>
      </c>
      <c r="E486" s="210" t="s">
        <v>19</v>
      </c>
      <c r="F486" s="211" t="s">
        <v>1003</v>
      </c>
      <c r="G486" s="209"/>
      <c r="H486" s="212">
        <v>1.359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189</v>
      </c>
      <c r="AU486" s="218" t="s">
        <v>85</v>
      </c>
      <c r="AV486" s="13" t="s">
        <v>85</v>
      </c>
      <c r="AW486" s="13" t="s">
        <v>35</v>
      </c>
      <c r="AX486" s="13" t="s">
        <v>83</v>
      </c>
      <c r="AY486" s="218" t="s">
        <v>178</v>
      </c>
    </row>
    <row r="487" spans="2:65" s="1" customFormat="1" ht="16.5" customHeight="1">
      <c r="B487" s="35"/>
      <c r="C487" s="183" t="s">
        <v>478</v>
      </c>
      <c r="D487" s="183" t="s">
        <v>180</v>
      </c>
      <c r="E487" s="184" t="s">
        <v>1004</v>
      </c>
      <c r="F487" s="185" t="s">
        <v>1005</v>
      </c>
      <c r="G487" s="186" t="s">
        <v>183</v>
      </c>
      <c r="H487" s="187">
        <v>24.8</v>
      </c>
      <c r="I487" s="188"/>
      <c r="J487" s="189">
        <f>ROUND(I487*H487,2)</f>
        <v>0</v>
      </c>
      <c r="K487" s="185" t="s">
        <v>184</v>
      </c>
      <c r="L487" s="39"/>
      <c r="M487" s="190" t="s">
        <v>19</v>
      </c>
      <c r="N487" s="191" t="s">
        <v>46</v>
      </c>
      <c r="O487" s="61"/>
      <c r="P487" s="192">
        <f>O487*H487</f>
        <v>0</v>
      </c>
      <c r="Q487" s="192">
        <v>2.4399999999999999E-3</v>
      </c>
      <c r="R487" s="192">
        <f>Q487*H487</f>
        <v>6.0511999999999996E-2</v>
      </c>
      <c r="S487" s="192">
        <v>0</v>
      </c>
      <c r="T487" s="193">
        <f>S487*H487</f>
        <v>0</v>
      </c>
      <c r="AR487" s="18" t="s">
        <v>185</v>
      </c>
      <c r="AT487" s="18" t="s">
        <v>180</v>
      </c>
      <c r="AU487" s="18" t="s">
        <v>85</v>
      </c>
      <c r="AY487" s="18" t="s">
        <v>178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18" t="s">
        <v>83</v>
      </c>
      <c r="BK487" s="194">
        <f>ROUND(I487*H487,2)</f>
        <v>0</v>
      </c>
      <c r="BL487" s="18" t="s">
        <v>185</v>
      </c>
      <c r="BM487" s="18" t="s">
        <v>1006</v>
      </c>
    </row>
    <row r="488" spans="2:65" s="1" customFormat="1" ht="11.25">
      <c r="B488" s="35"/>
      <c r="C488" s="36"/>
      <c r="D488" s="195" t="s">
        <v>187</v>
      </c>
      <c r="E488" s="36"/>
      <c r="F488" s="196" t="s">
        <v>1007</v>
      </c>
      <c r="G488" s="36"/>
      <c r="H488" s="36"/>
      <c r="I488" s="113"/>
      <c r="J488" s="36"/>
      <c r="K488" s="36"/>
      <c r="L488" s="39"/>
      <c r="M488" s="197"/>
      <c r="N488" s="61"/>
      <c r="O488" s="61"/>
      <c r="P488" s="61"/>
      <c r="Q488" s="61"/>
      <c r="R488" s="61"/>
      <c r="S488" s="61"/>
      <c r="T488" s="62"/>
      <c r="AT488" s="18" t="s">
        <v>187</v>
      </c>
      <c r="AU488" s="18" t="s">
        <v>85</v>
      </c>
    </row>
    <row r="489" spans="2:65" s="12" customFormat="1" ht="22.5">
      <c r="B489" s="198"/>
      <c r="C489" s="199"/>
      <c r="D489" s="195" t="s">
        <v>189</v>
      </c>
      <c r="E489" s="200" t="s">
        <v>19</v>
      </c>
      <c r="F489" s="201" t="s">
        <v>1008</v>
      </c>
      <c r="G489" s="199"/>
      <c r="H489" s="200" t="s">
        <v>19</v>
      </c>
      <c r="I489" s="202"/>
      <c r="J489" s="199"/>
      <c r="K489" s="199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189</v>
      </c>
      <c r="AU489" s="207" t="s">
        <v>85</v>
      </c>
      <c r="AV489" s="12" t="s">
        <v>83</v>
      </c>
      <c r="AW489" s="12" t="s">
        <v>35</v>
      </c>
      <c r="AX489" s="12" t="s">
        <v>75</v>
      </c>
      <c r="AY489" s="207" t="s">
        <v>178</v>
      </c>
    </row>
    <row r="490" spans="2:65" s="13" customFormat="1" ht="11.25">
      <c r="B490" s="208"/>
      <c r="C490" s="209"/>
      <c r="D490" s="195" t="s">
        <v>189</v>
      </c>
      <c r="E490" s="210" t="s">
        <v>19</v>
      </c>
      <c r="F490" s="211" t="s">
        <v>1009</v>
      </c>
      <c r="G490" s="209"/>
      <c r="H490" s="212">
        <v>24.8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189</v>
      </c>
      <c r="AU490" s="218" t="s">
        <v>85</v>
      </c>
      <c r="AV490" s="13" t="s">
        <v>85</v>
      </c>
      <c r="AW490" s="13" t="s">
        <v>35</v>
      </c>
      <c r="AX490" s="13" t="s">
        <v>83</v>
      </c>
      <c r="AY490" s="218" t="s">
        <v>178</v>
      </c>
    </row>
    <row r="491" spans="2:65" s="1" customFormat="1" ht="16.5" customHeight="1">
      <c r="B491" s="35"/>
      <c r="C491" s="183" t="s">
        <v>484</v>
      </c>
      <c r="D491" s="183" t="s">
        <v>180</v>
      </c>
      <c r="E491" s="184" t="s">
        <v>1010</v>
      </c>
      <c r="F491" s="185" t="s">
        <v>1011</v>
      </c>
      <c r="G491" s="186" t="s">
        <v>183</v>
      </c>
      <c r="H491" s="187">
        <v>24.8</v>
      </c>
      <c r="I491" s="188"/>
      <c r="J491" s="189">
        <f>ROUND(I491*H491,2)</f>
        <v>0</v>
      </c>
      <c r="K491" s="185" t="s">
        <v>184</v>
      </c>
      <c r="L491" s="39"/>
      <c r="M491" s="190" t="s">
        <v>19</v>
      </c>
      <c r="N491" s="191" t="s">
        <v>46</v>
      </c>
      <c r="O491" s="61"/>
      <c r="P491" s="192">
        <f>O491*H491</f>
        <v>0</v>
      </c>
      <c r="Q491" s="192">
        <v>0</v>
      </c>
      <c r="R491" s="192">
        <f>Q491*H491</f>
        <v>0</v>
      </c>
      <c r="S491" s="192">
        <v>0</v>
      </c>
      <c r="T491" s="193">
        <f>S491*H491</f>
        <v>0</v>
      </c>
      <c r="AR491" s="18" t="s">
        <v>185</v>
      </c>
      <c r="AT491" s="18" t="s">
        <v>180</v>
      </c>
      <c r="AU491" s="18" t="s">
        <v>85</v>
      </c>
      <c r="AY491" s="18" t="s">
        <v>178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8" t="s">
        <v>83</v>
      </c>
      <c r="BK491" s="194">
        <f>ROUND(I491*H491,2)</f>
        <v>0</v>
      </c>
      <c r="BL491" s="18" t="s">
        <v>185</v>
      </c>
      <c r="BM491" s="18" t="s">
        <v>1012</v>
      </c>
    </row>
    <row r="492" spans="2:65" s="1" customFormat="1" ht="19.5">
      <c r="B492" s="35"/>
      <c r="C492" s="36"/>
      <c r="D492" s="195" t="s">
        <v>187</v>
      </c>
      <c r="E492" s="36"/>
      <c r="F492" s="196" t="s">
        <v>1013</v>
      </c>
      <c r="G492" s="36"/>
      <c r="H492" s="36"/>
      <c r="I492" s="113"/>
      <c r="J492" s="36"/>
      <c r="K492" s="36"/>
      <c r="L492" s="39"/>
      <c r="M492" s="197"/>
      <c r="N492" s="61"/>
      <c r="O492" s="61"/>
      <c r="P492" s="61"/>
      <c r="Q492" s="61"/>
      <c r="R492" s="61"/>
      <c r="S492" s="61"/>
      <c r="T492" s="62"/>
      <c r="AT492" s="18" t="s">
        <v>187</v>
      </c>
      <c r="AU492" s="18" t="s">
        <v>85</v>
      </c>
    </row>
    <row r="493" spans="2:65" s="12" customFormat="1" ht="22.5">
      <c r="B493" s="198"/>
      <c r="C493" s="199"/>
      <c r="D493" s="195" t="s">
        <v>189</v>
      </c>
      <c r="E493" s="200" t="s">
        <v>19</v>
      </c>
      <c r="F493" s="201" t="s">
        <v>1008</v>
      </c>
      <c r="G493" s="199"/>
      <c r="H493" s="200" t="s">
        <v>19</v>
      </c>
      <c r="I493" s="202"/>
      <c r="J493" s="199"/>
      <c r="K493" s="199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189</v>
      </c>
      <c r="AU493" s="207" t="s">
        <v>85</v>
      </c>
      <c r="AV493" s="12" t="s">
        <v>83</v>
      </c>
      <c r="AW493" s="12" t="s">
        <v>35</v>
      </c>
      <c r="AX493" s="12" t="s">
        <v>75</v>
      </c>
      <c r="AY493" s="207" t="s">
        <v>178</v>
      </c>
    </row>
    <row r="494" spans="2:65" s="13" customFormat="1" ht="11.25">
      <c r="B494" s="208"/>
      <c r="C494" s="209"/>
      <c r="D494" s="195" t="s">
        <v>189</v>
      </c>
      <c r="E494" s="210" t="s">
        <v>19</v>
      </c>
      <c r="F494" s="211" t="s">
        <v>1009</v>
      </c>
      <c r="G494" s="209"/>
      <c r="H494" s="212">
        <v>24.8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189</v>
      </c>
      <c r="AU494" s="218" t="s">
        <v>85</v>
      </c>
      <c r="AV494" s="13" t="s">
        <v>85</v>
      </c>
      <c r="AW494" s="13" t="s">
        <v>35</v>
      </c>
      <c r="AX494" s="13" t="s">
        <v>83</v>
      </c>
      <c r="AY494" s="218" t="s">
        <v>178</v>
      </c>
    </row>
    <row r="495" spans="2:65" s="1" customFormat="1" ht="16.5" customHeight="1">
      <c r="B495" s="35"/>
      <c r="C495" s="183" t="s">
        <v>493</v>
      </c>
      <c r="D495" s="183" t="s">
        <v>180</v>
      </c>
      <c r="E495" s="184" t="s">
        <v>1014</v>
      </c>
      <c r="F495" s="185" t="s">
        <v>1015</v>
      </c>
      <c r="G495" s="186" t="s">
        <v>362</v>
      </c>
      <c r="H495" s="187">
        <v>0.245</v>
      </c>
      <c r="I495" s="188"/>
      <c r="J495" s="189">
        <f>ROUND(I495*H495,2)</f>
        <v>0</v>
      </c>
      <c r="K495" s="185" t="s">
        <v>184</v>
      </c>
      <c r="L495" s="39"/>
      <c r="M495" s="190" t="s">
        <v>19</v>
      </c>
      <c r="N495" s="191" t="s">
        <v>46</v>
      </c>
      <c r="O495" s="61"/>
      <c r="P495" s="192">
        <f>O495*H495</f>
        <v>0</v>
      </c>
      <c r="Q495" s="192">
        <v>1.0519700000000001</v>
      </c>
      <c r="R495" s="192">
        <f>Q495*H495</f>
        <v>0.25773265000000001</v>
      </c>
      <c r="S495" s="192">
        <v>0</v>
      </c>
      <c r="T495" s="193">
        <f>S495*H495</f>
        <v>0</v>
      </c>
      <c r="AR495" s="18" t="s">
        <v>185</v>
      </c>
      <c r="AT495" s="18" t="s">
        <v>180</v>
      </c>
      <c r="AU495" s="18" t="s">
        <v>85</v>
      </c>
      <c r="AY495" s="18" t="s">
        <v>178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8" t="s">
        <v>83</v>
      </c>
      <c r="BK495" s="194">
        <f>ROUND(I495*H495,2)</f>
        <v>0</v>
      </c>
      <c r="BL495" s="18" t="s">
        <v>185</v>
      </c>
      <c r="BM495" s="18" t="s">
        <v>1016</v>
      </c>
    </row>
    <row r="496" spans="2:65" s="1" customFormat="1" ht="19.5">
      <c r="B496" s="35"/>
      <c r="C496" s="36"/>
      <c r="D496" s="195" t="s">
        <v>187</v>
      </c>
      <c r="E496" s="36"/>
      <c r="F496" s="196" t="s">
        <v>1017</v>
      </c>
      <c r="G496" s="36"/>
      <c r="H496" s="36"/>
      <c r="I496" s="113"/>
      <c r="J496" s="36"/>
      <c r="K496" s="36"/>
      <c r="L496" s="39"/>
      <c r="M496" s="197"/>
      <c r="N496" s="61"/>
      <c r="O496" s="61"/>
      <c r="P496" s="61"/>
      <c r="Q496" s="61"/>
      <c r="R496" s="61"/>
      <c r="S496" s="61"/>
      <c r="T496" s="62"/>
      <c r="AT496" s="18" t="s">
        <v>187</v>
      </c>
      <c r="AU496" s="18" t="s">
        <v>85</v>
      </c>
    </row>
    <row r="497" spans="2:65" s="12" customFormat="1" ht="11.25">
      <c r="B497" s="198"/>
      <c r="C497" s="199"/>
      <c r="D497" s="195" t="s">
        <v>189</v>
      </c>
      <c r="E497" s="200" t="s">
        <v>19</v>
      </c>
      <c r="F497" s="201" t="s">
        <v>1002</v>
      </c>
      <c r="G497" s="199"/>
      <c r="H497" s="200" t="s">
        <v>19</v>
      </c>
      <c r="I497" s="202"/>
      <c r="J497" s="199"/>
      <c r="K497" s="199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189</v>
      </c>
      <c r="AU497" s="207" t="s">
        <v>85</v>
      </c>
      <c r="AV497" s="12" t="s">
        <v>83</v>
      </c>
      <c r="AW497" s="12" t="s">
        <v>35</v>
      </c>
      <c r="AX497" s="12" t="s">
        <v>75</v>
      </c>
      <c r="AY497" s="207" t="s">
        <v>178</v>
      </c>
    </row>
    <row r="498" spans="2:65" s="12" customFormat="1" ht="11.25">
      <c r="B498" s="198"/>
      <c r="C498" s="199"/>
      <c r="D498" s="195" t="s">
        <v>189</v>
      </c>
      <c r="E498" s="200" t="s">
        <v>19</v>
      </c>
      <c r="F498" s="201" t="s">
        <v>1018</v>
      </c>
      <c r="G498" s="199"/>
      <c r="H498" s="200" t="s">
        <v>19</v>
      </c>
      <c r="I498" s="202"/>
      <c r="J498" s="199"/>
      <c r="K498" s="199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189</v>
      </c>
      <c r="AU498" s="207" t="s">
        <v>85</v>
      </c>
      <c r="AV498" s="12" t="s">
        <v>83</v>
      </c>
      <c r="AW498" s="12" t="s">
        <v>35</v>
      </c>
      <c r="AX498" s="12" t="s">
        <v>75</v>
      </c>
      <c r="AY498" s="207" t="s">
        <v>178</v>
      </c>
    </row>
    <row r="499" spans="2:65" s="13" customFormat="1" ht="11.25">
      <c r="B499" s="208"/>
      <c r="C499" s="209"/>
      <c r="D499" s="195" t="s">
        <v>189</v>
      </c>
      <c r="E499" s="210" t="s">
        <v>19</v>
      </c>
      <c r="F499" s="211" t="s">
        <v>1019</v>
      </c>
      <c r="G499" s="209"/>
      <c r="H499" s="212">
        <v>0.245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189</v>
      </c>
      <c r="AU499" s="218" t="s">
        <v>85</v>
      </c>
      <c r="AV499" s="13" t="s">
        <v>85</v>
      </c>
      <c r="AW499" s="13" t="s">
        <v>35</v>
      </c>
      <c r="AX499" s="13" t="s">
        <v>83</v>
      </c>
      <c r="AY499" s="218" t="s">
        <v>178</v>
      </c>
    </row>
    <row r="500" spans="2:65" s="1" customFormat="1" ht="16.5" customHeight="1">
      <c r="B500" s="35"/>
      <c r="C500" s="183" t="s">
        <v>503</v>
      </c>
      <c r="D500" s="183" t="s">
        <v>180</v>
      </c>
      <c r="E500" s="184" t="s">
        <v>1020</v>
      </c>
      <c r="F500" s="185" t="s">
        <v>1021</v>
      </c>
      <c r="G500" s="186" t="s">
        <v>183</v>
      </c>
      <c r="H500" s="187">
        <v>9.5020000000000007</v>
      </c>
      <c r="I500" s="188"/>
      <c r="J500" s="189">
        <f>ROUND(I500*H500,2)</f>
        <v>0</v>
      </c>
      <c r="K500" s="185" t="s">
        <v>184</v>
      </c>
      <c r="L500" s="39"/>
      <c r="M500" s="190" t="s">
        <v>19</v>
      </c>
      <c r="N500" s="191" t="s">
        <v>46</v>
      </c>
      <c r="O500" s="61"/>
      <c r="P500" s="192">
        <f>O500*H500</f>
        <v>0</v>
      </c>
      <c r="Q500" s="192">
        <v>0.1094</v>
      </c>
      <c r="R500" s="192">
        <f>Q500*H500</f>
        <v>1.0395188</v>
      </c>
      <c r="S500" s="192">
        <v>0</v>
      </c>
      <c r="T500" s="193">
        <f>S500*H500</f>
        <v>0</v>
      </c>
      <c r="AR500" s="18" t="s">
        <v>185</v>
      </c>
      <c r="AT500" s="18" t="s">
        <v>180</v>
      </c>
      <c r="AU500" s="18" t="s">
        <v>85</v>
      </c>
      <c r="AY500" s="18" t="s">
        <v>178</v>
      </c>
      <c r="BE500" s="194">
        <f>IF(N500="základní",J500,0)</f>
        <v>0</v>
      </c>
      <c r="BF500" s="194">
        <f>IF(N500="snížená",J500,0)</f>
        <v>0</v>
      </c>
      <c r="BG500" s="194">
        <f>IF(N500="zákl. přenesená",J500,0)</f>
        <v>0</v>
      </c>
      <c r="BH500" s="194">
        <f>IF(N500="sníž. přenesená",J500,0)</f>
        <v>0</v>
      </c>
      <c r="BI500" s="194">
        <f>IF(N500="nulová",J500,0)</f>
        <v>0</v>
      </c>
      <c r="BJ500" s="18" t="s">
        <v>83</v>
      </c>
      <c r="BK500" s="194">
        <f>ROUND(I500*H500,2)</f>
        <v>0</v>
      </c>
      <c r="BL500" s="18" t="s">
        <v>185</v>
      </c>
      <c r="BM500" s="18" t="s">
        <v>1022</v>
      </c>
    </row>
    <row r="501" spans="2:65" s="1" customFormat="1" ht="19.5">
      <c r="B501" s="35"/>
      <c r="C501" s="36"/>
      <c r="D501" s="195" t="s">
        <v>187</v>
      </c>
      <c r="E501" s="36"/>
      <c r="F501" s="196" t="s">
        <v>1023</v>
      </c>
      <c r="G501" s="36"/>
      <c r="H501" s="36"/>
      <c r="I501" s="113"/>
      <c r="J501" s="36"/>
      <c r="K501" s="36"/>
      <c r="L501" s="39"/>
      <c r="M501" s="197"/>
      <c r="N501" s="61"/>
      <c r="O501" s="61"/>
      <c r="P501" s="61"/>
      <c r="Q501" s="61"/>
      <c r="R501" s="61"/>
      <c r="S501" s="61"/>
      <c r="T501" s="62"/>
      <c r="AT501" s="18" t="s">
        <v>187</v>
      </c>
      <c r="AU501" s="18" t="s">
        <v>85</v>
      </c>
    </row>
    <row r="502" spans="2:65" s="12" customFormat="1" ht="11.25">
      <c r="B502" s="198"/>
      <c r="C502" s="199"/>
      <c r="D502" s="195" t="s">
        <v>189</v>
      </c>
      <c r="E502" s="200" t="s">
        <v>19</v>
      </c>
      <c r="F502" s="201" t="s">
        <v>1024</v>
      </c>
      <c r="G502" s="199"/>
      <c r="H502" s="200" t="s">
        <v>19</v>
      </c>
      <c r="I502" s="202"/>
      <c r="J502" s="199"/>
      <c r="K502" s="199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189</v>
      </c>
      <c r="AU502" s="207" t="s">
        <v>85</v>
      </c>
      <c r="AV502" s="12" t="s">
        <v>83</v>
      </c>
      <c r="AW502" s="12" t="s">
        <v>35</v>
      </c>
      <c r="AX502" s="12" t="s">
        <v>75</v>
      </c>
      <c r="AY502" s="207" t="s">
        <v>178</v>
      </c>
    </row>
    <row r="503" spans="2:65" s="12" customFormat="1" ht="11.25">
      <c r="B503" s="198"/>
      <c r="C503" s="199"/>
      <c r="D503" s="195" t="s">
        <v>189</v>
      </c>
      <c r="E503" s="200" t="s">
        <v>19</v>
      </c>
      <c r="F503" s="201" t="s">
        <v>1025</v>
      </c>
      <c r="G503" s="199"/>
      <c r="H503" s="200" t="s">
        <v>19</v>
      </c>
      <c r="I503" s="202"/>
      <c r="J503" s="199"/>
      <c r="K503" s="199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189</v>
      </c>
      <c r="AU503" s="207" t="s">
        <v>85</v>
      </c>
      <c r="AV503" s="12" t="s">
        <v>83</v>
      </c>
      <c r="AW503" s="12" t="s">
        <v>35</v>
      </c>
      <c r="AX503" s="12" t="s">
        <v>75</v>
      </c>
      <c r="AY503" s="207" t="s">
        <v>178</v>
      </c>
    </row>
    <row r="504" spans="2:65" s="13" customFormat="1" ht="11.25">
      <c r="B504" s="208"/>
      <c r="C504" s="209"/>
      <c r="D504" s="195" t="s">
        <v>189</v>
      </c>
      <c r="E504" s="210" t="s">
        <v>19</v>
      </c>
      <c r="F504" s="211" t="s">
        <v>1026</v>
      </c>
      <c r="G504" s="209"/>
      <c r="H504" s="212">
        <v>9.5020000000000007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189</v>
      </c>
      <c r="AU504" s="218" t="s">
        <v>85</v>
      </c>
      <c r="AV504" s="13" t="s">
        <v>85</v>
      </c>
      <c r="AW504" s="13" t="s">
        <v>35</v>
      </c>
      <c r="AX504" s="13" t="s">
        <v>83</v>
      </c>
      <c r="AY504" s="218" t="s">
        <v>178</v>
      </c>
    </row>
    <row r="505" spans="2:65" s="1" customFormat="1" ht="16.5" customHeight="1">
      <c r="B505" s="35"/>
      <c r="C505" s="183" t="s">
        <v>508</v>
      </c>
      <c r="D505" s="183" t="s">
        <v>180</v>
      </c>
      <c r="E505" s="184" t="s">
        <v>1027</v>
      </c>
      <c r="F505" s="185" t="s">
        <v>1028</v>
      </c>
      <c r="G505" s="186" t="s">
        <v>183</v>
      </c>
      <c r="H505" s="187">
        <v>179.32599999999999</v>
      </c>
      <c r="I505" s="188"/>
      <c r="J505" s="189">
        <f>ROUND(I505*H505,2)</f>
        <v>0</v>
      </c>
      <c r="K505" s="185" t="s">
        <v>184</v>
      </c>
      <c r="L505" s="39"/>
      <c r="M505" s="190" t="s">
        <v>19</v>
      </c>
      <c r="N505" s="191" t="s">
        <v>46</v>
      </c>
      <c r="O505" s="61"/>
      <c r="P505" s="192">
        <f>O505*H505</f>
        <v>0</v>
      </c>
      <c r="Q505" s="192">
        <v>6.8430000000000005E-2</v>
      </c>
      <c r="R505" s="192">
        <f>Q505*H505</f>
        <v>12.271278180000001</v>
      </c>
      <c r="S505" s="192">
        <v>0</v>
      </c>
      <c r="T505" s="193">
        <f>S505*H505</f>
        <v>0</v>
      </c>
      <c r="AR505" s="18" t="s">
        <v>185</v>
      </c>
      <c r="AT505" s="18" t="s">
        <v>180</v>
      </c>
      <c r="AU505" s="18" t="s">
        <v>85</v>
      </c>
      <c r="AY505" s="18" t="s">
        <v>178</v>
      </c>
      <c r="BE505" s="194">
        <f>IF(N505="základní",J505,0)</f>
        <v>0</v>
      </c>
      <c r="BF505" s="194">
        <f>IF(N505="snížená",J505,0)</f>
        <v>0</v>
      </c>
      <c r="BG505" s="194">
        <f>IF(N505="zákl. přenesená",J505,0)</f>
        <v>0</v>
      </c>
      <c r="BH505" s="194">
        <f>IF(N505="sníž. přenesená",J505,0)</f>
        <v>0</v>
      </c>
      <c r="BI505" s="194">
        <f>IF(N505="nulová",J505,0)</f>
        <v>0</v>
      </c>
      <c r="BJ505" s="18" t="s">
        <v>83</v>
      </c>
      <c r="BK505" s="194">
        <f>ROUND(I505*H505,2)</f>
        <v>0</v>
      </c>
      <c r="BL505" s="18" t="s">
        <v>185</v>
      </c>
      <c r="BM505" s="18" t="s">
        <v>1029</v>
      </c>
    </row>
    <row r="506" spans="2:65" s="1" customFormat="1" ht="11.25">
      <c r="B506" s="35"/>
      <c r="C506" s="36"/>
      <c r="D506" s="195" t="s">
        <v>187</v>
      </c>
      <c r="E506" s="36"/>
      <c r="F506" s="196" t="s">
        <v>1030</v>
      </c>
      <c r="G506" s="36"/>
      <c r="H506" s="36"/>
      <c r="I506" s="113"/>
      <c r="J506" s="36"/>
      <c r="K506" s="36"/>
      <c r="L506" s="39"/>
      <c r="M506" s="197"/>
      <c r="N506" s="61"/>
      <c r="O506" s="61"/>
      <c r="P506" s="61"/>
      <c r="Q506" s="61"/>
      <c r="R506" s="61"/>
      <c r="S506" s="61"/>
      <c r="T506" s="62"/>
      <c r="AT506" s="18" t="s">
        <v>187</v>
      </c>
      <c r="AU506" s="18" t="s">
        <v>85</v>
      </c>
    </row>
    <row r="507" spans="2:65" s="12" customFormat="1" ht="11.25">
      <c r="B507" s="198"/>
      <c r="C507" s="199"/>
      <c r="D507" s="195" t="s">
        <v>189</v>
      </c>
      <c r="E507" s="200" t="s">
        <v>19</v>
      </c>
      <c r="F507" s="201" t="s">
        <v>1031</v>
      </c>
      <c r="G507" s="199"/>
      <c r="H507" s="200" t="s">
        <v>19</v>
      </c>
      <c r="I507" s="202"/>
      <c r="J507" s="199"/>
      <c r="K507" s="199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189</v>
      </c>
      <c r="AU507" s="207" t="s">
        <v>85</v>
      </c>
      <c r="AV507" s="12" t="s">
        <v>83</v>
      </c>
      <c r="AW507" s="12" t="s">
        <v>35</v>
      </c>
      <c r="AX507" s="12" t="s">
        <v>75</v>
      </c>
      <c r="AY507" s="207" t="s">
        <v>178</v>
      </c>
    </row>
    <row r="508" spans="2:65" s="13" customFormat="1" ht="11.25">
      <c r="B508" s="208"/>
      <c r="C508" s="209"/>
      <c r="D508" s="195" t="s">
        <v>189</v>
      </c>
      <c r="E508" s="210" t="s">
        <v>19</v>
      </c>
      <c r="F508" s="211" t="s">
        <v>1032</v>
      </c>
      <c r="G508" s="209"/>
      <c r="H508" s="212">
        <v>117.645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189</v>
      </c>
      <c r="AU508" s="218" t="s">
        <v>85</v>
      </c>
      <c r="AV508" s="13" t="s">
        <v>85</v>
      </c>
      <c r="AW508" s="13" t="s">
        <v>35</v>
      </c>
      <c r="AX508" s="13" t="s">
        <v>75</v>
      </c>
      <c r="AY508" s="218" t="s">
        <v>178</v>
      </c>
    </row>
    <row r="509" spans="2:65" s="13" customFormat="1" ht="11.25">
      <c r="B509" s="208"/>
      <c r="C509" s="209"/>
      <c r="D509" s="195" t="s">
        <v>189</v>
      </c>
      <c r="E509" s="210" t="s">
        <v>19</v>
      </c>
      <c r="F509" s="211" t="s">
        <v>1033</v>
      </c>
      <c r="G509" s="209"/>
      <c r="H509" s="212">
        <v>0.33800000000000002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189</v>
      </c>
      <c r="AU509" s="218" t="s">
        <v>85</v>
      </c>
      <c r="AV509" s="13" t="s">
        <v>85</v>
      </c>
      <c r="AW509" s="13" t="s">
        <v>35</v>
      </c>
      <c r="AX509" s="13" t="s">
        <v>75</v>
      </c>
      <c r="AY509" s="218" t="s">
        <v>178</v>
      </c>
    </row>
    <row r="510" spans="2:65" s="13" customFormat="1" ht="11.25">
      <c r="B510" s="208"/>
      <c r="C510" s="209"/>
      <c r="D510" s="195" t="s">
        <v>189</v>
      </c>
      <c r="E510" s="210" t="s">
        <v>19</v>
      </c>
      <c r="F510" s="211" t="s">
        <v>1034</v>
      </c>
      <c r="G510" s="209"/>
      <c r="H510" s="212">
        <v>59.685000000000002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189</v>
      </c>
      <c r="AU510" s="218" t="s">
        <v>85</v>
      </c>
      <c r="AV510" s="13" t="s">
        <v>85</v>
      </c>
      <c r="AW510" s="13" t="s">
        <v>35</v>
      </c>
      <c r="AX510" s="13" t="s">
        <v>75</v>
      </c>
      <c r="AY510" s="218" t="s">
        <v>178</v>
      </c>
    </row>
    <row r="511" spans="2:65" s="13" customFormat="1" ht="11.25">
      <c r="B511" s="208"/>
      <c r="C511" s="209"/>
      <c r="D511" s="195" t="s">
        <v>189</v>
      </c>
      <c r="E511" s="210" t="s">
        <v>19</v>
      </c>
      <c r="F511" s="211" t="s">
        <v>1035</v>
      </c>
      <c r="G511" s="209"/>
      <c r="H511" s="212">
        <v>27.082999999999998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189</v>
      </c>
      <c r="AU511" s="218" t="s">
        <v>85</v>
      </c>
      <c r="AV511" s="13" t="s">
        <v>85</v>
      </c>
      <c r="AW511" s="13" t="s">
        <v>35</v>
      </c>
      <c r="AX511" s="13" t="s">
        <v>75</v>
      </c>
      <c r="AY511" s="218" t="s">
        <v>178</v>
      </c>
    </row>
    <row r="512" spans="2:65" s="12" customFormat="1" ht="11.25">
      <c r="B512" s="198"/>
      <c r="C512" s="199"/>
      <c r="D512" s="195" t="s">
        <v>189</v>
      </c>
      <c r="E512" s="200" t="s">
        <v>19</v>
      </c>
      <c r="F512" s="201" t="s">
        <v>881</v>
      </c>
      <c r="G512" s="199"/>
      <c r="H512" s="200" t="s">
        <v>19</v>
      </c>
      <c r="I512" s="202"/>
      <c r="J512" s="199"/>
      <c r="K512" s="199"/>
      <c r="L512" s="203"/>
      <c r="M512" s="204"/>
      <c r="N512" s="205"/>
      <c r="O512" s="205"/>
      <c r="P512" s="205"/>
      <c r="Q512" s="205"/>
      <c r="R512" s="205"/>
      <c r="S512" s="205"/>
      <c r="T512" s="206"/>
      <c r="AT512" s="207" t="s">
        <v>189</v>
      </c>
      <c r="AU512" s="207" t="s">
        <v>85</v>
      </c>
      <c r="AV512" s="12" t="s">
        <v>83</v>
      </c>
      <c r="AW512" s="12" t="s">
        <v>35</v>
      </c>
      <c r="AX512" s="12" t="s">
        <v>75</v>
      </c>
      <c r="AY512" s="207" t="s">
        <v>178</v>
      </c>
    </row>
    <row r="513" spans="2:65" s="13" customFormat="1" ht="11.25">
      <c r="B513" s="208"/>
      <c r="C513" s="209"/>
      <c r="D513" s="195" t="s">
        <v>189</v>
      </c>
      <c r="E513" s="210" t="s">
        <v>19</v>
      </c>
      <c r="F513" s="211" t="s">
        <v>1036</v>
      </c>
      <c r="G513" s="209"/>
      <c r="H513" s="212">
        <v>-25.425000000000001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189</v>
      </c>
      <c r="AU513" s="218" t="s">
        <v>85</v>
      </c>
      <c r="AV513" s="13" t="s">
        <v>85</v>
      </c>
      <c r="AW513" s="13" t="s">
        <v>35</v>
      </c>
      <c r="AX513" s="13" t="s">
        <v>75</v>
      </c>
      <c r="AY513" s="218" t="s">
        <v>178</v>
      </c>
    </row>
    <row r="514" spans="2:65" s="14" customFormat="1" ht="11.25">
      <c r="B514" s="219"/>
      <c r="C514" s="220"/>
      <c r="D514" s="195" t="s">
        <v>189</v>
      </c>
      <c r="E514" s="221" t="s">
        <v>19</v>
      </c>
      <c r="F514" s="222" t="s">
        <v>258</v>
      </c>
      <c r="G514" s="220"/>
      <c r="H514" s="223">
        <v>179.32599999999999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189</v>
      </c>
      <c r="AU514" s="229" t="s">
        <v>85</v>
      </c>
      <c r="AV514" s="14" t="s">
        <v>185</v>
      </c>
      <c r="AW514" s="14" t="s">
        <v>35</v>
      </c>
      <c r="AX514" s="14" t="s">
        <v>83</v>
      </c>
      <c r="AY514" s="229" t="s">
        <v>178</v>
      </c>
    </row>
    <row r="515" spans="2:65" s="1" customFormat="1" ht="16.5" customHeight="1">
      <c r="B515" s="35"/>
      <c r="C515" s="183" t="s">
        <v>514</v>
      </c>
      <c r="D515" s="183" t="s">
        <v>180</v>
      </c>
      <c r="E515" s="184" t="s">
        <v>1037</v>
      </c>
      <c r="F515" s="185" t="s">
        <v>1038</v>
      </c>
      <c r="G515" s="186" t="s">
        <v>183</v>
      </c>
      <c r="H515" s="187">
        <v>45.182000000000002</v>
      </c>
      <c r="I515" s="188"/>
      <c r="J515" s="189">
        <f>ROUND(I515*H515,2)</f>
        <v>0</v>
      </c>
      <c r="K515" s="185" t="s">
        <v>184</v>
      </c>
      <c r="L515" s="39"/>
      <c r="M515" s="190" t="s">
        <v>19</v>
      </c>
      <c r="N515" s="191" t="s">
        <v>46</v>
      </c>
      <c r="O515" s="61"/>
      <c r="P515" s="192">
        <f>O515*H515</f>
        <v>0</v>
      </c>
      <c r="Q515" s="192">
        <v>0.10445</v>
      </c>
      <c r="R515" s="192">
        <f>Q515*H515</f>
        <v>4.7192599</v>
      </c>
      <c r="S515" s="192">
        <v>0</v>
      </c>
      <c r="T515" s="193">
        <f>S515*H515</f>
        <v>0</v>
      </c>
      <c r="AR515" s="18" t="s">
        <v>185</v>
      </c>
      <c r="AT515" s="18" t="s">
        <v>180</v>
      </c>
      <c r="AU515" s="18" t="s">
        <v>85</v>
      </c>
      <c r="AY515" s="18" t="s">
        <v>178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83</v>
      </c>
      <c r="BK515" s="194">
        <f>ROUND(I515*H515,2)</f>
        <v>0</v>
      </c>
      <c r="BL515" s="18" t="s">
        <v>185</v>
      </c>
      <c r="BM515" s="18" t="s">
        <v>1039</v>
      </c>
    </row>
    <row r="516" spans="2:65" s="1" customFormat="1" ht="11.25">
      <c r="B516" s="35"/>
      <c r="C516" s="36"/>
      <c r="D516" s="195" t="s">
        <v>187</v>
      </c>
      <c r="E516" s="36"/>
      <c r="F516" s="196" t="s">
        <v>1040</v>
      </c>
      <c r="G516" s="36"/>
      <c r="H516" s="36"/>
      <c r="I516" s="113"/>
      <c r="J516" s="36"/>
      <c r="K516" s="36"/>
      <c r="L516" s="39"/>
      <c r="M516" s="197"/>
      <c r="N516" s="61"/>
      <c r="O516" s="61"/>
      <c r="P516" s="61"/>
      <c r="Q516" s="61"/>
      <c r="R516" s="61"/>
      <c r="S516" s="61"/>
      <c r="T516" s="62"/>
      <c r="AT516" s="18" t="s">
        <v>187</v>
      </c>
      <c r="AU516" s="18" t="s">
        <v>85</v>
      </c>
    </row>
    <row r="517" spans="2:65" s="12" customFormat="1" ht="11.25">
      <c r="B517" s="198"/>
      <c r="C517" s="199"/>
      <c r="D517" s="195" t="s">
        <v>189</v>
      </c>
      <c r="E517" s="200" t="s">
        <v>19</v>
      </c>
      <c r="F517" s="201" t="s">
        <v>1031</v>
      </c>
      <c r="G517" s="199"/>
      <c r="H517" s="200" t="s">
        <v>19</v>
      </c>
      <c r="I517" s="202"/>
      <c r="J517" s="199"/>
      <c r="K517" s="199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189</v>
      </c>
      <c r="AU517" s="207" t="s">
        <v>85</v>
      </c>
      <c r="AV517" s="12" t="s">
        <v>83</v>
      </c>
      <c r="AW517" s="12" t="s">
        <v>35</v>
      </c>
      <c r="AX517" s="12" t="s">
        <v>75</v>
      </c>
      <c r="AY517" s="207" t="s">
        <v>178</v>
      </c>
    </row>
    <row r="518" spans="2:65" s="13" customFormat="1" ht="11.25">
      <c r="B518" s="208"/>
      <c r="C518" s="209"/>
      <c r="D518" s="195" t="s">
        <v>189</v>
      </c>
      <c r="E518" s="210" t="s">
        <v>19</v>
      </c>
      <c r="F518" s="211" t="s">
        <v>1041</v>
      </c>
      <c r="G518" s="209"/>
      <c r="H518" s="212">
        <v>48.99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189</v>
      </c>
      <c r="AU518" s="218" t="s">
        <v>85</v>
      </c>
      <c r="AV518" s="13" t="s">
        <v>85</v>
      </c>
      <c r="AW518" s="13" t="s">
        <v>35</v>
      </c>
      <c r="AX518" s="13" t="s">
        <v>75</v>
      </c>
      <c r="AY518" s="218" t="s">
        <v>178</v>
      </c>
    </row>
    <row r="519" spans="2:65" s="12" customFormat="1" ht="11.25">
      <c r="B519" s="198"/>
      <c r="C519" s="199"/>
      <c r="D519" s="195" t="s">
        <v>189</v>
      </c>
      <c r="E519" s="200" t="s">
        <v>19</v>
      </c>
      <c r="F519" s="201" t="s">
        <v>881</v>
      </c>
      <c r="G519" s="199"/>
      <c r="H519" s="200" t="s">
        <v>19</v>
      </c>
      <c r="I519" s="202"/>
      <c r="J519" s="199"/>
      <c r="K519" s="199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189</v>
      </c>
      <c r="AU519" s="207" t="s">
        <v>85</v>
      </c>
      <c r="AV519" s="12" t="s">
        <v>83</v>
      </c>
      <c r="AW519" s="12" t="s">
        <v>35</v>
      </c>
      <c r="AX519" s="12" t="s">
        <v>75</v>
      </c>
      <c r="AY519" s="207" t="s">
        <v>178</v>
      </c>
    </row>
    <row r="520" spans="2:65" s="13" customFormat="1" ht="11.25">
      <c r="B520" s="208"/>
      <c r="C520" s="209"/>
      <c r="D520" s="195" t="s">
        <v>189</v>
      </c>
      <c r="E520" s="210" t="s">
        <v>19</v>
      </c>
      <c r="F520" s="211" t="s">
        <v>1042</v>
      </c>
      <c r="G520" s="209"/>
      <c r="H520" s="212">
        <v>-3.8079999999999998</v>
      </c>
      <c r="I520" s="213"/>
      <c r="J520" s="209"/>
      <c r="K520" s="209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189</v>
      </c>
      <c r="AU520" s="218" t="s">
        <v>85</v>
      </c>
      <c r="AV520" s="13" t="s">
        <v>85</v>
      </c>
      <c r="AW520" s="13" t="s">
        <v>35</v>
      </c>
      <c r="AX520" s="13" t="s">
        <v>75</v>
      </c>
      <c r="AY520" s="218" t="s">
        <v>178</v>
      </c>
    </row>
    <row r="521" spans="2:65" s="14" customFormat="1" ht="11.25">
      <c r="B521" s="219"/>
      <c r="C521" s="220"/>
      <c r="D521" s="195" t="s">
        <v>189</v>
      </c>
      <c r="E521" s="221" t="s">
        <v>19</v>
      </c>
      <c r="F521" s="222" t="s">
        <v>258</v>
      </c>
      <c r="G521" s="220"/>
      <c r="H521" s="223">
        <v>45.182000000000002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189</v>
      </c>
      <c r="AU521" s="229" t="s">
        <v>85</v>
      </c>
      <c r="AV521" s="14" t="s">
        <v>185</v>
      </c>
      <c r="AW521" s="14" t="s">
        <v>35</v>
      </c>
      <c r="AX521" s="14" t="s">
        <v>83</v>
      </c>
      <c r="AY521" s="229" t="s">
        <v>178</v>
      </c>
    </row>
    <row r="522" spans="2:65" s="1" customFormat="1" ht="16.5" customHeight="1">
      <c r="B522" s="35"/>
      <c r="C522" s="183" t="s">
        <v>519</v>
      </c>
      <c r="D522" s="183" t="s">
        <v>180</v>
      </c>
      <c r="E522" s="184" t="s">
        <v>1043</v>
      </c>
      <c r="F522" s="185" t="s">
        <v>1044</v>
      </c>
      <c r="G522" s="186" t="s">
        <v>183</v>
      </c>
      <c r="H522" s="187">
        <v>10.65</v>
      </c>
      <c r="I522" s="188"/>
      <c r="J522" s="189">
        <f>ROUND(I522*H522,2)</f>
        <v>0</v>
      </c>
      <c r="K522" s="185" t="s">
        <v>184</v>
      </c>
      <c r="L522" s="39"/>
      <c r="M522" s="190" t="s">
        <v>19</v>
      </c>
      <c r="N522" s="191" t="s">
        <v>46</v>
      </c>
      <c r="O522" s="61"/>
      <c r="P522" s="192">
        <f>O522*H522</f>
        <v>0</v>
      </c>
      <c r="Q522" s="192">
        <v>0.10324999999999999</v>
      </c>
      <c r="R522" s="192">
        <f>Q522*H522</f>
        <v>1.0996124999999999</v>
      </c>
      <c r="S522" s="192">
        <v>0</v>
      </c>
      <c r="T522" s="193">
        <f>S522*H522</f>
        <v>0</v>
      </c>
      <c r="AR522" s="18" t="s">
        <v>185</v>
      </c>
      <c r="AT522" s="18" t="s">
        <v>180</v>
      </c>
      <c r="AU522" s="18" t="s">
        <v>85</v>
      </c>
      <c r="AY522" s="18" t="s">
        <v>178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18" t="s">
        <v>83</v>
      </c>
      <c r="BK522" s="194">
        <f>ROUND(I522*H522,2)</f>
        <v>0</v>
      </c>
      <c r="BL522" s="18" t="s">
        <v>185</v>
      </c>
      <c r="BM522" s="18" t="s">
        <v>1045</v>
      </c>
    </row>
    <row r="523" spans="2:65" s="1" customFormat="1" ht="11.25">
      <c r="B523" s="35"/>
      <c r="C523" s="36"/>
      <c r="D523" s="195" t="s">
        <v>187</v>
      </c>
      <c r="E523" s="36"/>
      <c r="F523" s="196" t="s">
        <v>1046</v>
      </c>
      <c r="G523" s="36"/>
      <c r="H523" s="36"/>
      <c r="I523" s="113"/>
      <c r="J523" s="36"/>
      <c r="K523" s="36"/>
      <c r="L523" s="39"/>
      <c r="M523" s="197"/>
      <c r="N523" s="61"/>
      <c r="O523" s="61"/>
      <c r="P523" s="61"/>
      <c r="Q523" s="61"/>
      <c r="R523" s="61"/>
      <c r="S523" s="61"/>
      <c r="T523" s="62"/>
      <c r="AT523" s="18" t="s">
        <v>187</v>
      </c>
      <c r="AU523" s="18" t="s">
        <v>85</v>
      </c>
    </row>
    <row r="524" spans="2:65" s="12" customFormat="1" ht="11.25">
      <c r="B524" s="198"/>
      <c r="C524" s="199"/>
      <c r="D524" s="195" t="s">
        <v>189</v>
      </c>
      <c r="E524" s="200" t="s">
        <v>19</v>
      </c>
      <c r="F524" s="201" t="s">
        <v>1047</v>
      </c>
      <c r="G524" s="199"/>
      <c r="H524" s="200" t="s">
        <v>19</v>
      </c>
      <c r="I524" s="202"/>
      <c r="J524" s="199"/>
      <c r="K524" s="199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189</v>
      </c>
      <c r="AU524" s="207" t="s">
        <v>85</v>
      </c>
      <c r="AV524" s="12" t="s">
        <v>83</v>
      </c>
      <c r="AW524" s="12" t="s">
        <v>35</v>
      </c>
      <c r="AX524" s="12" t="s">
        <v>75</v>
      </c>
      <c r="AY524" s="207" t="s">
        <v>178</v>
      </c>
    </row>
    <row r="525" spans="2:65" s="12" customFormat="1" ht="11.25">
      <c r="B525" s="198"/>
      <c r="C525" s="199"/>
      <c r="D525" s="195" t="s">
        <v>189</v>
      </c>
      <c r="E525" s="200" t="s">
        <v>19</v>
      </c>
      <c r="F525" s="201" t="s">
        <v>1048</v>
      </c>
      <c r="G525" s="199"/>
      <c r="H525" s="200" t="s">
        <v>19</v>
      </c>
      <c r="I525" s="202"/>
      <c r="J525" s="199"/>
      <c r="K525" s="199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189</v>
      </c>
      <c r="AU525" s="207" t="s">
        <v>85</v>
      </c>
      <c r="AV525" s="12" t="s">
        <v>83</v>
      </c>
      <c r="AW525" s="12" t="s">
        <v>35</v>
      </c>
      <c r="AX525" s="12" t="s">
        <v>75</v>
      </c>
      <c r="AY525" s="207" t="s">
        <v>178</v>
      </c>
    </row>
    <row r="526" spans="2:65" s="13" customFormat="1" ht="11.25">
      <c r="B526" s="208"/>
      <c r="C526" s="209"/>
      <c r="D526" s="195" t="s">
        <v>189</v>
      </c>
      <c r="E526" s="210" t="s">
        <v>19</v>
      </c>
      <c r="F526" s="211" t="s">
        <v>1049</v>
      </c>
      <c r="G526" s="209"/>
      <c r="H526" s="212">
        <v>1.5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189</v>
      </c>
      <c r="AU526" s="218" t="s">
        <v>85</v>
      </c>
      <c r="AV526" s="13" t="s">
        <v>85</v>
      </c>
      <c r="AW526" s="13" t="s">
        <v>35</v>
      </c>
      <c r="AX526" s="13" t="s">
        <v>75</v>
      </c>
      <c r="AY526" s="218" t="s">
        <v>178</v>
      </c>
    </row>
    <row r="527" spans="2:65" s="12" customFormat="1" ht="11.25">
      <c r="B527" s="198"/>
      <c r="C527" s="199"/>
      <c r="D527" s="195" t="s">
        <v>189</v>
      </c>
      <c r="E527" s="200" t="s">
        <v>19</v>
      </c>
      <c r="F527" s="201" t="s">
        <v>1050</v>
      </c>
      <c r="G527" s="199"/>
      <c r="H527" s="200" t="s">
        <v>19</v>
      </c>
      <c r="I527" s="202"/>
      <c r="J527" s="199"/>
      <c r="K527" s="199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189</v>
      </c>
      <c r="AU527" s="207" t="s">
        <v>85</v>
      </c>
      <c r="AV527" s="12" t="s">
        <v>83</v>
      </c>
      <c r="AW527" s="12" t="s">
        <v>35</v>
      </c>
      <c r="AX527" s="12" t="s">
        <v>75</v>
      </c>
      <c r="AY527" s="207" t="s">
        <v>178</v>
      </c>
    </row>
    <row r="528" spans="2:65" s="13" customFormat="1" ht="11.25">
      <c r="B528" s="208"/>
      <c r="C528" s="209"/>
      <c r="D528" s="195" t="s">
        <v>189</v>
      </c>
      <c r="E528" s="210" t="s">
        <v>19</v>
      </c>
      <c r="F528" s="211" t="s">
        <v>1049</v>
      </c>
      <c r="G528" s="209"/>
      <c r="H528" s="212">
        <v>1.5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189</v>
      </c>
      <c r="AU528" s="218" t="s">
        <v>85</v>
      </c>
      <c r="AV528" s="13" t="s">
        <v>85</v>
      </c>
      <c r="AW528" s="13" t="s">
        <v>35</v>
      </c>
      <c r="AX528" s="13" t="s">
        <v>75</v>
      </c>
      <c r="AY528" s="218" t="s">
        <v>178</v>
      </c>
    </row>
    <row r="529" spans="2:65" s="12" customFormat="1" ht="11.25">
      <c r="B529" s="198"/>
      <c r="C529" s="199"/>
      <c r="D529" s="195" t="s">
        <v>189</v>
      </c>
      <c r="E529" s="200" t="s">
        <v>19</v>
      </c>
      <c r="F529" s="201" t="s">
        <v>1051</v>
      </c>
      <c r="G529" s="199"/>
      <c r="H529" s="200" t="s">
        <v>19</v>
      </c>
      <c r="I529" s="202"/>
      <c r="J529" s="199"/>
      <c r="K529" s="199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189</v>
      </c>
      <c r="AU529" s="207" t="s">
        <v>85</v>
      </c>
      <c r="AV529" s="12" t="s">
        <v>83</v>
      </c>
      <c r="AW529" s="12" t="s">
        <v>35</v>
      </c>
      <c r="AX529" s="12" t="s">
        <v>75</v>
      </c>
      <c r="AY529" s="207" t="s">
        <v>178</v>
      </c>
    </row>
    <row r="530" spans="2:65" s="13" customFormat="1" ht="11.25">
      <c r="B530" s="208"/>
      <c r="C530" s="209"/>
      <c r="D530" s="195" t="s">
        <v>189</v>
      </c>
      <c r="E530" s="210" t="s">
        <v>19</v>
      </c>
      <c r="F530" s="211" t="s">
        <v>1052</v>
      </c>
      <c r="G530" s="209"/>
      <c r="H530" s="212">
        <v>1.2749999999999999</v>
      </c>
      <c r="I530" s="213"/>
      <c r="J530" s="209"/>
      <c r="K530" s="209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189</v>
      </c>
      <c r="AU530" s="218" t="s">
        <v>85</v>
      </c>
      <c r="AV530" s="13" t="s">
        <v>85</v>
      </c>
      <c r="AW530" s="13" t="s">
        <v>35</v>
      </c>
      <c r="AX530" s="13" t="s">
        <v>75</v>
      </c>
      <c r="AY530" s="218" t="s">
        <v>178</v>
      </c>
    </row>
    <row r="531" spans="2:65" s="12" customFormat="1" ht="11.25">
      <c r="B531" s="198"/>
      <c r="C531" s="199"/>
      <c r="D531" s="195" t="s">
        <v>189</v>
      </c>
      <c r="E531" s="200" t="s">
        <v>19</v>
      </c>
      <c r="F531" s="201" t="s">
        <v>1053</v>
      </c>
      <c r="G531" s="199"/>
      <c r="H531" s="200" t="s">
        <v>19</v>
      </c>
      <c r="I531" s="202"/>
      <c r="J531" s="199"/>
      <c r="K531" s="199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189</v>
      </c>
      <c r="AU531" s="207" t="s">
        <v>85</v>
      </c>
      <c r="AV531" s="12" t="s">
        <v>83</v>
      </c>
      <c r="AW531" s="12" t="s">
        <v>35</v>
      </c>
      <c r="AX531" s="12" t="s">
        <v>75</v>
      </c>
      <c r="AY531" s="207" t="s">
        <v>178</v>
      </c>
    </row>
    <row r="532" spans="2:65" s="13" customFormat="1" ht="11.25">
      <c r="B532" s="208"/>
      <c r="C532" s="209"/>
      <c r="D532" s="195" t="s">
        <v>189</v>
      </c>
      <c r="E532" s="210" t="s">
        <v>19</v>
      </c>
      <c r="F532" s="211" t="s">
        <v>1052</v>
      </c>
      <c r="G532" s="209"/>
      <c r="H532" s="212">
        <v>1.2749999999999999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189</v>
      </c>
      <c r="AU532" s="218" t="s">
        <v>85</v>
      </c>
      <c r="AV532" s="13" t="s">
        <v>85</v>
      </c>
      <c r="AW532" s="13" t="s">
        <v>35</v>
      </c>
      <c r="AX532" s="13" t="s">
        <v>75</v>
      </c>
      <c r="AY532" s="218" t="s">
        <v>178</v>
      </c>
    </row>
    <row r="533" spans="2:65" s="12" customFormat="1" ht="11.25">
      <c r="B533" s="198"/>
      <c r="C533" s="199"/>
      <c r="D533" s="195" t="s">
        <v>189</v>
      </c>
      <c r="E533" s="200" t="s">
        <v>19</v>
      </c>
      <c r="F533" s="201" t="s">
        <v>1054</v>
      </c>
      <c r="G533" s="199"/>
      <c r="H533" s="200" t="s">
        <v>19</v>
      </c>
      <c r="I533" s="202"/>
      <c r="J533" s="199"/>
      <c r="K533" s="199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189</v>
      </c>
      <c r="AU533" s="207" t="s">
        <v>85</v>
      </c>
      <c r="AV533" s="12" t="s">
        <v>83</v>
      </c>
      <c r="AW533" s="12" t="s">
        <v>35</v>
      </c>
      <c r="AX533" s="12" t="s">
        <v>75</v>
      </c>
      <c r="AY533" s="207" t="s">
        <v>178</v>
      </c>
    </row>
    <row r="534" spans="2:65" s="13" customFormat="1" ht="11.25">
      <c r="B534" s="208"/>
      <c r="C534" s="209"/>
      <c r="D534" s="195" t="s">
        <v>189</v>
      </c>
      <c r="E534" s="210" t="s">
        <v>19</v>
      </c>
      <c r="F534" s="211" t="s">
        <v>1055</v>
      </c>
      <c r="G534" s="209"/>
      <c r="H534" s="212">
        <v>2.5499999999999998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189</v>
      </c>
      <c r="AU534" s="218" t="s">
        <v>85</v>
      </c>
      <c r="AV534" s="13" t="s">
        <v>85</v>
      </c>
      <c r="AW534" s="13" t="s">
        <v>35</v>
      </c>
      <c r="AX534" s="13" t="s">
        <v>75</v>
      </c>
      <c r="AY534" s="218" t="s">
        <v>178</v>
      </c>
    </row>
    <row r="535" spans="2:65" s="12" customFormat="1" ht="11.25">
      <c r="B535" s="198"/>
      <c r="C535" s="199"/>
      <c r="D535" s="195" t="s">
        <v>189</v>
      </c>
      <c r="E535" s="200" t="s">
        <v>19</v>
      </c>
      <c r="F535" s="201" t="s">
        <v>1056</v>
      </c>
      <c r="G535" s="199"/>
      <c r="H535" s="200" t="s">
        <v>19</v>
      </c>
      <c r="I535" s="202"/>
      <c r="J535" s="199"/>
      <c r="K535" s="199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189</v>
      </c>
      <c r="AU535" s="207" t="s">
        <v>85</v>
      </c>
      <c r="AV535" s="12" t="s">
        <v>83</v>
      </c>
      <c r="AW535" s="12" t="s">
        <v>35</v>
      </c>
      <c r="AX535" s="12" t="s">
        <v>75</v>
      </c>
      <c r="AY535" s="207" t="s">
        <v>178</v>
      </c>
    </row>
    <row r="536" spans="2:65" s="13" customFormat="1" ht="11.25">
      <c r="B536" s="208"/>
      <c r="C536" s="209"/>
      <c r="D536" s="195" t="s">
        <v>189</v>
      </c>
      <c r="E536" s="210" t="s">
        <v>19</v>
      </c>
      <c r="F536" s="211" t="s">
        <v>1055</v>
      </c>
      <c r="G536" s="209"/>
      <c r="H536" s="212">
        <v>2.5499999999999998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189</v>
      </c>
      <c r="AU536" s="218" t="s">
        <v>85</v>
      </c>
      <c r="AV536" s="13" t="s">
        <v>85</v>
      </c>
      <c r="AW536" s="13" t="s">
        <v>35</v>
      </c>
      <c r="AX536" s="13" t="s">
        <v>75</v>
      </c>
      <c r="AY536" s="218" t="s">
        <v>178</v>
      </c>
    </row>
    <row r="537" spans="2:65" s="14" customFormat="1" ht="11.25">
      <c r="B537" s="219"/>
      <c r="C537" s="220"/>
      <c r="D537" s="195" t="s">
        <v>189</v>
      </c>
      <c r="E537" s="221" t="s">
        <v>19</v>
      </c>
      <c r="F537" s="222" t="s">
        <v>258</v>
      </c>
      <c r="G537" s="220"/>
      <c r="H537" s="223">
        <v>10.65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189</v>
      </c>
      <c r="AU537" s="229" t="s">
        <v>85</v>
      </c>
      <c r="AV537" s="14" t="s">
        <v>185</v>
      </c>
      <c r="AW537" s="14" t="s">
        <v>35</v>
      </c>
      <c r="AX537" s="14" t="s">
        <v>83</v>
      </c>
      <c r="AY537" s="229" t="s">
        <v>178</v>
      </c>
    </row>
    <row r="538" spans="2:65" s="1" customFormat="1" ht="16.5" customHeight="1">
      <c r="B538" s="35"/>
      <c r="C538" s="183" t="s">
        <v>526</v>
      </c>
      <c r="D538" s="183" t="s">
        <v>180</v>
      </c>
      <c r="E538" s="184" t="s">
        <v>1057</v>
      </c>
      <c r="F538" s="185" t="s">
        <v>1058</v>
      </c>
      <c r="G538" s="186" t="s">
        <v>291</v>
      </c>
      <c r="H538" s="187">
        <v>8</v>
      </c>
      <c r="I538" s="188"/>
      <c r="J538" s="189">
        <f>ROUND(I538*H538,2)</f>
        <v>0</v>
      </c>
      <c r="K538" s="185" t="s">
        <v>212</v>
      </c>
      <c r="L538" s="39"/>
      <c r="M538" s="190" t="s">
        <v>19</v>
      </c>
      <c r="N538" s="191" t="s">
        <v>46</v>
      </c>
      <c r="O538" s="61"/>
      <c r="P538" s="192">
        <f>O538*H538</f>
        <v>0</v>
      </c>
      <c r="Q538" s="192">
        <v>0</v>
      </c>
      <c r="R538" s="192">
        <f>Q538*H538</f>
        <v>0</v>
      </c>
      <c r="S538" s="192">
        <v>0</v>
      </c>
      <c r="T538" s="193">
        <f>S538*H538</f>
        <v>0</v>
      </c>
      <c r="AR538" s="18" t="s">
        <v>185</v>
      </c>
      <c r="AT538" s="18" t="s">
        <v>180</v>
      </c>
      <c r="AU538" s="18" t="s">
        <v>85</v>
      </c>
      <c r="AY538" s="18" t="s">
        <v>178</v>
      </c>
      <c r="BE538" s="194">
        <f>IF(N538="základní",J538,0)</f>
        <v>0</v>
      </c>
      <c r="BF538" s="194">
        <f>IF(N538="snížená",J538,0)</f>
        <v>0</v>
      </c>
      <c r="BG538" s="194">
        <f>IF(N538="zákl. přenesená",J538,0)</f>
        <v>0</v>
      </c>
      <c r="BH538" s="194">
        <f>IF(N538="sníž. přenesená",J538,0)</f>
        <v>0</v>
      </c>
      <c r="BI538" s="194">
        <f>IF(N538="nulová",J538,0)</f>
        <v>0</v>
      </c>
      <c r="BJ538" s="18" t="s">
        <v>83</v>
      </c>
      <c r="BK538" s="194">
        <f>ROUND(I538*H538,2)</f>
        <v>0</v>
      </c>
      <c r="BL538" s="18" t="s">
        <v>185</v>
      </c>
      <c r="BM538" s="18" t="s">
        <v>1059</v>
      </c>
    </row>
    <row r="539" spans="2:65" s="1" customFormat="1" ht="11.25">
      <c r="B539" s="35"/>
      <c r="C539" s="36"/>
      <c r="D539" s="195" t="s">
        <v>187</v>
      </c>
      <c r="E539" s="36"/>
      <c r="F539" s="196" t="s">
        <v>1058</v>
      </c>
      <c r="G539" s="36"/>
      <c r="H539" s="36"/>
      <c r="I539" s="113"/>
      <c r="J539" s="36"/>
      <c r="K539" s="36"/>
      <c r="L539" s="39"/>
      <c r="M539" s="197"/>
      <c r="N539" s="61"/>
      <c r="O539" s="61"/>
      <c r="P539" s="61"/>
      <c r="Q539" s="61"/>
      <c r="R539" s="61"/>
      <c r="S539" s="61"/>
      <c r="T539" s="62"/>
      <c r="AT539" s="18" t="s">
        <v>187</v>
      </c>
      <c r="AU539" s="18" t="s">
        <v>85</v>
      </c>
    </row>
    <row r="540" spans="2:65" s="12" customFormat="1" ht="11.25">
      <c r="B540" s="198"/>
      <c r="C540" s="199"/>
      <c r="D540" s="195" t="s">
        <v>189</v>
      </c>
      <c r="E540" s="200" t="s">
        <v>19</v>
      </c>
      <c r="F540" s="201" t="s">
        <v>1060</v>
      </c>
      <c r="G540" s="199"/>
      <c r="H540" s="200" t="s">
        <v>19</v>
      </c>
      <c r="I540" s="202"/>
      <c r="J540" s="199"/>
      <c r="K540" s="199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189</v>
      </c>
      <c r="AU540" s="207" t="s">
        <v>85</v>
      </c>
      <c r="AV540" s="12" t="s">
        <v>83</v>
      </c>
      <c r="AW540" s="12" t="s">
        <v>35</v>
      </c>
      <c r="AX540" s="12" t="s">
        <v>75</v>
      </c>
      <c r="AY540" s="207" t="s">
        <v>178</v>
      </c>
    </row>
    <row r="541" spans="2:65" s="13" customFormat="1" ht="11.25">
      <c r="B541" s="208"/>
      <c r="C541" s="209"/>
      <c r="D541" s="195" t="s">
        <v>189</v>
      </c>
      <c r="E541" s="210" t="s">
        <v>19</v>
      </c>
      <c r="F541" s="211" t="s">
        <v>230</v>
      </c>
      <c r="G541" s="209"/>
      <c r="H541" s="212">
        <v>8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189</v>
      </c>
      <c r="AU541" s="218" t="s">
        <v>85</v>
      </c>
      <c r="AV541" s="13" t="s">
        <v>85</v>
      </c>
      <c r="AW541" s="13" t="s">
        <v>35</v>
      </c>
      <c r="AX541" s="13" t="s">
        <v>83</v>
      </c>
      <c r="AY541" s="218" t="s">
        <v>178</v>
      </c>
    </row>
    <row r="542" spans="2:65" s="1" customFormat="1" ht="16.5" customHeight="1">
      <c r="B542" s="35"/>
      <c r="C542" s="183" t="s">
        <v>533</v>
      </c>
      <c r="D542" s="183" t="s">
        <v>180</v>
      </c>
      <c r="E542" s="184" t="s">
        <v>1061</v>
      </c>
      <c r="F542" s="185" t="s">
        <v>1062</v>
      </c>
      <c r="G542" s="186" t="s">
        <v>496</v>
      </c>
      <c r="H542" s="187">
        <v>59.25</v>
      </c>
      <c r="I542" s="188"/>
      <c r="J542" s="189">
        <f>ROUND(I542*H542,2)</f>
        <v>0</v>
      </c>
      <c r="K542" s="185" t="s">
        <v>184</v>
      </c>
      <c r="L542" s="39"/>
      <c r="M542" s="190" t="s">
        <v>19</v>
      </c>
      <c r="N542" s="191" t="s">
        <v>46</v>
      </c>
      <c r="O542" s="61"/>
      <c r="P542" s="192">
        <f>O542*H542</f>
        <v>0</v>
      </c>
      <c r="Q542" s="192">
        <v>8.0000000000000007E-5</v>
      </c>
      <c r="R542" s="192">
        <f>Q542*H542</f>
        <v>4.7400000000000003E-3</v>
      </c>
      <c r="S542" s="192">
        <v>0</v>
      </c>
      <c r="T542" s="193">
        <f>S542*H542</f>
        <v>0</v>
      </c>
      <c r="AR542" s="18" t="s">
        <v>185</v>
      </c>
      <c r="AT542" s="18" t="s">
        <v>180</v>
      </c>
      <c r="AU542" s="18" t="s">
        <v>85</v>
      </c>
      <c r="AY542" s="18" t="s">
        <v>178</v>
      </c>
      <c r="BE542" s="194">
        <f>IF(N542="základní",J542,0)</f>
        <v>0</v>
      </c>
      <c r="BF542" s="194">
        <f>IF(N542="snížená",J542,0)</f>
        <v>0</v>
      </c>
      <c r="BG542" s="194">
        <f>IF(N542="zákl. přenesená",J542,0)</f>
        <v>0</v>
      </c>
      <c r="BH542" s="194">
        <f>IF(N542="sníž. přenesená",J542,0)</f>
        <v>0</v>
      </c>
      <c r="BI542" s="194">
        <f>IF(N542="nulová",J542,0)</f>
        <v>0</v>
      </c>
      <c r="BJ542" s="18" t="s">
        <v>83</v>
      </c>
      <c r="BK542" s="194">
        <f>ROUND(I542*H542,2)</f>
        <v>0</v>
      </c>
      <c r="BL542" s="18" t="s">
        <v>185</v>
      </c>
      <c r="BM542" s="18" t="s">
        <v>1063</v>
      </c>
    </row>
    <row r="543" spans="2:65" s="1" customFormat="1" ht="11.25">
      <c r="B543" s="35"/>
      <c r="C543" s="36"/>
      <c r="D543" s="195" t="s">
        <v>187</v>
      </c>
      <c r="E543" s="36"/>
      <c r="F543" s="196" t="s">
        <v>1064</v>
      </c>
      <c r="G543" s="36"/>
      <c r="H543" s="36"/>
      <c r="I543" s="113"/>
      <c r="J543" s="36"/>
      <c r="K543" s="36"/>
      <c r="L543" s="39"/>
      <c r="M543" s="197"/>
      <c r="N543" s="61"/>
      <c r="O543" s="61"/>
      <c r="P543" s="61"/>
      <c r="Q543" s="61"/>
      <c r="R543" s="61"/>
      <c r="S543" s="61"/>
      <c r="T543" s="62"/>
      <c r="AT543" s="18" t="s">
        <v>187</v>
      </c>
      <c r="AU543" s="18" t="s">
        <v>85</v>
      </c>
    </row>
    <row r="544" spans="2:65" s="12" customFormat="1" ht="11.25">
      <c r="B544" s="198"/>
      <c r="C544" s="199"/>
      <c r="D544" s="195" t="s">
        <v>189</v>
      </c>
      <c r="E544" s="200" t="s">
        <v>19</v>
      </c>
      <c r="F544" s="201" t="s">
        <v>1031</v>
      </c>
      <c r="G544" s="199"/>
      <c r="H544" s="200" t="s">
        <v>19</v>
      </c>
      <c r="I544" s="202"/>
      <c r="J544" s="199"/>
      <c r="K544" s="199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189</v>
      </c>
      <c r="AU544" s="207" t="s">
        <v>85</v>
      </c>
      <c r="AV544" s="12" t="s">
        <v>83</v>
      </c>
      <c r="AW544" s="12" t="s">
        <v>35</v>
      </c>
      <c r="AX544" s="12" t="s">
        <v>75</v>
      </c>
      <c r="AY544" s="207" t="s">
        <v>178</v>
      </c>
    </row>
    <row r="545" spans="2:65" s="13" customFormat="1" ht="11.25">
      <c r="B545" s="208"/>
      <c r="C545" s="209"/>
      <c r="D545" s="195" t="s">
        <v>189</v>
      </c>
      <c r="E545" s="210" t="s">
        <v>19</v>
      </c>
      <c r="F545" s="211" t="s">
        <v>1065</v>
      </c>
      <c r="G545" s="209"/>
      <c r="H545" s="212">
        <v>34.1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189</v>
      </c>
      <c r="AU545" s="218" t="s">
        <v>85</v>
      </c>
      <c r="AV545" s="13" t="s">
        <v>85</v>
      </c>
      <c r="AW545" s="13" t="s">
        <v>35</v>
      </c>
      <c r="AX545" s="13" t="s">
        <v>75</v>
      </c>
      <c r="AY545" s="218" t="s">
        <v>178</v>
      </c>
    </row>
    <row r="546" spans="2:65" s="13" customFormat="1" ht="11.25">
      <c r="B546" s="208"/>
      <c r="C546" s="209"/>
      <c r="D546" s="195" t="s">
        <v>189</v>
      </c>
      <c r="E546" s="210" t="s">
        <v>19</v>
      </c>
      <c r="F546" s="211" t="s">
        <v>1066</v>
      </c>
      <c r="G546" s="209"/>
      <c r="H546" s="212">
        <v>17.3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189</v>
      </c>
      <c r="AU546" s="218" t="s">
        <v>85</v>
      </c>
      <c r="AV546" s="13" t="s">
        <v>85</v>
      </c>
      <c r="AW546" s="13" t="s">
        <v>35</v>
      </c>
      <c r="AX546" s="13" t="s">
        <v>75</v>
      </c>
      <c r="AY546" s="218" t="s">
        <v>178</v>
      </c>
    </row>
    <row r="547" spans="2:65" s="13" customFormat="1" ht="11.25">
      <c r="B547" s="208"/>
      <c r="C547" s="209"/>
      <c r="D547" s="195" t="s">
        <v>189</v>
      </c>
      <c r="E547" s="210" t="s">
        <v>19</v>
      </c>
      <c r="F547" s="211" t="s">
        <v>1067</v>
      </c>
      <c r="G547" s="209"/>
      <c r="H547" s="212">
        <v>7.85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189</v>
      </c>
      <c r="AU547" s="218" t="s">
        <v>85</v>
      </c>
      <c r="AV547" s="13" t="s">
        <v>85</v>
      </c>
      <c r="AW547" s="13" t="s">
        <v>35</v>
      </c>
      <c r="AX547" s="13" t="s">
        <v>75</v>
      </c>
      <c r="AY547" s="218" t="s">
        <v>178</v>
      </c>
    </row>
    <row r="548" spans="2:65" s="14" customFormat="1" ht="11.25">
      <c r="B548" s="219"/>
      <c r="C548" s="220"/>
      <c r="D548" s="195" t="s">
        <v>189</v>
      </c>
      <c r="E548" s="221" t="s">
        <v>19</v>
      </c>
      <c r="F548" s="222" t="s">
        <v>258</v>
      </c>
      <c r="G548" s="220"/>
      <c r="H548" s="223">
        <v>59.25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189</v>
      </c>
      <c r="AU548" s="229" t="s">
        <v>85</v>
      </c>
      <c r="AV548" s="14" t="s">
        <v>185</v>
      </c>
      <c r="AW548" s="14" t="s">
        <v>35</v>
      </c>
      <c r="AX548" s="14" t="s">
        <v>83</v>
      </c>
      <c r="AY548" s="229" t="s">
        <v>178</v>
      </c>
    </row>
    <row r="549" spans="2:65" s="1" customFormat="1" ht="16.5" customHeight="1">
      <c r="B549" s="35"/>
      <c r="C549" s="183" t="s">
        <v>538</v>
      </c>
      <c r="D549" s="183" t="s">
        <v>180</v>
      </c>
      <c r="E549" s="184" t="s">
        <v>1068</v>
      </c>
      <c r="F549" s="185" t="s">
        <v>1069</v>
      </c>
      <c r="G549" s="186" t="s">
        <v>496</v>
      </c>
      <c r="H549" s="187">
        <v>14.2</v>
      </c>
      <c r="I549" s="188"/>
      <c r="J549" s="189">
        <f>ROUND(I549*H549,2)</f>
        <v>0</v>
      </c>
      <c r="K549" s="185" t="s">
        <v>184</v>
      </c>
      <c r="L549" s="39"/>
      <c r="M549" s="190" t="s">
        <v>19</v>
      </c>
      <c r="N549" s="191" t="s">
        <v>46</v>
      </c>
      <c r="O549" s="61"/>
      <c r="P549" s="192">
        <f>O549*H549</f>
        <v>0</v>
      </c>
      <c r="Q549" s="192">
        <v>1.2E-4</v>
      </c>
      <c r="R549" s="192">
        <f>Q549*H549</f>
        <v>1.704E-3</v>
      </c>
      <c r="S549" s="192">
        <v>0</v>
      </c>
      <c r="T549" s="193">
        <f>S549*H549</f>
        <v>0</v>
      </c>
      <c r="AR549" s="18" t="s">
        <v>185</v>
      </c>
      <c r="AT549" s="18" t="s">
        <v>180</v>
      </c>
      <c r="AU549" s="18" t="s">
        <v>85</v>
      </c>
      <c r="AY549" s="18" t="s">
        <v>178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8" t="s">
        <v>83</v>
      </c>
      <c r="BK549" s="194">
        <f>ROUND(I549*H549,2)</f>
        <v>0</v>
      </c>
      <c r="BL549" s="18" t="s">
        <v>185</v>
      </c>
      <c r="BM549" s="18" t="s">
        <v>1070</v>
      </c>
    </row>
    <row r="550" spans="2:65" s="1" customFormat="1" ht="11.25">
      <c r="B550" s="35"/>
      <c r="C550" s="36"/>
      <c r="D550" s="195" t="s">
        <v>187</v>
      </c>
      <c r="E550" s="36"/>
      <c r="F550" s="196" t="s">
        <v>1071</v>
      </c>
      <c r="G550" s="36"/>
      <c r="H550" s="36"/>
      <c r="I550" s="113"/>
      <c r="J550" s="36"/>
      <c r="K550" s="36"/>
      <c r="L550" s="39"/>
      <c r="M550" s="197"/>
      <c r="N550" s="61"/>
      <c r="O550" s="61"/>
      <c r="P550" s="61"/>
      <c r="Q550" s="61"/>
      <c r="R550" s="61"/>
      <c r="S550" s="61"/>
      <c r="T550" s="62"/>
      <c r="AT550" s="18" t="s">
        <v>187</v>
      </c>
      <c r="AU550" s="18" t="s">
        <v>85</v>
      </c>
    </row>
    <row r="551" spans="2:65" s="12" customFormat="1" ht="11.25">
      <c r="B551" s="198"/>
      <c r="C551" s="199"/>
      <c r="D551" s="195" t="s">
        <v>189</v>
      </c>
      <c r="E551" s="200" t="s">
        <v>19</v>
      </c>
      <c r="F551" s="201" t="s">
        <v>1031</v>
      </c>
      <c r="G551" s="199"/>
      <c r="H551" s="200" t="s">
        <v>19</v>
      </c>
      <c r="I551" s="202"/>
      <c r="J551" s="199"/>
      <c r="K551" s="199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189</v>
      </c>
      <c r="AU551" s="207" t="s">
        <v>85</v>
      </c>
      <c r="AV551" s="12" t="s">
        <v>83</v>
      </c>
      <c r="AW551" s="12" t="s">
        <v>35</v>
      </c>
      <c r="AX551" s="12" t="s">
        <v>75</v>
      </c>
      <c r="AY551" s="207" t="s">
        <v>178</v>
      </c>
    </row>
    <row r="552" spans="2:65" s="13" customFormat="1" ht="11.25">
      <c r="B552" s="208"/>
      <c r="C552" s="209"/>
      <c r="D552" s="195" t="s">
        <v>189</v>
      </c>
      <c r="E552" s="210" t="s">
        <v>19</v>
      </c>
      <c r="F552" s="211" t="s">
        <v>1072</v>
      </c>
      <c r="G552" s="209"/>
      <c r="H552" s="212">
        <v>14.2</v>
      </c>
      <c r="I552" s="213"/>
      <c r="J552" s="209"/>
      <c r="K552" s="209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189</v>
      </c>
      <c r="AU552" s="218" t="s">
        <v>85</v>
      </c>
      <c r="AV552" s="13" t="s">
        <v>85</v>
      </c>
      <c r="AW552" s="13" t="s">
        <v>35</v>
      </c>
      <c r="AX552" s="13" t="s">
        <v>83</v>
      </c>
      <c r="AY552" s="218" t="s">
        <v>178</v>
      </c>
    </row>
    <row r="553" spans="2:65" s="1" customFormat="1" ht="16.5" customHeight="1">
      <c r="B553" s="35"/>
      <c r="C553" s="183" t="s">
        <v>544</v>
      </c>
      <c r="D553" s="183" t="s">
        <v>180</v>
      </c>
      <c r="E553" s="184" t="s">
        <v>1073</v>
      </c>
      <c r="F553" s="185" t="s">
        <v>1074</v>
      </c>
      <c r="G553" s="186" t="s">
        <v>496</v>
      </c>
      <c r="H553" s="187">
        <v>131.1</v>
      </c>
      <c r="I553" s="188"/>
      <c r="J553" s="189">
        <f>ROUND(I553*H553,2)</f>
        <v>0</v>
      </c>
      <c r="K553" s="185" t="s">
        <v>184</v>
      </c>
      <c r="L553" s="39"/>
      <c r="M553" s="190" t="s">
        <v>19</v>
      </c>
      <c r="N553" s="191" t="s">
        <v>46</v>
      </c>
      <c r="O553" s="61"/>
      <c r="P553" s="192">
        <f>O553*H553</f>
        <v>0</v>
      </c>
      <c r="Q553" s="192">
        <v>1.2E-4</v>
      </c>
      <c r="R553" s="192">
        <f>Q553*H553</f>
        <v>1.5731999999999999E-2</v>
      </c>
      <c r="S553" s="192">
        <v>0</v>
      </c>
      <c r="T553" s="193">
        <f>S553*H553</f>
        <v>0</v>
      </c>
      <c r="AR553" s="18" t="s">
        <v>185</v>
      </c>
      <c r="AT553" s="18" t="s">
        <v>180</v>
      </c>
      <c r="AU553" s="18" t="s">
        <v>85</v>
      </c>
      <c r="AY553" s="18" t="s">
        <v>178</v>
      </c>
      <c r="BE553" s="194">
        <f>IF(N553="základní",J553,0)</f>
        <v>0</v>
      </c>
      <c r="BF553" s="194">
        <f>IF(N553="snížená",J553,0)</f>
        <v>0</v>
      </c>
      <c r="BG553" s="194">
        <f>IF(N553="zákl. přenesená",J553,0)</f>
        <v>0</v>
      </c>
      <c r="BH553" s="194">
        <f>IF(N553="sníž. přenesená",J553,0)</f>
        <v>0</v>
      </c>
      <c r="BI553" s="194">
        <f>IF(N553="nulová",J553,0)</f>
        <v>0</v>
      </c>
      <c r="BJ553" s="18" t="s">
        <v>83</v>
      </c>
      <c r="BK553" s="194">
        <f>ROUND(I553*H553,2)</f>
        <v>0</v>
      </c>
      <c r="BL553" s="18" t="s">
        <v>185</v>
      </c>
      <c r="BM553" s="18" t="s">
        <v>1075</v>
      </c>
    </row>
    <row r="554" spans="2:65" s="1" customFormat="1" ht="11.25">
      <c r="B554" s="35"/>
      <c r="C554" s="36"/>
      <c r="D554" s="195" t="s">
        <v>187</v>
      </c>
      <c r="E554" s="36"/>
      <c r="F554" s="196" t="s">
        <v>1076</v>
      </c>
      <c r="G554" s="36"/>
      <c r="H554" s="36"/>
      <c r="I554" s="113"/>
      <c r="J554" s="36"/>
      <c r="K554" s="36"/>
      <c r="L554" s="39"/>
      <c r="M554" s="197"/>
      <c r="N554" s="61"/>
      <c r="O554" s="61"/>
      <c r="P554" s="61"/>
      <c r="Q554" s="61"/>
      <c r="R554" s="61"/>
      <c r="S554" s="61"/>
      <c r="T554" s="62"/>
      <c r="AT554" s="18" t="s">
        <v>187</v>
      </c>
      <c r="AU554" s="18" t="s">
        <v>85</v>
      </c>
    </row>
    <row r="555" spans="2:65" s="12" customFormat="1" ht="11.25">
      <c r="B555" s="198"/>
      <c r="C555" s="199"/>
      <c r="D555" s="195" t="s">
        <v>189</v>
      </c>
      <c r="E555" s="200" t="s">
        <v>19</v>
      </c>
      <c r="F555" s="201" t="s">
        <v>1077</v>
      </c>
      <c r="G555" s="199"/>
      <c r="H555" s="200" t="s">
        <v>19</v>
      </c>
      <c r="I555" s="202"/>
      <c r="J555" s="199"/>
      <c r="K555" s="199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189</v>
      </c>
      <c r="AU555" s="207" t="s">
        <v>85</v>
      </c>
      <c r="AV555" s="12" t="s">
        <v>83</v>
      </c>
      <c r="AW555" s="12" t="s">
        <v>35</v>
      </c>
      <c r="AX555" s="12" t="s">
        <v>75</v>
      </c>
      <c r="AY555" s="207" t="s">
        <v>178</v>
      </c>
    </row>
    <row r="556" spans="2:65" s="12" customFormat="1" ht="11.25">
      <c r="B556" s="198"/>
      <c r="C556" s="199"/>
      <c r="D556" s="195" t="s">
        <v>189</v>
      </c>
      <c r="E556" s="200" t="s">
        <v>19</v>
      </c>
      <c r="F556" s="201" t="s">
        <v>1078</v>
      </c>
      <c r="G556" s="199"/>
      <c r="H556" s="200" t="s">
        <v>19</v>
      </c>
      <c r="I556" s="202"/>
      <c r="J556" s="199"/>
      <c r="K556" s="199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189</v>
      </c>
      <c r="AU556" s="207" t="s">
        <v>85</v>
      </c>
      <c r="AV556" s="12" t="s">
        <v>83</v>
      </c>
      <c r="AW556" s="12" t="s">
        <v>35</v>
      </c>
      <c r="AX556" s="12" t="s">
        <v>75</v>
      </c>
      <c r="AY556" s="207" t="s">
        <v>178</v>
      </c>
    </row>
    <row r="557" spans="2:65" s="13" customFormat="1" ht="11.25">
      <c r="B557" s="208"/>
      <c r="C557" s="209"/>
      <c r="D557" s="195" t="s">
        <v>189</v>
      </c>
      <c r="E557" s="210" t="s">
        <v>19</v>
      </c>
      <c r="F557" s="211" t="s">
        <v>1079</v>
      </c>
      <c r="G557" s="209"/>
      <c r="H557" s="212">
        <v>62.1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189</v>
      </c>
      <c r="AU557" s="218" t="s">
        <v>85</v>
      </c>
      <c r="AV557" s="13" t="s">
        <v>85</v>
      </c>
      <c r="AW557" s="13" t="s">
        <v>35</v>
      </c>
      <c r="AX557" s="13" t="s">
        <v>75</v>
      </c>
      <c r="AY557" s="218" t="s">
        <v>178</v>
      </c>
    </row>
    <row r="558" spans="2:65" s="13" customFormat="1" ht="11.25">
      <c r="B558" s="208"/>
      <c r="C558" s="209"/>
      <c r="D558" s="195" t="s">
        <v>189</v>
      </c>
      <c r="E558" s="210" t="s">
        <v>19</v>
      </c>
      <c r="F558" s="211" t="s">
        <v>1080</v>
      </c>
      <c r="G558" s="209"/>
      <c r="H558" s="212">
        <v>69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189</v>
      </c>
      <c r="AU558" s="218" t="s">
        <v>85</v>
      </c>
      <c r="AV558" s="13" t="s">
        <v>85</v>
      </c>
      <c r="AW558" s="13" t="s">
        <v>35</v>
      </c>
      <c r="AX558" s="13" t="s">
        <v>75</v>
      </c>
      <c r="AY558" s="218" t="s">
        <v>178</v>
      </c>
    </row>
    <row r="559" spans="2:65" s="14" customFormat="1" ht="11.25">
      <c r="B559" s="219"/>
      <c r="C559" s="220"/>
      <c r="D559" s="195" t="s">
        <v>189</v>
      </c>
      <c r="E559" s="221" t="s">
        <v>19</v>
      </c>
      <c r="F559" s="222" t="s">
        <v>258</v>
      </c>
      <c r="G559" s="220"/>
      <c r="H559" s="223">
        <v>131.1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189</v>
      </c>
      <c r="AU559" s="229" t="s">
        <v>85</v>
      </c>
      <c r="AV559" s="14" t="s">
        <v>185</v>
      </c>
      <c r="AW559" s="14" t="s">
        <v>35</v>
      </c>
      <c r="AX559" s="14" t="s">
        <v>83</v>
      </c>
      <c r="AY559" s="229" t="s">
        <v>178</v>
      </c>
    </row>
    <row r="560" spans="2:65" s="1" customFormat="1" ht="16.5" customHeight="1">
      <c r="B560" s="35"/>
      <c r="C560" s="183" t="s">
        <v>553</v>
      </c>
      <c r="D560" s="183" t="s">
        <v>180</v>
      </c>
      <c r="E560" s="184" t="s">
        <v>1081</v>
      </c>
      <c r="F560" s="185" t="s">
        <v>1082</v>
      </c>
      <c r="G560" s="186" t="s">
        <v>183</v>
      </c>
      <c r="H560" s="187">
        <v>6.96</v>
      </c>
      <c r="I560" s="188"/>
      <c r="J560" s="189">
        <f>ROUND(I560*H560,2)</f>
        <v>0</v>
      </c>
      <c r="K560" s="185" t="s">
        <v>184</v>
      </c>
      <c r="L560" s="39"/>
      <c r="M560" s="190" t="s">
        <v>19</v>
      </c>
      <c r="N560" s="191" t="s">
        <v>46</v>
      </c>
      <c r="O560" s="61"/>
      <c r="P560" s="192">
        <f>O560*H560</f>
        <v>0</v>
      </c>
      <c r="Q560" s="192">
        <v>0.17818000000000001</v>
      </c>
      <c r="R560" s="192">
        <f>Q560*H560</f>
        <v>1.2401328</v>
      </c>
      <c r="S560" s="192">
        <v>0</v>
      </c>
      <c r="T560" s="193">
        <f>S560*H560</f>
        <v>0</v>
      </c>
      <c r="AR560" s="18" t="s">
        <v>185</v>
      </c>
      <c r="AT560" s="18" t="s">
        <v>180</v>
      </c>
      <c r="AU560" s="18" t="s">
        <v>85</v>
      </c>
      <c r="AY560" s="18" t="s">
        <v>178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8" t="s">
        <v>83</v>
      </c>
      <c r="BK560" s="194">
        <f>ROUND(I560*H560,2)</f>
        <v>0</v>
      </c>
      <c r="BL560" s="18" t="s">
        <v>185</v>
      </c>
      <c r="BM560" s="18" t="s">
        <v>1083</v>
      </c>
    </row>
    <row r="561" spans="2:65" s="1" customFormat="1" ht="11.25">
      <c r="B561" s="35"/>
      <c r="C561" s="36"/>
      <c r="D561" s="195" t="s">
        <v>187</v>
      </c>
      <c r="E561" s="36"/>
      <c r="F561" s="196" t="s">
        <v>1084</v>
      </c>
      <c r="G561" s="36"/>
      <c r="H561" s="36"/>
      <c r="I561" s="113"/>
      <c r="J561" s="36"/>
      <c r="K561" s="36"/>
      <c r="L561" s="39"/>
      <c r="M561" s="197"/>
      <c r="N561" s="61"/>
      <c r="O561" s="61"/>
      <c r="P561" s="61"/>
      <c r="Q561" s="61"/>
      <c r="R561" s="61"/>
      <c r="S561" s="61"/>
      <c r="T561" s="62"/>
      <c r="AT561" s="18" t="s">
        <v>187</v>
      </c>
      <c r="AU561" s="18" t="s">
        <v>85</v>
      </c>
    </row>
    <row r="562" spans="2:65" s="12" customFormat="1" ht="11.25">
      <c r="B562" s="198"/>
      <c r="C562" s="199"/>
      <c r="D562" s="195" t="s">
        <v>189</v>
      </c>
      <c r="E562" s="200" t="s">
        <v>19</v>
      </c>
      <c r="F562" s="201" t="s">
        <v>957</v>
      </c>
      <c r="G562" s="199"/>
      <c r="H562" s="200" t="s">
        <v>19</v>
      </c>
      <c r="I562" s="202"/>
      <c r="J562" s="199"/>
      <c r="K562" s="199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189</v>
      </c>
      <c r="AU562" s="207" t="s">
        <v>85</v>
      </c>
      <c r="AV562" s="12" t="s">
        <v>83</v>
      </c>
      <c r="AW562" s="12" t="s">
        <v>35</v>
      </c>
      <c r="AX562" s="12" t="s">
        <v>75</v>
      </c>
      <c r="AY562" s="207" t="s">
        <v>178</v>
      </c>
    </row>
    <row r="563" spans="2:65" s="12" customFormat="1" ht="11.25">
      <c r="B563" s="198"/>
      <c r="C563" s="199"/>
      <c r="D563" s="195" t="s">
        <v>189</v>
      </c>
      <c r="E563" s="200" t="s">
        <v>19</v>
      </c>
      <c r="F563" s="201" t="s">
        <v>958</v>
      </c>
      <c r="G563" s="199"/>
      <c r="H563" s="200" t="s">
        <v>19</v>
      </c>
      <c r="I563" s="202"/>
      <c r="J563" s="199"/>
      <c r="K563" s="199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189</v>
      </c>
      <c r="AU563" s="207" t="s">
        <v>85</v>
      </c>
      <c r="AV563" s="12" t="s">
        <v>83</v>
      </c>
      <c r="AW563" s="12" t="s">
        <v>35</v>
      </c>
      <c r="AX563" s="12" t="s">
        <v>75</v>
      </c>
      <c r="AY563" s="207" t="s">
        <v>178</v>
      </c>
    </row>
    <row r="564" spans="2:65" s="12" customFormat="1" ht="11.25">
      <c r="B564" s="198"/>
      <c r="C564" s="199"/>
      <c r="D564" s="195" t="s">
        <v>189</v>
      </c>
      <c r="E564" s="200" t="s">
        <v>19</v>
      </c>
      <c r="F564" s="201" t="s">
        <v>959</v>
      </c>
      <c r="G564" s="199"/>
      <c r="H564" s="200" t="s">
        <v>19</v>
      </c>
      <c r="I564" s="202"/>
      <c r="J564" s="199"/>
      <c r="K564" s="199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189</v>
      </c>
      <c r="AU564" s="207" t="s">
        <v>85</v>
      </c>
      <c r="AV564" s="12" t="s">
        <v>83</v>
      </c>
      <c r="AW564" s="12" t="s">
        <v>35</v>
      </c>
      <c r="AX564" s="12" t="s">
        <v>75</v>
      </c>
      <c r="AY564" s="207" t="s">
        <v>178</v>
      </c>
    </row>
    <row r="565" spans="2:65" s="13" customFormat="1" ht="11.25">
      <c r="B565" s="208"/>
      <c r="C565" s="209"/>
      <c r="D565" s="195" t="s">
        <v>189</v>
      </c>
      <c r="E565" s="210" t="s">
        <v>19</v>
      </c>
      <c r="F565" s="211" t="s">
        <v>1085</v>
      </c>
      <c r="G565" s="209"/>
      <c r="H565" s="212">
        <v>3.64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189</v>
      </c>
      <c r="AU565" s="218" t="s">
        <v>85</v>
      </c>
      <c r="AV565" s="13" t="s">
        <v>85</v>
      </c>
      <c r="AW565" s="13" t="s">
        <v>35</v>
      </c>
      <c r="AX565" s="13" t="s">
        <v>75</v>
      </c>
      <c r="AY565" s="218" t="s">
        <v>178</v>
      </c>
    </row>
    <row r="566" spans="2:65" s="13" customFormat="1" ht="11.25">
      <c r="B566" s="208"/>
      <c r="C566" s="209"/>
      <c r="D566" s="195" t="s">
        <v>189</v>
      </c>
      <c r="E566" s="210" t="s">
        <v>19</v>
      </c>
      <c r="F566" s="211" t="s">
        <v>1086</v>
      </c>
      <c r="G566" s="209"/>
      <c r="H566" s="212">
        <v>3.32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189</v>
      </c>
      <c r="AU566" s="218" t="s">
        <v>85</v>
      </c>
      <c r="AV566" s="13" t="s">
        <v>85</v>
      </c>
      <c r="AW566" s="13" t="s">
        <v>35</v>
      </c>
      <c r="AX566" s="13" t="s">
        <v>75</v>
      </c>
      <c r="AY566" s="218" t="s">
        <v>178</v>
      </c>
    </row>
    <row r="567" spans="2:65" s="14" customFormat="1" ht="11.25">
      <c r="B567" s="219"/>
      <c r="C567" s="220"/>
      <c r="D567" s="195" t="s">
        <v>189</v>
      </c>
      <c r="E567" s="221" t="s">
        <v>19</v>
      </c>
      <c r="F567" s="222" t="s">
        <v>258</v>
      </c>
      <c r="G567" s="220"/>
      <c r="H567" s="223">
        <v>6.96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189</v>
      </c>
      <c r="AU567" s="229" t="s">
        <v>85</v>
      </c>
      <c r="AV567" s="14" t="s">
        <v>185</v>
      </c>
      <c r="AW567" s="14" t="s">
        <v>35</v>
      </c>
      <c r="AX567" s="14" t="s">
        <v>83</v>
      </c>
      <c r="AY567" s="229" t="s">
        <v>178</v>
      </c>
    </row>
    <row r="568" spans="2:65" s="1" customFormat="1" ht="16.5" customHeight="1">
      <c r="B568" s="35"/>
      <c r="C568" s="183" t="s">
        <v>560</v>
      </c>
      <c r="D568" s="183" t="s">
        <v>180</v>
      </c>
      <c r="E568" s="184" t="s">
        <v>1087</v>
      </c>
      <c r="F568" s="185" t="s">
        <v>1088</v>
      </c>
      <c r="G568" s="186" t="s">
        <v>183</v>
      </c>
      <c r="H568" s="187">
        <v>0.93600000000000005</v>
      </c>
      <c r="I568" s="188"/>
      <c r="J568" s="189">
        <f>ROUND(I568*H568,2)</f>
        <v>0</v>
      </c>
      <c r="K568" s="185" t="s">
        <v>184</v>
      </c>
      <c r="L568" s="39"/>
      <c r="M568" s="190" t="s">
        <v>19</v>
      </c>
      <c r="N568" s="191" t="s">
        <v>46</v>
      </c>
      <c r="O568" s="61"/>
      <c r="P568" s="192">
        <f>O568*H568</f>
        <v>0</v>
      </c>
      <c r="Q568" s="192">
        <v>0.17330000000000001</v>
      </c>
      <c r="R568" s="192">
        <f>Q568*H568</f>
        <v>0.16220880000000001</v>
      </c>
      <c r="S568" s="192">
        <v>0</v>
      </c>
      <c r="T568" s="193">
        <f>S568*H568</f>
        <v>0</v>
      </c>
      <c r="AR568" s="18" t="s">
        <v>185</v>
      </c>
      <c r="AT568" s="18" t="s">
        <v>180</v>
      </c>
      <c r="AU568" s="18" t="s">
        <v>85</v>
      </c>
      <c r="AY568" s="18" t="s">
        <v>178</v>
      </c>
      <c r="BE568" s="194">
        <f>IF(N568="základní",J568,0)</f>
        <v>0</v>
      </c>
      <c r="BF568" s="194">
        <f>IF(N568="snížená",J568,0)</f>
        <v>0</v>
      </c>
      <c r="BG568" s="194">
        <f>IF(N568="zákl. přenesená",J568,0)</f>
        <v>0</v>
      </c>
      <c r="BH568" s="194">
        <f>IF(N568="sníž. přenesená",J568,0)</f>
        <v>0</v>
      </c>
      <c r="BI568" s="194">
        <f>IF(N568="nulová",J568,0)</f>
        <v>0</v>
      </c>
      <c r="BJ568" s="18" t="s">
        <v>83</v>
      </c>
      <c r="BK568" s="194">
        <f>ROUND(I568*H568,2)</f>
        <v>0</v>
      </c>
      <c r="BL568" s="18" t="s">
        <v>185</v>
      </c>
      <c r="BM568" s="18" t="s">
        <v>1089</v>
      </c>
    </row>
    <row r="569" spans="2:65" s="1" customFormat="1" ht="11.25">
      <c r="B569" s="35"/>
      <c r="C569" s="36"/>
      <c r="D569" s="195" t="s">
        <v>187</v>
      </c>
      <c r="E569" s="36"/>
      <c r="F569" s="196" t="s">
        <v>1090</v>
      </c>
      <c r="G569" s="36"/>
      <c r="H569" s="36"/>
      <c r="I569" s="113"/>
      <c r="J569" s="36"/>
      <c r="K569" s="36"/>
      <c r="L569" s="39"/>
      <c r="M569" s="197"/>
      <c r="N569" s="61"/>
      <c r="O569" s="61"/>
      <c r="P569" s="61"/>
      <c r="Q569" s="61"/>
      <c r="R569" s="61"/>
      <c r="S569" s="61"/>
      <c r="T569" s="62"/>
      <c r="AT569" s="18" t="s">
        <v>187</v>
      </c>
      <c r="AU569" s="18" t="s">
        <v>85</v>
      </c>
    </row>
    <row r="570" spans="2:65" s="12" customFormat="1" ht="11.25">
      <c r="B570" s="198"/>
      <c r="C570" s="199"/>
      <c r="D570" s="195" t="s">
        <v>189</v>
      </c>
      <c r="E570" s="200" t="s">
        <v>19</v>
      </c>
      <c r="F570" s="201" t="s">
        <v>954</v>
      </c>
      <c r="G570" s="199"/>
      <c r="H570" s="200" t="s">
        <v>19</v>
      </c>
      <c r="I570" s="202"/>
      <c r="J570" s="199"/>
      <c r="K570" s="199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189</v>
      </c>
      <c r="AU570" s="207" t="s">
        <v>85</v>
      </c>
      <c r="AV570" s="12" t="s">
        <v>83</v>
      </c>
      <c r="AW570" s="12" t="s">
        <v>35</v>
      </c>
      <c r="AX570" s="12" t="s">
        <v>75</v>
      </c>
      <c r="AY570" s="207" t="s">
        <v>178</v>
      </c>
    </row>
    <row r="571" spans="2:65" s="12" customFormat="1" ht="11.25">
      <c r="B571" s="198"/>
      <c r="C571" s="199"/>
      <c r="D571" s="195" t="s">
        <v>189</v>
      </c>
      <c r="E571" s="200" t="s">
        <v>19</v>
      </c>
      <c r="F571" s="201" t="s">
        <v>955</v>
      </c>
      <c r="G571" s="199"/>
      <c r="H571" s="200" t="s">
        <v>19</v>
      </c>
      <c r="I571" s="202"/>
      <c r="J571" s="199"/>
      <c r="K571" s="199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189</v>
      </c>
      <c r="AU571" s="207" t="s">
        <v>85</v>
      </c>
      <c r="AV571" s="12" t="s">
        <v>83</v>
      </c>
      <c r="AW571" s="12" t="s">
        <v>35</v>
      </c>
      <c r="AX571" s="12" t="s">
        <v>75</v>
      </c>
      <c r="AY571" s="207" t="s">
        <v>178</v>
      </c>
    </row>
    <row r="572" spans="2:65" s="13" customFormat="1" ht="11.25">
      <c r="B572" s="208"/>
      <c r="C572" s="209"/>
      <c r="D572" s="195" t="s">
        <v>189</v>
      </c>
      <c r="E572" s="210" t="s">
        <v>19</v>
      </c>
      <c r="F572" s="211" t="s">
        <v>1091</v>
      </c>
      <c r="G572" s="209"/>
      <c r="H572" s="212">
        <v>0.93600000000000005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189</v>
      </c>
      <c r="AU572" s="218" t="s">
        <v>85</v>
      </c>
      <c r="AV572" s="13" t="s">
        <v>85</v>
      </c>
      <c r="AW572" s="13" t="s">
        <v>35</v>
      </c>
      <c r="AX572" s="13" t="s">
        <v>83</v>
      </c>
      <c r="AY572" s="218" t="s">
        <v>178</v>
      </c>
    </row>
    <row r="573" spans="2:65" s="11" customFormat="1" ht="22.9" customHeight="1">
      <c r="B573" s="167"/>
      <c r="C573" s="168"/>
      <c r="D573" s="169" t="s">
        <v>74</v>
      </c>
      <c r="E573" s="181" t="s">
        <v>185</v>
      </c>
      <c r="F573" s="181" t="s">
        <v>1092</v>
      </c>
      <c r="G573" s="168"/>
      <c r="H573" s="168"/>
      <c r="I573" s="171"/>
      <c r="J573" s="182">
        <f>BK573</f>
        <v>0</v>
      </c>
      <c r="K573" s="168"/>
      <c r="L573" s="173"/>
      <c r="M573" s="174"/>
      <c r="N573" s="175"/>
      <c r="O573" s="175"/>
      <c r="P573" s="176">
        <f>SUM(P574:P638)</f>
        <v>0</v>
      </c>
      <c r="Q573" s="175"/>
      <c r="R573" s="176">
        <f>SUM(R574:R638)</f>
        <v>24.972352819999994</v>
      </c>
      <c r="S573" s="175"/>
      <c r="T573" s="177">
        <f>SUM(T574:T638)</f>
        <v>0</v>
      </c>
      <c r="AR573" s="178" t="s">
        <v>83</v>
      </c>
      <c r="AT573" s="179" t="s">
        <v>74</v>
      </c>
      <c r="AU573" s="179" t="s">
        <v>83</v>
      </c>
      <c r="AY573" s="178" t="s">
        <v>178</v>
      </c>
      <c r="BK573" s="180">
        <f>SUM(BK574:BK638)</f>
        <v>0</v>
      </c>
    </row>
    <row r="574" spans="2:65" s="1" customFormat="1" ht="16.5" customHeight="1">
      <c r="B574" s="35"/>
      <c r="C574" s="183" t="s">
        <v>567</v>
      </c>
      <c r="D574" s="183" t="s">
        <v>180</v>
      </c>
      <c r="E574" s="184" t="s">
        <v>1093</v>
      </c>
      <c r="F574" s="185" t="s">
        <v>1094</v>
      </c>
      <c r="G574" s="186" t="s">
        <v>291</v>
      </c>
      <c r="H574" s="187">
        <v>15</v>
      </c>
      <c r="I574" s="188"/>
      <c r="J574" s="189">
        <f>ROUND(I574*H574,2)</f>
        <v>0</v>
      </c>
      <c r="K574" s="185" t="s">
        <v>184</v>
      </c>
      <c r="L574" s="39"/>
      <c r="M574" s="190" t="s">
        <v>19</v>
      </c>
      <c r="N574" s="191" t="s">
        <v>46</v>
      </c>
      <c r="O574" s="61"/>
      <c r="P574" s="192">
        <f>O574*H574</f>
        <v>0</v>
      </c>
      <c r="Q574" s="192">
        <v>4.5900000000000003E-3</v>
      </c>
      <c r="R574" s="192">
        <f>Q574*H574</f>
        <v>6.8850000000000008E-2</v>
      </c>
      <c r="S574" s="192">
        <v>0</v>
      </c>
      <c r="T574" s="193">
        <f>S574*H574</f>
        <v>0</v>
      </c>
      <c r="AR574" s="18" t="s">
        <v>185</v>
      </c>
      <c r="AT574" s="18" t="s">
        <v>180</v>
      </c>
      <c r="AU574" s="18" t="s">
        <v>85</v>
      </c>
      <c r="AY574" s="18" t="s">
        <v>178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83</v>
      </c>
      <c r="BK574" s="194">
        <f>ROUND(I574*H574,2)</f>
        <v>0</v>
      </c>
      <c r="BL574" s="18" t="s">
        <v>185</v>
      </c>
      <c r="BM574" s="18" t="s">
        <v>1095</v>
      </c>
    </row>
    <row r="575" spans="2:65" s="1" customFormat="1" ht="19.5">
      <c r="B575" s="35"/>
      <c r="C575" s="36"/>
      <c r="D575" s="195" t="s">
        <v>187</v>
      </c>
      <c r="E575" s="36"/>
      <c r="F575" s="196" t="s">
        <v>1096</v>
      </c>
      <c r="G575" s="36"/>
      <c r="H575" s="36"/>
      <c r="I575" s="113"/>
      <c r="J575" s="36"/>
      <c r="K575" s="36"/>
      <c r="L575" s="39"/>
      <c r="M575" s="197"/>
      <c r="N575" s="61"/>
      <c r="O575" s="61"/>
      <c r="P575" s="61"/>
      <c r="Q575" s="61"/>
      <c r="R575" s="61"/>
      <c r="S575" s="61"/>
      <c r="T575" s="62"/>
      <c r="AT575" s="18" t="s">
        <v>187</v>
      </c>
      <c r="AU575" s="18" t="s">
        <v>85</v>
      </c>
    </row>
    <row r="576" spans="2:65" s="12" customFormat="1" ht="11.25">
      <c r="B576" s="198"/>
      <c r="C576" s="199"/>
      <c r="D576" s="195" t="s">
        <v>189</v>
      </c>
      <c r="E576" s="200" t="s">
        <v>19</v>
      </c>
      <c r="F576" s="201" t="s">
        <v>1097</v>
      </c>
      <c r="G576" s="199"/>
      <c r="H576" s="200" t="s">
        <v>19</v>
      </c>
      <c r="I576" s="202"/>
      <c r="J576" s="199"/>
      <c r="K576" s="199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189</v>
      </c>
      <c r="AU576" s="207" t="s">
        <v>85</v>
      </c>
      <c r="AV576" s="12" t="s">
        <v>83</v>
      </c>
      <c r="AW576" s="12" t="s">
        <v>35</v>
      </c>
      <c r="AX576" s="12" t="s">
        <v>75</v>
      </c>
      <c r="AY576" s="207" t="s">
        <v>178</v>
      </c>
    </row>
    <row r="577" spans="2:65" s="12" customFormat="1" ht="11.25">
      <c r="B577" s="198"/>
      <c r="C577" s="199"/>
      <c r="D577" s="195" t="s">
        <v>189</v>
      </c>
      <c r="E577" s="200" t="s">
        <v>19</v>
      </c>
      <c r="F577" s="201" t="s">
        <v>1098</v>
      </c>
      <c r="G577" s="199"/>
      <c r="H577" s="200" t="s">
        <v>19</v>
      </c>
      <c r="I577" s="202"/>
      <c r="J577" s="199"/>
      <c r="K577" s="199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189</v>
      </c>
      <c r="AU577" s="207" t="s">
        <v>85</v>
      </c>
      <c r="AV577" s="12" t="s">
        <v>83</v>
      </c>
      <c r="AW577" s="12" t="s">
        <v>35</v>
      </c>
      <c r="AX577" s="12" t="s">
        <v>75</v>
      </c>
      <c r="AY577" s="207" t="s">
        <v>178</v>
      </c>
    </row>
    <row r="578" spans="2:65" s="13" customFormat="1" ht="11.25">
      <c r="B578" s="208"/>
      <c r="C578" s="209"/>
      <c r="D578" s="195" t="s">
        <v>189</v>
      </c>
      <c r="E578" s="210" t="s">
        <v>19</v>
      </c>
      <c r="F578" s="211" t="s">
        <v>8</v>
      </c>
      <c r="G578" s="209"/>
      <c r="H578" s="212">
        <v>15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189</v>
      </c>
      <c r="AU578" s="218" t="s">
        <v>85</v>
      </c>
      <c r="AV578" s="13" t="s">
        <v>85</v>
      </c>
      <c r="AW578" s="13" t="s">
        <v>35</v>
      </c>
      <c r="AX578" s="13" t="s">
        <v>83</v>
      </c>
      <c r="AY578" s="218" t="s">
        <v>178</v>
      </c>
    </row>
    <row r="579" spans="2:65" s="1" customFormat="1" ht="16.5" customHeight="1">
      <c r="B579" s="35"/>
      <c r="C579" s="245" t="s">
        <v>575</v>
      </c>
      <c r="D579" s="245" t="s">
        <v>970</v>
      </c>
      <c r="E579" s="246" t="s">
        <v>1099</v>
      </c>
      <c r="F579" s="247" t="s">
        <v>1100</v>
      </c>
      <c r="G579" s="248" t="s">
        <v>291</v>
      </c>
      <c r="H579" s="249">
        <v>15.15</v>
      </c>
      <c r="I579" s="250"/>
      <c r="J579" s="251">
        <f>ROUND(I579*H579,2)</f>
        <v>0</v>
      </c>
      <c r="K579" s="247" t="s">
        <v>184</v>
      </c>
      <c r="L579" s="252"/>
      <c r="M579" s="253" t="s">
        <v>19</v>
      </c>
      <c r="N579" s="254" t="s">
        <v>46</v>
      </c>
      <c r="O579" s="61"/>
      <c r="P579" s="192">
        <f>O579*H579</f>
        <v>0</v>
      </c>
      <c r="Q579" s="192">
        <v>5.8000000000000003E-2</v>
      </c>
      <c r="R579" s="192">
        <f>Q579*H579</f>
        <v>0.87870000000000004</v>
      </c>
      <c r="S579" s="192">
        <v>0</v>
      </c>
      <c r="T579" s="193">
        <f>S579*H579</f>
        <v>0</v>
      </c>
      <c r="AR579" s="18" t="s">
        <v>230</v>
      </c>
      <c r="AT579" s="18" t="s">
        <v>970</v>
      </c>
      <c r="AU579" s="18" t="s">
        <v>85</v>
      </c>
      <c r="AY579" s="18" t="s">
        <v>178</v>
      </c>
      <c r="BE579" s="194">
        <f>IF(N579="základní",J579,0)</f>
        <v>0</v>
      </c>
      <c r="BF579" s="194">
        <f>IF(N579="snížená",J579,0)</f>
        <v>0</v>
      </c>
      <c r="BG579" s="194">
        <f>IF(N579="zákl. přenesená",J579,0)</f>
        <v>0</v>
      </c>
      <c r="BH579" s="194">
        <f>IF(N579="sníž. přenesená",J579,0)</f>
        <v>0</v>
      </c>
      <c r="BI579" s="194">
        <f>IF(N579="nulová",J579,0)</f>
        <v>0</v>
      </c>
      <c r="BJ579" s="18" t="s">
        <v>83</v>
      </c>
      <c r="BK579" s="194">
        <f>ROUND(I579*H579,2)</f>
        <v>0</v>
      </c>
      <c r="BL579" s="18" t="s">
        <v>185</v>
      </c>
      <c r="BM579" s="18" t="s">
        <v>1101</v>
      </c>
    </row>
    <row r="580" spans="2:65" s="1" customFormat="1" ht="11.25">
      <c r="B580" s="35"/>
      <c r="C580" s="36"/>
      <c r="D580" s="195" t="s">
        <v>187</v>
      </c>
      <c r="E580" s="36"/>
      <c r="F580" s="196" t="s">
        <v>1100</v>
      </c>
      <c r="G580" s="36"/>
      <c r="H580" s="36"/>
      <c r="I580" s="113"/>
      <c r="J580" s="36"/>
      <c r="K580" s="36"/>
      <c r="L580" s="39"/>
      <c r="M580" s="197"/>
      <c r="N580" s="61"/>
      <c r="O580" s="61"/>
      <c r="P580" s="61"/>
      <c r="Q580" s="61"/>
      <c r="R580" s="61"/>
      <c r="S580" s="61"/>
      <c r="T580" s="62"/>
      <c r="AT580" s="18" t="s">
        <v>187</v>
      </c>
      <c r="AU580" s="18" t="s">
        <v>85</v>
      </c>
    </row>
    <row r="581" spans="2:65" s="13" customFormat="1" ht="11.25">
      <c r="B581" s="208"/>
      <c r="C581" s="209"/>
      <c r="D581" s="195" t="s">
        <v>189</v>
      </c>
      <c r="E581" s="209"/>
      <c r="F581" s="211" t="s">
        <v>1102</v>
      </c>
      <c r="G581" s="209"/>
      <c r="H581" s="212">
        <v>15.15</v>
      </c>
      <c r="I581" s="213"/>
      <c r="J581" s="209"/>
      <c r="K581" s="209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189</v>
      </c>
      <c r="AU581" s="218" t="s">
        <v>85</v>
      </c>
      <c r="AV581" s="13" t="s">
        <v>85</v>
      </c>
      <c r="AW581" s="13" t="s">
        <v>4</v>
      </c>
      <c r="AX581" s="13" t="s">
        <v>83</v>
      </c>
      <c r="AY581" s="218" t="s">
        <v>178</v>
      </c>
    </row>
    <row r="582" spans="2:65" s="1" customFormat="1" ht="16.5" customHeight="1">
      <c r="B582" s="35"/>
      <c r="C582" s="183" t="s">
        <v>582</v>
      </c>
      <c r="D582" s="183" t="s">
        <v>180</v>
      </c>
      <c r="E582" s="184" t="s">
        <v>1103</v>
      </c>
      <c r="F582" s="185" t="s">
        <v>1104</v>
      </c>
      <c r="G582" s="186" t="s">
        <v>496</v>
      </c>
      <c r="H582" s="187">
        <v>89.4</v>
      </c>
      <c r="I582" s="188"/>
      <c r="J582" s="189">
        <f>ROUND(I582*H582,2)</f>
        <v>0</v>
      </c>
      <c r="K582" s="185" t="s">
        <v>184</v>
      </c>
      <c r="L582" s="39"/>
      <c r="M582" s="190" t="s">
        <v>19</v>
      </c>
      <c r="N582" s="191" t="s">
        <v>46</v>
      </c>
      <c r="O582" s="61"/>
      <c r="P582" s="192">
        <f>O582*H582</f>
        <v>0</v>
      </c>
      <c r="Q582" s="192">
        <v>1.686E-2</v>
      </c>
      <c r="R582" s="192">
        <f>Q582*H582</f>
        <v>1.5072840000000001</v>
      </c>
      <c r="S582" s="192">
        <v>0</v>
      </c>
      <c r="T582" s="193">
        <f>S582*H582</f>
        <v>0</v>
      </c>
      <c r="AR582" s="18" t="s">
        <v>185</v>
      </c>
      <c r="AT582" s="18" t="s">
        <v>180</v>
      </c>
      <c r="AU582" s="18" t="s">
        <v>85</v>
      </c>
      <c r="AY582" s="18" t="s">
        <v>178</v>
      </c>
      <c r="BE582" s="194">
        <f>IF(N582="základní",J582,0)</f>
        <v>0</v>
      </c>
      <c r="BF582" s="194">
        <f>IF(N582="snížená",J582,0)</f>
        <v>0</v>
      </c>
      <c r="BG582" s="194">
        <f>IF(N582="zákl. přenesená",J582,0)</f>
        <v>0</v>
      </c>
      <c r="BH582" s="194">
        <f>IF(N582="sníž. přenesená",J582,0)</f>
        <v>0</v>
      </c>
      <c r="BI582" s="194">
        <f>IF(N582="nulová",J582,0)</f>
        <v>0</v>
      </c>
      <c r="BJ582" s="18" t="s">
        <v>83</v>
      </c>
      <c r="BK582" s="194">
        <f>ROUND(I582*H582,2)</f>
        <v>0</v>
      </c>
      <c r="BL582" s="18" t="s">
        <v>185</v>
      </c>
      <c r="BM582" s="18" t="s">
        <v>1105</v>
      </c>
    </row>
    <row r="583" spans="2:65" s="1" customFormat="1" ht="19.5">
      <c r="B583" s="35"/>
      <c r="C583" s="36"/>
      <c r="D583" s="195" t="s">
        <v>187</v>
      </c>
      <c r="E583" s="36"/>
      <c r="F583" s="196" t="s">
        <v>1106</v>
      </c>
      <c r="G583" s="36"/>
      <c r="H583" s="36"/>
      <c r="I583" s="113"/>
      <c r="J583" s="36"/>
      <c r="K583" s="36"/>
      <c r="L583" s="39"/>
      <c r="M583" s="197"/>
      <c r="N583" s="61"/>
      <c r="O583" s="61"/>
      <c r="P583" s="61"/>
      <c r="Q583" s="61"/>
      <c r="R583" s="61"/>
      <c r="S583" s="61"/>
      <c r="T583" s="62"/>
      <c r="AT583" s="18" t="s">
        <v>187</v>
      </c>
      <c r="AU583" s="18" t="s">
        <v>85</v>
      </c>
    </row>
    <row r="584" spans="2:65" s="12" customFormat="1" ht="11.25">
      <c r="B584" s="198"/>
      <c r="C584" s="199"/>
      <c r="D584" s="195" t="s">
        <v>189</v>
      </c>
      <c r="E584" s="200" t="s">
        <v>19</v>
      </c>
      <c r="F584" s="201" t="s">
        <v>1107</v>
      </c>
      <c r="G584" s="199"/>
      <c r="H584" s="200" t="s">
        <v>19</v>
      </c>
      <c r="I584" s="202"/>
      <c r="J584" s="199"/>
      <c r="K584" s="199"/>
      <c r="L584" s="203"/>
      <c r="M584" s="204"/>
      <c r="N584" s="205"/>
      <c r="O584" s="205"/>
      <c r="P584" s="205"/>
      <c r="Q584" s="205"/>
      <c r="R584" s="205"/>
      <c r="S584" s="205"/>
      <c r="T584" s="206"/>
      <c r="AT584" s="207" t="s">
        <v>189</v>
      </c>
      <c r="AU584" s="207" t="s">
        <v>85</v>
      </c>
      <c r="AV584" s="12" t="s">
        <v>83</v>
      </c>
      <c r="AW584" s="12" t="s">
        <v>35</v>
      </c>
      <c r="AX584" s="12" t="s">
        <v>75</v>
      </c>
      <c r="AY584" s="207" t="s">
        <v>178</v>
      </c>
    </row>
    <row r="585" spans="2:65" s="13" customFormat="1" ht="11.25">
      <c r="B585" s="208"/>
      <c r="C585" s="209"/>
      <c r="D585" s="195" t="s">
        <v>189</v>
      </c>
      <c r="E585" s="210" t="s">
        <v>19</v>
      </c>
      <c r="F585" s="211" t="s">
        <v>1108</v>
      </c>
      <c r="G585" s="209"/>
      <c r="H585" s="212">
        <v>89.4</v>
      </c>
      <c r="I585" s="213"/>
      <c r="J585" s="209"/>
      <c r="K585" s="209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189</v>
      </c>
      <c r="AU585" s="218" t="s">
        <v>85</v>
      </c>
      <c r="AV585" s="13" t="s">
        <v>85</v>
      </c>
      <c r="AW585" s="13" t="s">
        <v>35</v>
      </c>
      <c r="AX585" s="13" t="s">
        <v>83</v>
      </c>
      <c r="AY585" s="218" t="s">
        <v>178</v>
      </c>
    </row>
    <row r="586" spans="2:65" s="1" customFormat="1" ht="16.5" customHeight="1">
      <c r="B586" s="35"/>
      <c r="C586" s="183" t="s">
        <v>590</v>
      </c>
      <c r="D586" s="183" t="s">
        <v>180</v>
      </c>
      <c r="E586" s="184" t="s">
        <v>1109</v>
      </c>
      <c r="F586" s="185" t="s">
        <v>1110</v>
      </c>
      <c r="G586" s="186" t="s">
        <v>226</v>
      </c>
      <c r="H586" s="187">
        <v>8.6660000000000004</v>
      </c>
      <c r="I586" s="188"/>
      <c r="J586" s="189">
        <f>ROUND(I586*H586,2)</f>
        <v>0</v>
      </c>
      <c r="K586" s="185" t="s">
        <v>184</v>
      </c>
      <c r="L586" s="39"/>
      <c r="M586" s="190" t="s">
        <v>19</v>
      </c>
      <c r="N586" s="191" t="s">
        <v>46</v>
      </c>
      <c r="O586" s="61"/>
      <c r="P586" s="192">
        <f>O586*H586</f>
        <v>0</v>
      </c>
      <c r="Q586" s="192">
        <v>2.4533999999999998</v>
      </c>
      <c r="R586" s="192">
        <f>Q586*H586</f>
        <v>21.261164399999998</v>
      </c>
      <c r="S586" s="192">
        <v>0</v>
      </c>
      <c r="T586" s="193">
        <f>S586*H586</f>
        <v>0</v>
      </c>
      <c r="AR586" s="18" t="s">
        <v>185</v>
      </c>
      <c r="AT586" s="18" t="s">
        <v>180</v>
      </c>
      <c r="AU586" s="18" t="s">
        <v>85</v>
      </c>
      <c r="AY586" s="18" t="s">
        <v>178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8" t="s">
        <v>83</v>
      </c>
      <c r="BK586" s="194">
        <f>ROUND(I586*H586,2)</f>
        <v>0</v>
      </c>
      <c r="BL586" s="18" t="s">
        <v>185</v>
      </c>
      <c r="BM586" s="18" t="s">
        <v>1111</v>
      </c>
    </row>
    <row r="587" spans="2:65" s="1" customFormat="1" ht="11.25">
      <c r="B587" s="35"/>
      <c r="C587" s="36"/>
      <c r="D587" s="195" t="s">
        <v>187</v>
      </c>
      <c r="E587" s="36"/>
      <c r="F587" s="196" t="s">
        <v>1112</v>
      </c>
      <c r="G587" s="36"/>
      <c r="H587" s="36"/>
      <c r="I587" s="113"/>
      <c r="J587" s="36"/>
      <c r="K587" s="36"/>
      <c r="L587" s="39"/>
      <c r="M587" s="197"/>
      <c r="N587" s="61"/>
      <c r="O587" s="61"/>
      <c r="P587" s="61"/>
      <c r="Q587" s="61"/>
      <c r="R587" s="61"/>
      <c r="S587" s="61"/>
      <c r="T587" s="62"/>
      <c r="AT587" s="18" t="s">
        <v>187</v>
      </c>
      <c r="AU587" s="18" t="s">
        <v>85</v>
      </c>
    </row>
    <row r="588" spans="2:65" s="12" customFormat="1" ht="11.25">
      <c r="B588" s="198"/>
      <c r="C588" s="199"/>
      <c r="D588" s="195" t="s">
        <v>189</v>
      </c>
      <c r="E588" s="200" t="s">
        <v>19</v>
      </c>
      <c r="F588" s="201" t="s">
        <v>1113</v>
      </c>
      <c r="G588" s="199"/>
      <c r="H588" s="200" t="s">
        <v>19</v>
      </c>
      <c r="I588" s="202"/>
      <c r="J588" s="199"/>
      <c r="K588" s="199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189</v>
      </c>
      <c r="AU588" s="207" t="s">
        <v>85</v>
      </c>
      <c r="AV588" s="12" t="s">
        <v>83</v>
      </c>
      <c r="AW588" s="12" t="s">
        <v>35</v>
      </c>
      <c r="AX588" s="12" t="s">
        <v>75</v>
      </c>
      <c r="AY588" s="207" t="s">
        <v>178</v>
      </c>
    </row>
    <row r="589" spans="2:65" s="13" customFormat="1" ht="11.25">
      <c r="B589" s="208"/>
      <c r="C589" s="209"/>
      <c r="D589" s="195" t="s">
        <v>189</v>
      </c>
      <c r="E589" s="210" t="s">
        <v>19</v>
      </c>
      <c r="F589" s="211" t="s">
        <v>1114</v>
      </c>
      <c r="G589" s="209"/>
      <c r="H589" s="212">
        <v>4.9390000000000001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189</v>
      </c>
      <c r="AU589" s="218" t="s">
        <v>85</v>
      </c>
      <c r="AV589" s="13" t="s">
        <v>85</v>
      </c>
      <c r="AW589" s="13" t="s">
        <v>35</v>
      </c>
      <c r="AX589" s="13" t="s">
        <v>75</v>
      </c>
      <c r="AY589" s="218" t="s">
        <v>178</v>
      </c>
    </row>
    <row r="590" spans="2:65" s="12" customFormat="1" ht="11.25">
      <c r="B590" s="198"/>
      <c r="C590" s="199"/>
      <c r="D590" s="195" t="s">
        <v>189</v>
      </c>
      <c r="E590" s="200" t="s">
        <v>19</v>
      </c>
      <c r="F590" s="201" t="s">
        <v>1115</v>
      </c>
      <c r="G590" s="199"/>
      <c r="H590" s="200" t="s">
        <v>19</v>
      </c>
      <c r="I590" s="202"/>
      <c r="J590" s="199"/>
      <c r="K590" s="199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189</v>
      </c>
      <c r="AU590" s="207" t="s">
        <v>85</v>
      </c>
      <c r="AV590" s="12" t="s">
        <v>83</v>
      </c>
      <c r="AW590" s="12" t="s">
        <v>35</v>
      </c>
      <c r="AX590" s="12" t="s">
        <v>75</v>
      </c>
      <c r="AY590" s="207" t="s">
        <v>178</v>
      </c>
    </row>
    <row r="591" spans="2:65" s="13" customFormat="1" ht="11.25">
      <c r="B591" s="208"/>
      <c r="C591" s="209"/>
      <c r="D591" s="195" t="s">
        <v>189</v>
      </c>
      <c r="E591" s="210" t="s">
        <v>19</v>
      </c>
      <c r="F591" s="211" t="s">
        <v>1116</v>
      </c>
      <c r="G591" s="209"/>
      <c r="H591" s="212">
        <v>3.7269999999999999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189</v>
      </c>
      <c r="AU591" s="218" t="s">
        <v>85</v>
      </c>
      <c r="AV591" s="13" t="s">
        <v>85</v>
      </c>
      <c r="AW591" s="13" t="s">
        <v>35</v>
      </c>
      <c r="AX591" s="13" t="s">
        <v>75</v>
      </c>
      <c r="AY591" s="218" t="s">
        <v>178</v>
      </c>
    </row>
    <row r="592" spans="2:65" s="14" customFormat="1" ht="11.25">
      <c r="B592" s="219"/>
      <c r="C592" s="220"/>
      <c r="D592" s="195" t="s">
        <v>189</v>
      </c>
      <c r="E592" s="221" t="s">
        <v>19</v>
      </c>
      <c r="F592" s="222" t="s">
        <v>258</v>
      </c>
      <c r="G592" s="220"/>
      <c r="H592" s="223">
        <v>8.6660000000000004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189</v>
      </c>
      <c r="AU592" s="229" t="s">
        <v>85</v>
      </c>
      <c r="AV592" s="14" t="s">
        <v>185</v>
      </c>
      <c r="AW592" s="14" t="s">
        <v>35</v>
      </c>
      <c r="AX592" s="14" t="s">
        <v>83</v>
      </c>
      <c r="AY592" s="229" t="s">
        <v>178</v>
      </c>
    </row>
    <row r="593" spans="2:65" s="1" customFormat="1" ht="16.5" customHeight="1">
      <c r="B593" s="35"/>
      <c r="C593" s="183" t="s">
        <v>600</v>
      </c>
      <c r="D593" s="183" t="s">
        <v>180</v>
      </c>
      <c r="E593" s="184" t="s">
        <v>1117</v>
      </c>
      <c r="F593" s="185" t="s">
        <v>1118</v>
      </c>
      <c r="G593" s="186" t="s">
        <v>183</v>
      </c>
      <c r="H593" s="187">
        <v>71.31</v>
      </c>
      <c r="I593" s="188"/>
      <c r="J593" s="189">
        <f>ROUND(I593*H593,2)</f>
        <v>0</v>
      </c>
      <c r="K593" s="185" t="s">
        <v>184</v>
      </c>
      <c r="L593" s="39"/>
      <c r="M593" s="190" t="s">
        <v>19</v>
      </c>
      <c r="N593" s="191" t="s">
        <v>46</v>
      </c>
      <c r="O593" s="61"/>
      <c r="P593" s="192">
        <f>O593*H593</f>
        <v>0</v>
      </c>
      <c r="Q593" s="192">
        <v>5.1900000000000002E-3</v>
      </c>
      <c r="R593" s="192">
        <f>Q593*H593</f>
        <v>0.37009890000000001</v>
      </c>
      <c r="S593" s="192">
        <v>0</v>
      </c>
      <c r="T593" s="193">
        <f>S593*H593</f>
        <v>0</v>
      </c>
      <c r="AR593" s="18" t="s">
        <v>185</v>
      </c>
      <c r="AT593" s="18" t="s">
        <v>180</v>
      </c>
      <c r="AU593" s="18" t="s">
        <v>85</v>
      </c>
      <c r="AY593" s="18" t="s">
        <v>178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18" t="s">
        <v>83</v>
      </c>
      <c r="BK593" s="194">
        <f>ROUND(I593*H593,2)</f>
        <v>0</v>
      </c>
      <c r="BL593" s="18" t="s">
        <v>185</v>
      </c>
      <c r="BM593" s="18" t="s">
        <v>1119</v>
      </c>
    </row>
    <row r="594" spans="2:65" s="1" customFormat="1" ht="11.25">
      <c r="B594" s="35"/>
      <c r="C594" s="36"/>
      <c r="D594" s="195" t="s">
        <v>187</v>
      </c>
      <c r="E594" s="36"/>
      <c r="F594" s="196" t="s">
        <v>1120</v>
      </c>
      <c r="G594" s="36"/>
      <c r="H594" s="36"/>
      <c r="I594" s="113"/>
      <c r="J594" s="36"/>
      <c r="K594" s="36"/>
      <c r="L594" s="39"/>
      <c r="M594" s="197"/>
      <c r="N594" s="61"/>
      <c r="O594" s="61"/>
      <c r="P594" s="61"/>
      <c r="Q594" s="61"/>
      <c r="R594" s="61"/>
      <c r="S594" s="61"/>
      <c r="T594" s="62"/>
      <c r="AT594" s="18" t="s">
        <v>187</v>
      </c>
      <c r="AU594" s="18" t="s">
        <v>85</v>
      </c>
    </row>
    <row r="595" spans="2:65" s="12" customFormat="1" ht="11.25">
      <c r="B595" s="198"/>
      <c r="C595" s="199"/>
      <c r="D595" s="195" t="s">
        <v>189</v>
      </c>
      <c r="E595" s="200" t="s">
        <v>19</v>
      </c>
      <c r="F595" s="201" t="s">
        <v>1113</v>
      </c>
      <c r="G595" s="199"/>
      <c r="H595" s="200" t="s">
        <v>19</v>
      </c>
      <c r="I595" s="202"/>
      <c r="J595" s="199"/>
      <c r="K595" s="199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189</v>
      </c>
      <c r="AU595" s="207" t="s">
        <v>85</v>
      </c>
      <c r="AV595" s="12" t="s">
        <v>83</v>
      </c>
      <c r="AW595" s="12" t="s">
        <v>35</v>
      </c>
      <c r="AX595" s="12" t="s">
        <v>75</v>
      </c>
      <c r="AY595" s="207" t="s">
        <v>178</v>
      </c>
    </row>
    <row r="596" spans="2:65" s="12" customFormat="1" ht="11.25">
      <c r="B596" s="198"/>
      <c r="C596" s="199"/>
      <c r="D596" s="195" t="s">
        <v>189</v>
      </c>
      <c r="E596" s="200" t="s">
        <v>19</v>
      </c>
      <c r="F596" s="201" t="s">
        <v>1121</v>
      </c>
      <c r="G596" s="199"/>
      <c r="H596" s="200" t="s">
        <v>19</v>
      </c>
      <c r="I596" s="202"/>
      <c r="J596" s="199"/>
      <c r="K596" s="199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189</v>
      </c>
      <c r="AU596" s="207" t="s">
        <v>85</v>
      </c>
      <c r="AV596" s="12" t="s">
        <v>83</v>
      </c>
      <c r="AW596" s="12" t="s">
        <v>35</v>
      </c>
      <c r="AX596" s="12" t="s">
        <v>75</v>
      </c>
      <c r="AY596" s="207" t="s">
        <v>178</v>
      </c>
    </row>
    <row r="597" spans="2:65" s="13" customFormat="1" ht="11.25">
      <c r="B597" s="208"/>
      <c r="C597" s="209"/>
      <c r="D597" s="195" t="s">
        <v>189</v>
      </c>
      <c r="E597" s="210" t="s">
        <v>19</v>
      </c>
      <c r="F597" s="211" t="s">
        <v>1122</v>
      </c>
      <c r="G597" s="209"/>
      <c r="H597" s="212">
        <v>25.92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189</v>
      </c>
      <c r="AU597" s="218" t="s">
        <v>85</v>
      </c>
      <c r="AV597" s="13" t="s">
        <v>85</v>
      </c>
      <c r="AW597" s="13" t="s">
        <v>35</v>
      </c>
      <c r="AX597" s="13" t="s">
        <v>75</v>
      </c>
      <c r="AY597" s="218" t="s">
        <v>178</v>
      </c>
    </row>
    <row r="598" spans="2:65" s="13" customFormat="1" ht="11.25">
      <c r="B598" s="208"/>
      <c r="C598" s="209"/>
      <c r="D598" s="195" t="s">
        <v>189</v>
      </c>
      <c r="E598" s="210" t="s">
        <v>19</v>
      </c>
      <c r="F598" s="211" t="s">
        <v>1123</v>
      </c>
      <c r="G598" s="209"/>
      <c r="H598" s="212">
        <v>-0.75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189</v>
      </c>
      <c r="AU598" s="218" t="s">
        <v>85</v>
      </c>
      <c r="AV598" s="13" t="s">
        <v>85</v>
      </c>
      <c r="AW598" s="13" t="s">
        <v>35</v>
      </c>
      <c r="AX598" s="13" t="s">
        <v>75</v>
      </c>
      <c r="AY598" s="218" t="s">
        <v>178</v>
      </c>
    </row>
    <row r="599" spans="2:65" s="15" customFormat="1" ht="11.25">
      <c r="B599" s="230"/>
      <c r="C599" s="231"/>
      <c r="D599" s="195" t="s">
        <v>189</v>
      </c>
      <c r="E599" s="232" t="s">
        <v>19</v>
      </c>
      <c r="F599" s="233" t="s">
        <v>274</v>
      </c>
      <c r="G599" s="231"/>
      <c r="H599" s="234">
        <v>25.17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189</v>
      </c>
      <c r="AU599" s="240" t="s">
        <v>85</v>
      </c>
      <c r="AV599" s="15" t="s">
        <v>198</v>
      </c>
      <c r="AW599" s="15" t="s">
        <v>35</v>
      </c>
      <c r="AX599" s="15" t="s">
        <v>75</v>
      </c>
      <c r="AY599" s="240" t="s">
        <v>178</v>
      </c>
    </row>
    <row r="600" spans="2:65" s="12" customFormat="1" ht="11.25">
      <c r="B600" s="198"/>
      <c r="C600" s="199"/>
      <c r="D600" s="195" t="s">
        <v>189</v>
      </c>
      <c r="E600" s="200" t="s">
        <v>19</v>
      </c>
      <c r="F600" s="201" t="s">
        <v>1115</v>
      </c>
      <c r="G600" s="199"/>
      <c r="H600" s="200" t="s">
        <v>19</v>
      </c>
      <c r="I600" s="202"/>
      <c r="J600" s="199"/>
      <c r="K600" s="199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189</v>
      </c>
      <c r="AU600" s="207" t="s">
        <v>85</v>
      </c>
      <c r="AV600" s="12" t="s">
        <v>83</v>
      </c>
      <c r="AW600" s="12" t="s">
        <v>35</v>
      </c>
      <c r="AX600" s="12" t="s">
        <v>75</v>
      </c>
      <c r="AY600" s="207" t="s">
        <v>178</v>
      </c>
    </row>
    <row r="601" spans="2:65" s="12" customFormat="1" ht="11.25">
      <c r="B601" s="198"/>
      <c r="C601" s="199"/>
      <c r="D601" s="195" t="s">
        <v>189</v>
      </c>
      <c r="E601" s="200" t="s">
        <v>19</v>
      </c>
      <c r="F601" s="201" t="s">
        <v>1124</v>
      </c>
      <c r="G601" s="199"/>
      <c r="H601" s="200" t="s">
        <v>19</v>
      </c>
      <c r="I601" s="202"/>
      <c r="J601" s="199"/>
      <c r="K601" s="199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189</v>
      </c>
      <c r="AU601" s="207" t="s">
        <v>85</v>
      </c>
      <c r="AV601" s="12" t="s">
        <v>83</v>
      </c>
      <c r="AW601" s="12" t="s">
        <v>35</v>
      </c>
      <c r="AX601" s="12" t="s">
        <v>75</v>
      </c>
      <c r="AY601" s="207" t="s">
        <v>178</v>
      </c>
    </row>
    <row r="602" spans="2:65" s="13" customFormat="1" ht="11.25">
      <c r="B602" s="208"/>
      <c r="C602" s="209"/>
      <c r="D602" s="195" t="s">
        <v>189</v>
      </c>
      <c r="E602" s="210" t="s">
        <v>19</v>
      </c>
      <c r="F602" s="211" t="s">
        <v>1125</v>
      </c>
      <c r="G602" s="209"/>
      <c r="H602" s="212">
        <v>7.08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189</v>
      </c>
      <c r="AU602" s="218" t="s">
        <v>85</v>
      </c>
      <c r="AV602" s="13" t="s">
        <v>85</v>
      </c>
      <c r="AW602" s="13" t="s">
        <v>35</v>
      </c>
      <c r="AX602" s="13" t="s">
        <v>75</v>
      </c>
      <c r="AY602" s="218" t="s">
        <v>178</v>
      </c>
    </row>
    <row r="603" spans="2:65" s="13" customFormat="1" ht="11.25">
      <c r="B603" s="208"/>
      <c r="C603" s="209"/>
      <c r="D603" s="195" t="s">
        <v>189</v>
      </c>
      <c r="E603" s="210" t="s">
        <v>19</v>
      </c>
      <c r="F603" s="211" t="s">
        <v>1126</v>
      </c>
      <c r="G603" s="209"/>
      <c r="H603" s="212">
        <v>39.06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189</v>
      </c>
      <c r="AU603" s="218" t="s">
        <v>85</v>
      </c>
      <c r="AV603" s="13" t="s">
        <v>85</v>
      </c>
      <c r="AW603" s="13" t="s">
        <v>35</v>
      </c>
      <c r="AX603" s="13" t="s">
        <v>75</v>
      </c>
      <c r="AY603" s="218" t="s">
        <v>178</v>
      </c>
    </row>
    <row r="604" spans="2:65" s="15" customFormat="1" ht="11.25">
      <c r="B604" s="230"/>
      <c r="C604" s="231"/>
      <c r="D604" s="195" t="s">
        <v>189</v>
      </c>
      <c r="E604" s="232" t="s">
        <v>19</v>
      </c>
      <c r="F604" s="233" t="s">
        <v>274</v>
      </c>
      <c r="G604" s="231"/>
      <c r="H604" s="234">
        <v>46.14</v>
      </c>
      <c r="I604" s="235"/>
      <c r="J604" s="231"/>
      <c r="K604" s="231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189</v>
      </c>
      <c r="AU604" s="240" t="s">
        <v>85</v>
      </c>
      <c r="AV604" s="15" t="s">
        <v>198</v>
      </c>
      <c r="AW604" s="15" t="s">
        <v>35</v>
      </c>
      <c r="AX604" s="15" t="s">
        <v>75</v>
      </c>
      <c r="AY604" s="240" t="s">
        <v>178</v>
      </c>
    </row>
    <row r="605" spans="2:65" s="14" customFormat="1" ht="11.25">
      <c r="B605" s="219"/>
      <c r="C605" s="220"/>
      <c r="D605" s="195" t="s">
        <v>189</v>
      </c>
      <c r="E605" s="221" t="s">
        <v>19</v>
      </c>
      <c r="F605" s="222" t="s">
        <v>258</v>
      </c>
      <c r="G605" s="220"/>
      <c r="H605" s="223">
        <v>71.31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189</v>
      </c>
      <c r="AU605" s="229" t="s">
        <v>85</v>
      </c>
      <c r="AV605" s="14" t="s">
        <v>185</v>
      </c>
      <c r="AW605" s="14" t="s">
        <v>35</v>
      </c>
      <c r="AX605" s="14" t="s">
        <v>83</v>
      </c>
      <c r="AY605" s="229" t="s">
        <v>178</v>
      </c>
    </row>
    <row r="606" spans="2:65" s="1" customFormat="1" ht="16.5" customHeight="1">
      <c r="B606" s="35"/>
      <c r="C606" s="183" t="s">
        <v>1127</v>
      </c>
      <c r="D606" s="183" t="s">
        <v>180</v>
      </c>
      <c r="E606" s="184" t="s">
        <v>1128</v>
      </c>
      <c r="F606" s="185" t="s">
        <v>1129</v>
      </c>
      <c r="G606" s="186" t="s">
        <v>183</v>
      </c>
      <c r="H606" s="187">
        <v>71.31</v>
      </c>
      <c r="I606" s="188"/>
      <c r="J606" s="189">
        <f>ROUND(I606*H606,2)</f>
        <v>0</v>
      </c>
      <c r="K606" s="185" t="s">
        <v>184</v>
      </c>
      <c r="L606" s="39"/>
      <c r="M606" s="190" t="s">
        <v>19</v>
      </c>
      <c r="N606" s="191" t="s">
        <v>46</v>
      </c>
      <c r="O606" s="61"/>
      <c r="P606" s="192">
        <f>O606*H606</f>
        <v>0</v>
      </c>
      <c r="Q606" s="192">
        <v>0</v>
      </c>
      <c r="R606" s="192">
        <f>Q606*H606</f>
        <v>0</v>
      </c>
      <c r="S606" s="192">
        <v>0</v>
      </c>
      <c r="T606" s="193">
        <f>S606*H606</f>
        <v>0</v>
      </c>
      <c r="AR606" s="18" t="s">
        <v>185</v>
      </c>
      <c r="AT606" s="18" t="s">
        <v>180</v>
      </c>
      <c r="AU606" s="18" t="s">
        <v>85</v>
      </c>
      <c r="AY606" s="18" t="s">
        <v>178</v>
      </c>
      <c r="BE606" s="194">
        <f>IF(N606="základní",J606,0)</f>
        <v>0</v>
      </c>
      <c r="BF606" s="194">
        <f>IF(N606="snížená",J606,0)</f>
        <v>0</v>
      </c>
      <c r="BG606" s="194">
        <f>IF(N606="zákl. přenesená",J606,0)</f>
        <v>0</v>
      </c>
      <c r="BH606" s="194">
        <f>IF(N606="sníž. přenesená",J606,0)</f>
        <v>0</v>
      </c>
      <c r="BI606" s="194">
        <f>IF(N606="nulová",J606,0)</f>
        <v>0</v>
      </c>
      <c r="BJ606" s="18" t="s">
        <v>83</v>
      </c>
      <c r="BK606" s="194">
        <f>ROUND(I606*H606,2)</f>
        <v>0</v>
      </c>
      <c r="BL606" s="18" t="s">
        <v>185</v>
      </c>
      <c r="BM606" s="18" t="s">
        <v>1130</v>
      </c>
    </row>
    <row r="607" spans="2:65" s="1" customFormat="1" ht="11.25">
      <c r="B607" s="35"/>
      <c r="C607" s="36"/>
      <c r="D607" s="195" t="s">
        <v>187</v>
      </c>
      <c r="E607" s="36"/>
      <c r="F607" s="196" t="s">
        <v>1131</v>
      </c>
      <c r="G607" s="36"/>
      <c r="H607" s="36"/>
      <c r="I607" s="113"/>
      <c r="J607" s="36"/>
      <c r="K607" s="36"/>
      <c r="L607" s="39"/>
      <c r="M607" s="197"/>
      <c r="N607" s="61"/>
      <c r="O607" s="61"/>
      <c r="P607" s="61"/>
      <c r="Q607" s="61"/>
      <c r="R607" s="61"/>
      <c r="S607" s="61"/>
      <c r="T607" s="62"/>
      <c r="AT607" s="18" t="s">
        <v>187</v>
      </c>
      <c r="AU607" s="18" t="s">
        <v>85</v>
      </c>
    </row>
    <row r="608" spans="2:65" s="12" customFormat="1" ht="11.25">
      <c r="B608" s="198"/>
      <c r="C608" s="199"/>
      <c r="D608" s="195" t="s">
        <v>189</v>
      </c>
      <c r="E608" s="200" t="s">
        <v>19</v>
      </c>
      <c r="F608" s="201" t="s">
        <v>1113</v>
      </c>
      <c r="G608" s="199"/>
      <c r="H608" s="200" t="s">
        <v>19</v>
      </c>
      <c r="I608" s="202"/>
      <c r="J608" s="199"/>
      <c r="K608" s="199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189</v>
      </c>
      <c r="AU608" s="207" t="s">
        <v>85</v>
      </c>
      <c r="AV608" s="12" t="s">
        <v>83</v>
      </c>
      <c r="AW608" s="12" t="s">
        <v>35</v>
      </c>
      <c r="AX608" s="12" t="s">
        <v>75</v>
      </c>
      <c r="AY608" s="207" t="s">
        <v>178</v>
      </c>
    </row>
    <row r="609" spans="2:65" s="12" customFormat="1" ht="11.25">
      <c r="B609" s="198"/>
      <c r="C609" s="199"/>
      <c r="D609" s="195" t="s">
        <v>189</v>
      </c>
      <c r="E609" s="200" t="s">
        <v>19</v>
      </c>
      <c r="F609" s="201" t="s">
        <v>1132</v>
      </c>
      <c r="G609" s="199"/>
      <c r="H609" s="200" t="s">
        <v>19</v>
      </c>
      <c r="I609" s="202"/>
      <c r="J609" s="199"/>
      <c r="K609" s="199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189</v>
      </c>
      <c r="AU609" s="207" t="s">
        <v>85</v>
      </c>
      <c r="AV609" s="12" t="s">
        <v>83</v>
      </c>
      <c r="AW609" s="12" t="s">
        <v>35</v>
      </c>
      <c r="AX609" s="12" t="s">
        <v>75</v>
      </c>
      <c r="AY609" s="207" t="s">
        <v>178</v>
      </c>
    </row>
    <row r="610" spans="2:65" s="13" customFormat="1" ht="11.25">
      <c r="B610" s="208"/>
      <c r="C610" s="209"/>
      <c r="D610" s="195" t="s">
        <v>189</v>
      </c>
      <c r="E610" s="210" t="s">
        <v>19</v>
      </c>
      <c r="F610" s="211" t="s">
        <v>1122</v>
      </c>
      <c r="G610" s="209"/>
      <c r="H610" s="212">
        <v>25.92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189</v>
      </c>
      <c r="AU610" s="218" t="s">
        <v>85</v>
      </c>
      <c r="AV610" s="13" t="s">
        <v>85</v>
      </c>
      <c r="AW610" s="13" t="s">
        <v>35</v>
      </c>
      <c r="AX610" s="13" t="s">
        <v>75</v>
      </c>
      <c r="AY610" s="218" t="s">
        <v>178</v>
      </c>
    </row>
    <row r="611" spans="2:65" s="13" customFormat="1" ht="11.25">
      <c r="B611" s="208"/>
      <c r="C611" s="209"/>
      <c r="D611" s="195" t="s">
        <v>189</v>
      </c>
      <c r="E611" s="210" t="s">
        <v>19</v>
      </c>
      <c r="F611" s="211" t="s">
        <v>1123</v>
      </c>
      <c r="G611" s="209"/>
      <c r="H611" s="212">
        <v>-0.75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189</v>
      </c>
      <c r="AU611" s="218" t="s">
        <v>85</v>
      </c>
      <c r="AV611" s="13" t="s">
        <v>85</v>
      </c>
      <c r="AW611" s="13" t="s">
        <v>35</v>
      </c>
      <c r="AX611" s="13" t="s">
        <v>75</v>
      </c>
      <c r="AY611" s="218" t="s">
        <v>178</v>
      </c>
    </row>
    <row r="612" spans="2:65" s="15" customFormat="1" ht="11.25">
      <c r="B612" s="230"/>
      <c r="C612" s="231"/>
      <c r="D612" s="195" t="s">
        <v>189</v>
      </c>
      <c r="E612" s="232" t="s">
        <v>19</v>
      </c>
      <c r="F612" s="233" t="s">
        <v>274</v>
      </c>
      <c r="G612" s="231"/>
      <c r="H612" s="234">
        <v>25.17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189</v>
      </c>
      <c r="AU612" s="240" t="s">
        <v>85</v>
      </c>
      <c r="AV612" s="15" t="s">
        <v>198</v>
      </c>
      <c r="AW612" s="15" t="s">
        <v>35</v>
      </c>
      <c r="AX612" s="15" t="s">
        <v>75</v>
      </c>
      <c r="AY612" s="240" t="s">
        <v>178</v>
      </c>
    </row>
    <row r="613" spans="2:65" s="12" customFormat="1" ht="11.25">
      <c r="B613" s="198"/>
      <c r="C613" s="199"/>
      <c r="D613" s="195" t="s">
        <v>189</v>
      </c>
      <c r="E613" s="200" t="s">
        <v>19</v>
      </c>
      <c r="F613" s="201" t="s">
        <v>1115</v>
      </c>
      <c r="G613" s="199"/>
      <c r="H613" s="200" t="s">
        <v>19</v>
      </c>
      <c r="I613" s="202"/>
      <c r="J613" s="199"/>
      <c r="K613" s="199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189</v>
      </c>
      <c r="AU613" s="207" t="s">
        <v>85</v>
      </c>
      <c r="AV613" s="12" t="s">
        <v>83</v>
      </c>
      <c r="AW613" s="12" t="s">
        <v>35</v>
      </c>
      <c r="AX613" s="12" t="s">
        <v>75</v>
      </c>
      <c r="AY613" s="207" t="s">
        <v>178</v>
      </c>
    </row>
    <row r="614" spans="2:65" s="12" customFormat="1" ht="11.25">
      <c r="B614" s="198"/>
      <c r="C614" s="199"/>
      <c r="D614" s="195" t="s">
        <v>189</v>
      </c>
      <c r="E614" s="200" t="s">
        <v>19</v>
      </c>
      <c r="F614" s="201" t="s">
        <v>1133</v>
      </c>
      <c r="G614" s="199"/>
      <c r="H614" s="200" t="s">
        <v>19</v>
      </c>
      <c r="I614" s="202"/>
      <c r="J614" s="199"/>
      <c r="K614" s="199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189</v>
      </c>
      <c r="AU614" s="207" t="s">
        <v>85</v>
      </c>
      <c r="AV614" s="12" t="s">
        <v>83</v>
      </c>
      <c r="AW614" s="12" t="s">
        <v>35</v>
      </c>
      <c r="AX614" s="12" t="s">
        <v>75</v>
      </c>
      <c r="AY614" s="207" t="s">
        <v>178</v>
      </c>
    </row>
    <row r="615" spans="2:65" s="13" customFormat="1" ht="11.25">
      <c r="B615" s="208"/>
      <c r="C615" s="209"/>
      <c r="D615" s="195" t="s">
        <v>189</v>
      </c>
      <c r="E615" s="210" t="s">
        <v>19</v>
      </c>
      <c r="F615" s="211" t="s">
        <v>1125</v>
      </c>
      <c r="G615" s="209"/>
      <c r="H615" s="212">
        <v>7.08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189</v>
      </c>
      <c r="AU615" s="218" t="s">
        <v>85</v>
      </c>
      <c r="AV615" s="13" t="s">
        <v>85</v>
      </c>
      <c r="AW615" s="13" t="s">
        <v>35</v>
      </c>
      <c r="AX615" s="13" t="s">
        <v>75</v>
      </c>
      <c r="AY615" s="218" t="s">
        <v>178</v>
      </c>
    </row>
    <row r="616" spans="2:65" s="13" customFormat="1" ht="11.25">
      <c r="B616" s="208"/>
      <c r="C616" s="209"/>
      <c r="D616" s="195" t="s">
        <v>189</v>
      </c>
      <c r="E616" s="210" t="s">
        <v>19</v>
      </c>
      <c r="F616" s="211" t="s">
        <v>1126</v>
      </c>
      <c r="G616" s="209"/>
      <c r="H616" s="212">
        <v>39.06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189</v>
      </c>
      <c r="AU616" s="218" t="s">
        <v>85</v>
      </c>
      <c r="AV616" s="13" t="s">
        <v>85</v>
      </c>
      <c r="AW616" s="13" t="s">
        <v>35</v>
      </c>
      <c r="AX616" s="13" t="s">
        <v>75</v>
      </c>
      <c r="AY616" s="218" t="s">
        <v>178</v>
      </c>
    </row>
    <row r="617" spans="2:65" s="15" customFormat="1" ht="11.25">
      <c r="B617" s="230"/>
      <c r="C617" s="231"/>
      <c r="D617" s="195" t="s">
        <v>189</v>
      </c>
      <c r="E617" s="232" t="s">
        <v>19</v>
      </c>
      <c r="F617" s="233" t="s">
        <v>274</v>
      </c>
      <c r="G617" s="231"/>
      <c r="H617" s="234">
        <v>46.14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189</v>
      </c>
      <c r="AU617" s="240" t="s">
        <v>85</v>
      </c>
      <c r="AV617" s="15" t="s">
        <v>198</v>
      </c>
      <c r="AW617" s="15" t="s">
        <v>35</v>
      </c>
      <c r="AX617" s="15" t="s">
        <v>75</v>
      </c>
      <c r="AY617" s="240" t="s">
        <v>178</v>
      </c>
    </row>
    <row r="618" spans="2:65" s="14" customFormat="1" ht="11.25">
      <c r="B618" s="219"/>
      <c r="C618" s="220"/>
      <c r="D618" s="195" t="s">
        <v>189</v>
      </c>
      <c r="E618" s="221" t="s">
        <v>19</v>
      </c>
      <c r="F618" s="222" t="s">
        <v>258</v>
      </c>
      <c r="G618" s="220"/>
      <c r="H618" s="223">
        <v>71.31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189</v>
      </c>
      <c r="AU618" s="229" t="s">
        <v>85</v>
      </c>
      <c r="AV618" s="14" t="s">
        <v>185</v>
      </c>
      <c r="AW618" s="14" t="s">
        <v>35</v>
      </c>
      <c r="AX618" s="14" t="s">
        <v>83</v>
      </c>
      <c r="AY618" s="229" t="s">
        <v>178</v>
      </c>
    </row>
    <row r="619" spans="2:65" s="1" customFormat="1" ht="16.5" customHeight="1">
      <c r="B619" s="35"/>
      <c r="C619" s="183" t="s">
        <v>1134</v>
      </c>
      <c r="D619" s="183" t="s">
        <v>180</v>
      </c>
      <c r="E619" s="184" t="s">
        <v>1135</v>
      </c>
      <c r="F619" s="185" t="s">
        <v>1136</v>
      </c>
      <c r="G619" s="186" t="s">
        <v>362</v>
      </c>
      <c r="H619" s="187">
        <v>0.84199999999999997</v>
      </c>
      <c r="I619" s="188"/>
      <c r="J619" s="189">
        <f>ROUND(I619*H619,2)</f>
        <v>0</v>
      </c>
      <c r="K619" s="185" t="s">
        <v>184</v>
      </c>
      <c r="L619" s="39"/>
      <c r="M619" s="190" t="s">
        <v>19</v>
      </c>
      <c r="N619" s="191" t="s">
        <v>46</v>
      </c>
      <c r="O619" s="61"/>
      <c r="P619" s="192">
        <f>O619*H619</f>
        <v>0</v>
      </c>
      <c r="Q619" s="192">
        <v>1.0525599999999999</v>
      </c>
      <c r="R619" s="192">
        <f>Q619*H619</f>
        <v>0.88625551999999996</v>
      </c>
      <c r="S619" s="192">
        <v>0</v>
      </c>
      <c r="T619" s="193">
        <f>S619*H619</f>
        <v>0</v>
      </c>
      <c r="AR619" s="18" t="s">
        <v>185</v>
      </c>
      <c r="AT619" s="18" t="s">
        <v>180</v>
      </c>
      <c r="AU619" s="18" t="s">
        <v>85</v>
      </c>
      <c r="AY619" s="18" t="s">
        <v>178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18" t="s">
        <v>83</v>
      </c>
      <c r="BK619" s="194">
        <f>ROUND(I619*H619,2)</f>
        <v>0</v>
      </c>
      <c r="BL619" s="18" t="s">
        <v>185</v>
      </c>
      <c r="BM619" s="18" t="s">
        <v>1137</v>
      </c>
    </row>
    <row r="620" spans="2:65" s="1" customFormat="1" ht="11.25">
      <c r="B620" s="35"/>
      <c r="C620" s="36"/>
      <c r="D620" s="195" t="s">
        <v>187</v>
      </c>
      <c r="E620" s="36"/>
      <c r="F620" s="196" t="s">
        <v>1138</v>
      </c>
      <c r="G620" s="36"/>
      <c r="H620" s="36"/>
      <c r="I620" s="113"/>
      <c r="J620" s="36"/>
      <c r="K620" s="36"/>
      <c r="L620" s="39"/>
      <c r="M620" s="197"/>
      <c r="N620" s="61"/>
      <c r="O620" s="61"/>
      <c r="P620" s="61"/>
      <c r="Q620" s="61"/>
      <c r="R620" s="61"/>
      <c r="S620" s="61"/>
      <c r="T620" s="62"/>
      <c r="AT620" s="18" t="s">
        <v>187</v>
      </c>
      <c r="AU620" s="18" t="s">
        <v>85</v>
      </c>
    </row>
    <row r="621" spans="2:65" s="12" customFormat="1" ht="11.25">
      <c r="B621" s="198"/>
      <c r="C621" s="199"/>
      <c r="D621" s="195" t="s">
        <v>189</v>
      </c>
      <c r="E621" s="200" t="s">
        <v>19</v>
      </c>
      <c r="F621" s="201" t="s">
        <v>1139</v>
      </c>
      <c r="G621" s="199"/>
      <c r="H621" s="200" t="s">
        <v>19</v>
      </c>
      <c r="I621" s="202"/>
      <c r="J621" s="199"/>
      <c r="K621" s="199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189</v>
      </c>
      <c r="AU621" s="207" t="s">
        <v>85</v>
      </c>
      <c r="AV621" s="12" t="s">
        <v>83</v>
      </c>
      <c r="AW621" s="12" t="s">
        <v>35</v>
      </c>
      <c r="AX621" s="12" t="s">
        <v>75</v>
      </c>
      <c r="AY621" s="207" t="s">
        <v>178</v>
      </c>
    </row>
    <row r="622" spans="2:65" s="12" customFormat="1" ht="11.25">
      <c r="B622" s="198"/>
      <c r="C622" s="199"/>
      <c r="D622" s="195" t="s">
        <v>189</v>
      </c>
      <c r="E622" s="200" t="s">
        <v>19</v>
      </c>
      <c r="F622" s="201" t="s">
        <v>1113</v>
      </c>
      <c r="G622" s="199"/>
      <c r="H622" s="200" t="s">
        <v>19</v>
      </c>
      <c r="I622" s="202"/>
      <c r="J622" s="199"/>
      <c r="K622" s="199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189</v>
      </c>
      <c r="AU622" s="207" t="s">
        <v>85</v>
      </c>
      <c r="AV622" s="12" t="s">
        <v>83</v>
      </c>
      <c r="AW622" s="12" t="s">
        <v>35</v>
      </c>
      <c r="AX622" s="12" t="s">
        <v>75</v>
      </c>
      <c r="AY622" s="207" t="s">
        <v>178</v>
      </c>
    </row>
    <row r="623" spans="2:65" s="12" customFormat="1" ht="11.25">
      <c r="B623" s="198"/>
      <c r="C623" s="199"/>
      <c r="D623" s="195" t="s">
        <v>189</v>
      </c>
      <c r="E623" s="200" t="s">
        <v>19</v>
      </c>
      <c r="F623" s="201" t="s">
        <v>1140</v>
      </c>
      <c r="G623" s="199"/>
      <c r="H623" s="200" t="s">
        <v>19</v>
      </c>
      <c r="I623" s="202"/>
      <c r="J623" s="199"/>
      <c r="K623" s="199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189</v>
      </c>
      <c r="AU623" s="207" t="s">
        <v>85</v>
      </c>
      <c r="AV623" s="12" t="s">
        <v>83</v>
      </c>
      <c r="AW623" s="12" t="s">
        <v>35</v>
      </c>
      <c r="AX623" s="12" t="s">
        <v>75</v>
      </c>
      <c r="AY623" s="207" t="s">
        <v>178</v>
      </c>
    </row>
    <row r="624" spans="2:65" s="12" customFormat="1" ht="11.25">
      <c r="B624" s="198"/>
      <c r="C624" s="199"/>
      <c r="D624" s="195" t="s">
        <v>189</v>
      </c>
      <c r="E624" s="200" t="s">
        <v>19</v>
      </c>
      <c r="F624" s="201" t="s">
        <v>1141</v>
      </c>
      <c r="G624" s="199"/>
      <c r="H624" s="200" t="s">
        <v>19</v>
      </c>
      <c r="I624" s="202"/>
      <c r="J624" s="199"/>
      <c r="K624" s="199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189</v>
      </c>
      <c r="AU624" s="207" t="s">
        <v>85</v>
      </c>
      <c r="AV624" s="12" t="s">
        <v>83</v>
      </c>
      <c r="AW624" s="12" t="s">
        <v>35</v>
      </c>
      <c r="AX624" s="12" t="s">
        <v>75</v>
      </c>
      <c r="AY624" s="207" t="s">
        <v>178</v>
      </c>
    </row>
    <row r="625" spans="2:65" s="13" customFormat="1" ht="11.25">
      <c r="B625" s="208"/>
      <c r="C625" s="209"/>
      <c r="D625" s="195" t="s">
        <v>189</v>
      </c>
      <c r="E625" s="210" t="s">
        <v>19</v>
      </c>
      <c r="F625" s="211" t="s">
        <v>1142</v>
      </c>
      <c r="G625" s="209"/>
      <c r="H625" s="212">
        <v>0.36099999999999999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189</v>
      </c>
      <c r="AU625" s="218" t="s">
        <v>85</v>
      </c>
      <c r="AV625" s="13" t="s">
        <v>85</v>
      </c>
      <c r="AW625" s="13" t="s">
        <v>35</v>
      </c>
      <c r="AX625" s="13" t="s">
        <v>75</v>
      </c>
      <c r="AY625" s="218" t="s">
        <v>178</v>
      </c>
    </row>
    <row r="626" spans="2:65" s="12" customFormat="1" ht="11.25">
      <c r="B626" s="198"/>
      <c r="C626" s="199"/>
      <c r="D626" s="195" t="s">
        <v>189</v>
      </c>
      <c r="E626" s="200" t="s">
        <v>19</v>
      </c>
      <c r="F626" s="201" t="s">
        <v>1143</v>
      </c>
      <c r="G626" s="199"/>
      <c r="H626" s="200" t="s">
        <v>19</v>
      </c>
      <c r="I626" s="202"/>
      <c r="J626" s="199"/>
      <c r="K626" s="199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189</v>
      </c>
      <c r="AU626" s="207" t="s">
        <v>85</v>
      </c>
      <c r="AV626" s="12" t="s">
        <v>83</v>
      </c>
      <c r="AW626" s="12" t="s">
        <v>35</v>
      </c>
      <c r="AX626" s="12" t="s">
        <v>75</v>
      </c>
      <c r="AY626" s="207" t="s">
        <v>178</v>
      </c>
    </row>
    <row r="627" spans="2:65" s="12" customFormat="1" ht="11.25">
      <c r="B627" s="198"/>
      <c r="C627" s="199"/>
      <c r="D627" s="195" t="s">
        <v>189</v>
      </c>
      <c r="E627" s="200" t="s">
        <v>19</v>
      </c>
      <c r="F627" s="201" t="s">
        <v>1144</v>
      </c>
      <c r="G627" s="199"/>
      <c r="H627" s="200" t="s">
        <v>19</v>
      </c>
      <c r="I627" s="202"/>
      <c r="J627" s="199"/>
      <c r="K627" s="199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189</v>
      </c>
      <c r="AU627" s="207" t="s">
        <v>85</v>
      </c>
      <c r="AV627" s="12" t="s">
        <v>83</v>
      </c>
      <c r="AW627" s="12" t="s">
        <v>35</v>
      </c>
      <c r="AX627" s="12" t="s">
        <v>75</v>
      </c>
      <c r="AY627" s="207" t="s">
        <v>178</v>
      </c>
    </row>
    <row r="628" spans="2:65" s="13" customFormat="1" ht="11.25">
      <c r="B628" s="208"/>
      <c r="C628" s="209"/>
      <c r="D628" s="195" t="s">
        <v>189</v>
      </c>
      <c r="E628" s="210" t="s">
        <v>19</v>
      </c>
      <c r="F628" s="211" t="s">
        <v>1145</v>
      </c>
      <c r="G628" s="209"/>
      <c r="H628" s="212">
        <v>0.09</v>
      </c>
      <c r="I628" s="213"/>
      <c r="J628" s="209"/>
      <c r="K628" s="209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189</v>
      </c>
      <c r="AU628" s="218" t="s">
        <v>85</v>
      </c>
      <c r="AV628" s="13" t="s">
        <v>85</v>
      </c>
      <c r="AW628" s="13" t="s">
        <v>35</v>
      </c>
      <c r="AX628" s="13" t="s">
        <v>75</v>
      </c>
      <c r="AY628" s="218" t="s">
        <v>178</v>
      </c>
    </row>
    <row r="629" spans="2:65" s="15" customFormat="1" ht="11.25">
      <c r="B629" s="230"/>
      <c r="C629" s="231"/>
      <c r="D629" s="195" t="s">
        <v>189</v>
      </c>
      <c r="E629" s="232" t="s">
        <v>19</v>
      </c>
      <c r="F629" s="233" t="s">
        <v>274</v>
      </c>
      <c r="G629" s="231"/>
      <c r="H629" s="234">
        <v>0.45100000000000001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189</v>
      </c>
      <c r="AU629" s="240" t="s">
        <v>85</v>
      </c>
      <c r="AV629" s="15" t="s">
        <v>198</v>
      </c>
      <c r="AW629" s="15" t="s">
        <v>35</v>
      </c>
      <c r="AX629" s="15" t="s">
        <v>75</v>
      </c>
      <c r="AY629" s="240" t="s">
        <v>178</v>
      </c>
    </row>
    <row r="630" spans="2:65" s="12" customFormat="1" ht="11.25">
      <c r="B630" s="198"/>
      <c r="C630" s="199"/>
      <c r="D630" s="195" t="s">
        <v>189</v>
      </c>
      <c r="E630" s="200" t="s">
        <v>19</v>
      </c>
      <c r="F630" s="201" t="s">
        <v>1115</v>
      </c>
      <c r="G630" s="199"/>
      <c r="H630" s="200" t="s">
        <v>19</v>
      </c>
      <c r="I630" s="202"/>
      <c r="J630" s="199"/>
      <c r="K630" s="199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189</v>
      </c>
      <c r="AU630" s="207" t="s">
        <v>85</v>
      </c>
      <c r="AV630" s="12" t="s">
        <v>83</v>
      </c>
      <c r="AW630" s="12" t="s">
        <v>35</v>
      </c>
      <c r="AX630" s="12" t="s">
        <v>75</v>
      </c>
      <c r="AY630" s="207" t="s">
        <v>178</v>
      </c>
    </row>
    <row r="631" spans="2:65" s="12" customFormat="1" ht="11.25">
      <c r="B631" s="198"/>
      <c r="C631" s="199"/>
      <c r="D631" s="195" t="s">
        <v>189</v>
      </c>
      <c r="E631" s="200" t="s">
        <v>19</v>
      </c>
      <c r="F631" s="201" t="s">
        <v>1146</v>
      </c>
      <c r="G631" s="199"/>
      <c r="H631" s="200" t="s">
        <v>19</v>
      </c>
      <c r="I631" s="202"/>
      <c r="J631" s="199"/>
      <c r="K631" s="199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189</v>
      </c>
      <c r="AU631" s="207" t="s">
        <v>85</v>
      </c>
      <c r="AV631" s="12" t="s">
        <v>83</v>
      </c>
      <c r="AW631" s="12" t="s">
        <v>35</v>
      </c>
      <c r="AX631" s="12" t="s">
        <v>75</v>
      </c>
      <c r="AY631" s="207" t="s">
        <v>178</v>
      </c>
    </row>
    <row r="632" spans="2:65" s="12" customFormat="1" ht="11.25">
      <c r="B632" s="198"/>
      <c r="C632" s="199"/>
      <c r="D632" s="195" t="s">
        <v>189</v>
      </c>
      <c r="E632" s="200" t="s">
        <v>19</v>
      </c>
      <c r="F632" s="201" t="s">
        <v>1141</v>
      </c>
      <c r="G632" s="199"/>
      <c r="H632" s="200" t="s">
        <v>19</v>
      </c>
      <c r="I632" s="202"/>
      <c r="J632" s="199"/>
      <c r="K632" s="199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189</v>
      </c>
      <c r="AU632" s="207" t="s">
        <v>85</v>
      </c>
      <c r="AV632" s="12" t="s">
        <v>83</v>
      </c>
      <c r="AW632" s="12" t="s">
        <v>35</v>
      </c>
      <c r="AX632" s="12" t="s">
        <v>75</v>
      </c>
      <c r="AY632" s="207" t="s">
        <v>178</v>
      </c>
    </row>
    <row r="633" spans="2:65" s="13" customFormat="1" ht="11.25">
      <c r="B633" s="208"/>
      <c r="C633" s="209"/>
      <c r="D633" s="195" t="s">
        <v>189</v>
      </c>
      <c r="E633" s="210" t="s">
        <v>19</v>
      </c>
      <c r="F633" s="211" t="s">
        <v>1147</v>
      </c>
      <c r="G633" s="209"/>
      <c r="H633" s="212">
        <v>0.318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189</v>
      </c>
      <c r="AU633" s="218" t="s">
        <v>85</v>
      </c>
      <c r="AV633" s="13" t="s">
        <v>85</v>
      </c>
      <c r="AW633" s="13" t="s">
        <v>35</v>
      </c>
      <c r="AX633" s="13" t="s">
        <v>75</v>
      </c>
      <c r="AY633" s="218" t="s">
        <v>178</v>
      </c>
    </row>
    <row r="634" spans="2:65" s="12" customFormat="1" ht="11.25">
      <c r="B634" s="198"/>
      <c r="C634" s="199"/>
      <c r="D634" s="195" t="s">
        <v>189</v>
      </c>
      <c r="E634" s="200" t="s">
        <v>19</v>
      </c>
      <c r="F634" s="201" t="s">
        <v>1148</v>
      </c>
      <c r="G634" s="199"/>
      <c r="H634" s="200" t="s">
        <v>19</v>
      </c>
      <c r="I634" s="202"/>
      <c r="J634" s="199"/>
      <c r="K634" s="199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189</v>
      </c>
      <c r="AU634" s="207" t="s">
        <v>85</v>
      </c>
      <c r="AV634" s="12" t="s">
        <v>83</v>
      </c>
      <c r="AW634" s="12" t="s">
        <v>35</v>
      </c>
      <c r="AX634" s="12" t="s">
        <v>75</v>
      </c>
      <c r="AY634" s="207" t="s">
        <v>178</v>
      </c>
    </row>
    <row r="635" spans="2:65" s="12" customFormat="1" ht="11.25">
      <c r="B635" s="198"/>
      <c r="C635" s="199"/>
      <c r="D635" s="195" t="s">
        <v>189</v>
      </c>
      <c r="E635" s="200" t="s">
        <v>19</v>
      </c>
      <c r="F635" s="201" t="s">
        <v>1144</v>
      </c>
      <c r="G635" s="199"/>
      <c r="H635" s="200" t="s">
        <v>19</v>
      </c>
      <c r="I635" s="202"/>
      <c r="J635" s="199"/>
      <c r="K635" s="199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189</v>
      </c>
      <c r="AU635" s="207" t="s">
        <v>85</v>
      </c>
      <c r="AV635" s="12" t="s">
        <v>83</v>
      </c>
      <c r="AW635" s="12" t="s">
        <v>35</v>
      </c>
      <c r="AX635" s="12" t="s">
        <v>75</v>
      </c>
      <c r="AY635" s="207" t="s">
        <v>178</v>
      </c>
    </row>
    <row r="636" spans="2:65" s="13" customFormat="1" ht="11.25">
      <c r="B636" s="208"/>
      <c r="C636" s="209"/>
      <c r="D636" s="195" t="s">
        <v>189</v>
      </c>
      <c r="E636" s="210" t="s">
        <v>19</v>
      </c>
      <c r="F636" s="211" t="s">
        <v>1149</v>
      </c>
      <c r="G636" s="209"/>
      <c r="H636" s="212">
        <v>7.2999999999999995E-2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189</v>
      </c>
      <c r="AU636" s="218" t="s">
        <v>85</v>
      </c>
      <c r="AV636" s="13" t="s">
        <v>85</v>
      </c>
      <c r="AW636" s="13" t="s">
        <v>35</v>
      </c>
      <c r="AX636" s="13" t="s">
        <v>75</v>
      </c>
      <c r="AY636" s="218" t="s">
        <v>178</v>
      </c>
    </row>
    <row r="637" spans="2:65" s="15" customFormat="1" ht="11.25">
      <c r="B637" s="230"/>
      <c r="C637" s="231"/>
      <c r="D637" s="195" t="s">
        <v>189</v>
      </c>
      <c r="E637" s="232" t="s">
        <v>19</v>
      </c>
      <c r="F637" s="233" t="s">
        <v>274</v>
      </c>
      <c r="G637" s="231"/>
      <c r="H637" s="234">
        <v>0.39100000000000001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189</v>
      </c>
      <c r="AU637" s="240" t="s">
        <v>85</v>
      </c>
      <c r="AV637" s="15" t="s">
        <v>198</v>
      </c>
      <c r="AW637" s="15" t="s">
        <v>35</v>
      </c>
      <c r="AX637" s="15" t="s">
        <v>75</v>
      </c>
      <c r="AY637" s="240" t="s">
        <v>178</v>
      </c>
    </row>
    <row r="638" spans="2:65" s="14" customFormat="1" ht="11.25">
      <c r="B638" s="219"/>
      <c r="C638" s="220"/>
      <c r="D638" s="195" t="s">
        <v>189</v>
      </c>
      <c r="E638" s="221" t="s">
        <v>19</v>
      </c>
      <c r="F638" s="222" t="s">
        <v>258</v>
      </c>
      <c r="G638" s="220"/>
      <c r="H638" s="223">
        <v>0.84199999999999997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189</v>
      </c>
      <c r="AU638" s="229" t="s">
        <v>85</v>
      </c>
      <c r="AV638" s="14" t="s">
        <v>185</v>
      </c>
      <c r="AW638" s="14" t="s">
        <v>35</v>
      </c>
      <c r="AX638" s="14" t="s">
        <v>83</v>
      </c>
      <c r="AY638" s="229" t="s">
        <v>178</v>
      </c>
    </row>
    <row r="639" spans="2:65" s="11" customFormat="1" ht="22.9" customHeight="1">
      <c r="B639" s="167"/>
      <c r="C639" s="168"/>
      <c r="D639" s="169" t="s">
        <v>74</v>
      </c>
      <c r="E639" s="181" t="s">
        <v>218</v>
      </c>
      <c r="F639" s="181" t="s">
        <v>1150</v>
      </c>
      <c r="G639" s="168"/>
      <c r="H639" s="168"/>
      <c r="I639" s="171"/>
      <c r="J639" s="182">
        <f>BK639</f>
        <v>0</v>
      </c>
      <c r="K639" s="168"/>
      <c r="L639" s="173"/>
      <c r="M639" s="174"/>
      <c r="N639" s="175"/>
      <c r="O639" s="175"/>
      <c r="P639" s="176">
        <f>SUM(P640:P1617)</f>
        <v>0</v>
      </c>
      <c r="Q639" s="175"/>
      <c r="R639" s="176">
        <f>SUM(R640:R1617)</f>
        <v>112.47508241999999</v>
      </c>
      <c r="S639" s="175"/>
      <c r="T639" s="177">
        <f>SUM(T640:T1617)</f>
        <v>0</v>
      </c>
      <c r="AR639" s="178" t="s">
        <v>83</v>
      </c>
      <c r="AT639" s="179" t="s">
        <v>74</v>
      </c>
      <c r="AU639" s="179" t="s">
        <v>83</v>
      </c>
      <c r="AY639" s="178" t="s">
        <v>178</v>
      </c>
      <c r="BK639" s="180">
        <f>SUM(BK640:BK1617)</f>
        <v>0</v>
      </c>
    </row>
    <row r="640" spans="2:65" s="1" customFormat="1" ht="16.5" customHeight="1">
      <c r="B640" s="35"/>
      <c r="C640" s="183" t="s">
        <v>1151</v>
      </c>
      <c r="D640" s="183" t="s">
        <v>180</v>
      </c>
      <c r="E640" s="184" t="s">
        <v>1152</v>
      </c>
      <c r="F640" s="185" t="s">
        <v>1153</v>
      </c>
      <c r="G640" s="186" t="s">
        <v>183</v>
      </c>
      <c r="H640" s="187">
        <v>332.8</v>
      </c>
      <c r="I640" s="188"/>
      <c r="J640" s="189">
        <f>ROUND(I640*H640,2)</f>
        <v>0</v>
      </c>
      <c r="K640" s="185" t="s">
        <v>184</v>
      </c>
      <c r="L640" s="39"/>
      <c r="M640" s="190" t="s">
        <v>19</v>
      </c>
      <c r="N640" s="191" t="s">
        <v>46</v>
      </c>
      <c r="O640" s="61"/>
      <c r="P640" s="192">
        <f>O640*H640</f>
        <v>0</v>
      </c>
      <c r="Q640" s="192">
        <v>3.0000000000000001E-3</v>
      </c>
      <c r="R640" s="192">
        <f>Q640*H640</f>
        <v>0.99840000000000007</v>
      </c>
      <c r="S640" s="192">
        <v>0</v>
      </c>
      <c r="T640" s="193">
        <f>S640*H640</f>
        <v>0</v>
      </c>
      <c r="AR640" s="18" t="s">
        <v>185</v>
      </c>
      <c r="AT640" s="18" t="s">
        <v>180</v>
      </c>
      <c r="AU640" s="18" t="s">
        <v>85</v>
      </c>
      <c r="AY640" s="18" t="s">
        <v>178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8" t="s">
        <v>83</v>
      </c>
      <c r="BK640" s="194">
        <f>ROUND(I640*H640,2)</f>
        <v>0</v>
      </c>
      <c r="BL640" s="18" t="s">
        <v>185</v>
      </c>
      <c r="BM640" s="18" t="s">
        <v>1154</v>
      </c>
    </row>
    <row r="641" spans="2:65" s="1" customFormat="1" ht="11.25">
      <c r="B641" s="35"/>
      <c r="C641" s="36"/>
      <c r="D641" s="195" t="s">
        <v>187</v>
      </c>
      <c r="E641" s="36"/>
      <c r="F641" s="196" t="s">
        <v>1155</v>
      </c>
      <c r="G641" s="36"/>
      <c r="H641" s="36"/>
      <c r="I641" s="113"/>
      <c r="J641" s="36"/>
      <c r="K641" s="36"/>
      <c r="L641" s="39"/>
      <c r="M641" s="197"/>
      <c r="N641" s="61"/>
      <c r="O641" s="61"/>
      <c r="P641" s="61"/>
      <c r="Q641" s="61"/>
      <c r="R641" s="61"/>
      <c r="S641" s="61"/>
      <c r="T641" s="62"/>
      <c r="AT641" s="18" t="s">
        <v>187</v>
      </c>
      <c r="AU641" s="18" t="s">
        <v>85</v>
      </c>
    </row>
    <row r="642" spans="2:65" s="12" customFormat="1" ht="11.25">
      <c r="B642" s="198"/>
      <c r="C642" s="199"/>
      <c r="D642" s="195" t="s">
        <v>189</v>
      </c>
      <c r="E642" s="200" t="s">
        <v>19</v>
      </c>
      <c r="F642" s="201" t="s">
        <v>1156</v>
      </c>
      <c r="G642" s="199"/>
      <c r="H642" s="200" t="s">
        <v>19</v>
      </c>
      <c r="I642" s="202"/>
      <c r="J642" s="199"/>
      <c r="K642" s="199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189</v>
      </c>
      <c r="AU642" s="207" t="s">
        <v>85</v>
      </c>
      <c r="AV642" s="12" t="s">
        <v>83</v>
      </c>
      <c r="AW642" s="12" t="s">
        <v>35</v>
      </c>
      <c r="AX642" s="12" t="s">
        <v>75</v>
      </c>
      <c r="AY642" s="207" t="s">
        <v>178</v>
      </c>
    </row>
    <row r="643" spans="2:65" s="13" customFormat="1" ht="11.25">
      <c r="B643" s="208"/>
      <c r="C643" s="209"/>
      <c r="D643" s="195" t="s">
        <v>189</v>
      </c>
      <c r="E643" s="210" t="s">
        <v>19</v>
      </c>
      <c r="F643" s="211" t="s">
        <v>1157</v>
      </c>
      <c r="G643" s="209"/>
      <c r="H643" s="212">
        <v>253.3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189</v>
      </c>
      <c r="AU643" s="218" t="s">
        <v>85</v>
      </c>
      <c r="AV643" s="13" t="s">
        <v>85</v>
      </c>
      <c r="AW643" s="13" t="s">
        <v>35</v>
      </c>
      <c r="AX643" s="13" t="s">
        <v>75</v>
      </c>
      <c r="AY643" s="218" t="s">
        <v>178</v>
      </c>
    </row>
    <row r="644" spans="2:65" s="12" customFormat="1" ht="11.25">
      <c r="B644" s="198"/>
      <c r="C644" s="199"/>
      <c r="D644" s="195" t="s">
        <v>189</v>
      </c>
      <c r="E644" s="200" t="s">
        <v>19</v>
      </c>
      <c r="F644" s="201" t="s">
        <v>1158</v>
      </c>
      <c r="G644" s="199"/>
      <c r="H644" s="200" t="s">
        <v>19</v>
      </c>
      <c r="I644" s="202"/>
      <c r="J644" s="199"/>
      <c r="K644" s="199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189</v>
      </c>
      <c r="AU644" s="207" t="s">
        <v>85</v>
      </c>
      <c r="AV644" s="12" t="s">
        <v>83</v>
      </c>
      <c r="AW644" s="12" t="s">
        <v>35</v>
      </c>
      <c r="AX644" s="12" t="s">
        <v>75</v>
      </c>
      <c r="AY644" s="207" t="s">
        <v>178</v>
      </c>
    </row>
    <row r="645" spans="2:65" s="13" customFormat="1" ht="11.25">
      <c r="B645" s="208"/>
      <c r="C645" s="209"/>
      <c r="D645" s="195" t="s">
        <v>189</v>
      </c>
      <c r="E645" s="210" t="s">
        <v>19</v>
      </c>
      <c r="F645" s="211" t="s">
        <v>1159</v>
      </c>
      <c r="G645" s="209"/>
      <c r="H645" s="212">
        <v>79.5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189</v>
      </c>
      <c r="AU645" s="218" t="s">
        <v>85</v>
      </c>
      <c r="AV645" s="13" t="s">
        <v>85</v>
      </c>
      <c r="AW645" s="13" t="s">
        <v>35</v>
      </c>
      <c r="AX645" s="13" t="s">
        <v>75</v>
      </c>
      <c r="AY645" s="218" t="s">
        <v>178</v>
      </c>
    </row>
    <row r="646" spans="2:65" s="14" customFormat="1" ht="11.25">
      <c r="B646" s="219"/>
      <c r="C646" s="220"/>
      <c r="D646" s="195" t="s">
        <v>189</v>
      </c>
      <c r="E646" s="221" t="s">
        <v>19</v>
      </c>
      <c r="F646" s="222" t="s">
        <v>258</v>
      </c>
      <c r="G646" s="220"/>
      <c r="H646" s="223">
        <v>332.8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189</v>
      </c>
      <c r="AU646" s="229" t="s">
        <v>85</v>
      </c>
      <c r="AV646" s="14" t="s">
        <v>185</v>
      </c>
      <c r="AW646" s="14" t="s">
        <v>35</v>
      </c>
      <c r="AX646" s="14" t="s">
        <v>83</v>
      </c>
      <c r="AY646" s="229" t="s">
        <v>178</v>
      </c>
    </row>
    <row r="647" spans="2:65" s="1" customFormat="1" ht="16.5" customHeight="1">
      <c r="B647" s="35"/>
      <c r="C647" s="183" t="s">
        <v>1160</v>
      </c>
      <c r="D647" s="183" t="s">
        <v>180</v>
      </c>
      <c r="E647" s="184" t="s">
        <v>1161</v>
      </c>
      <c r="F647" s="185" t="s">
        <v>1162</v>
      </c>
      <c r="G647" s="186" t="s">
        <v>183</v>
      </c>
      <c r="H647" s="187">
        <v>1173.3689999999999</v>
      </c>
      <c r="I647" s="188"/>
      <c r="J647" s="189">
        <f>ROUND(I647*H647,2)</f>
        <v>0</v>
      </c>
      <c r="K647" s="185" t="s">
        <v>184</v>
      </c>
      <c r="L647" s="39"/>
      <c r="M647" s="190" t="s">
        <v>19</v>
      </c>
      <c r="N647" s="191" t="s">
        <v>46</v>
      </c>
      <c r="O647" s="61"/>
      <c r="P647" s="192">
        <f>O647*H647</f>
        <v>0</v>
      </c>
      <c r="Q647" s="192">
        <v>4.9399999999999999E-3</v>
      </c>
      <c r="R647" s="192">
        <f>Q647*H647</f>
        <v>5.7964428599999991</v>
      </c>
      <c r="S647" s="192">
        <v>0</v>
      </c>
      <c r="T647" s="193">
        <f>S647*H647</f>
        <v>0</v>
      </c>
      <c r="AR647" s="18" t="s">
        <v>185</v>
      </c>
      <c r="AT647" s="18" t="s">
        <v>180</v>
      </c>
      <c r="AU647" s="18" t="s">
        <v>85</v>
      </c>
      <c r="AY647" s="18" t="s">
        <v>178</v>
      </c>
      <c r="BE647" s="194">
        <f>IF(N647="základní",J647,0)</f>
        <v>0</v>
      </c>
      <c r="BF647" s="194">
        <f>IF(N647="snížená",J647,0)</f>
        <v>0</v>
      </c>
      <c r="BG647" s="194">
        <f>IF(N647="zákl. přenesená",J647,0)</f>
        <v>0</v>
      </c>
      <c r="BH647" s="194">
        <f>IF(N647="sníž. přenesená",J647,0)</f>
        <v>0</v>
      </c>
      <c r="BI647" s="194">
        <f>IF(N647="nulová",J647,0)</f>
        <v>0</v>
      </c>
      <c r="BJ647" s="18" t="s">
        <v>83</v>
      </c>
      <c r="BK647" s="194">
        <f>ROUND(I647*H647,2)</f>
        <v>0</v>
      </c>
      <c r="BL647" s="18" t="s">
        <v>185</v>
      </c>
      <c r="BM647" s="18" t="s">
        <v>1163</v>
      </c>
    </row>
    <row r="648" spans="2:65" s="1" customFormat="1" ht="11.25">
      <c r="B648" s="35"/>
      <c r="C648" s="36"/>
      <c r="D648" s="195" t="s">
        <v>187</v>
      </c>
      <c r="E648" s="36"/>
      <c r="F648" s="196" t="s">
        <v>1164</v>
      </c>
      <c r="G648" s="36"/>
      <c r="H648" s="36"/>
      <c r="I648" s="113"/>
      <c r="J648" s="36"/>
      <c r="K648" s="36"/>
      <c r="L648" s="39"/>
      <c r="M648" s="197"/>
      <c r="N648" s="61"/>
      <c r="O648" s="61"/>
      <c r="P648" s="61"/>
      <c r="Q648" s="61"/>
      <c r="R648" s="61"/>
      <c r="S648" s="61"/>
      <c r="T648" s="62"/>
      <c r="AT648" s="18" t="s">
        <v>187</v>
      </c>
      <c r="AU648" s="18" t="s">
        <v>85</v>
      </c>
    </row>
    <row r="649" spans="2:65" s="12" customFormat="1" ht="11.25">
      <c r="B649" s="198"/>
      <c r="C649" s="199"/>
      <c r="D649" s="195" t="s">
        <v>189</v>
      </c>
      <c r="E649" s="200" t="s">
        <v>19</v>
      </c>
      <c r="F649" s="201" t="s">
        <v>1165</v>
      </c>
      <c r="G649" s="199"/>
      <c r="H649" s="200" t="s">
        <v>19</v>
      </c>
      <c r="I649" s="202"/>
      <c r="J649" s="199"/>
      <c r="K649" s="199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189</v>
      </c>
      <c r="AU649" s="207" t="s">
        <v>85</v>
      </c>
      <c r="AV649" s="12" t="s">
        <v>83</v>
      </c>
      <c r="AW649" s="12" t="s">
        <v>35</v>
      </c>
      <c r="AX649" s="12" t="s">
        <v>75</v>
      </c>
      <c r="AY649" s="207" t="s">
        <v>178</v>
      </c>
    </row>
    <row r="650" spans="2:65" s="12" customFormat="1" ht="11.25">
      <c r="B650" s="198"/>
      <c r="C650" s="199"/>
      <c r="D650" s="195" t="s">
        <v>189</v>
      </c>
      <c r="E650" s="200" t="s">
        <v>19</v>
      </c>
      <c r="F650" s="201" t="s">
        <v>1166</v>
      </c>
      <c r="G650" s="199"/>
      <c r="H650" s="200" t="s">
        <v>19</v>
      </c>
      <c r="I650" s="202"/>
      <c r="J650" s="199"/>
      <c r="K650" s="199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189</v>
      </c>
      <c r="AU650" s="207" t="s">
        <v>85</v>
      </c>
      <c r="AV650" s="12" t="s">
        <v>83</v>
      </c>
      <c r="AW650" s="12" t="s">
        <v>35</v>
      </c>
      <c r="AX650" s="12" t="s">
        <v>75</v>
      </c>
      <c r="AY650" s="207" t="s">
        <v>178</v>
      </c>
    </row>
    <row r="651" spans="2:65" s="13" customFormat="1" ht="11.25">
      <c r="B651" s="208"/>
      <c r="C651" s="209"/>
      <c r="D651" s="195" t="s">
        <v>189</v>
      </c>
      <c r="E651" s="210" t="s">
        <v>19</v>
      </c>
      <c r="F651" s="211" t="s">
        <v>1167</v>
      </c>
      <c r="G651" s="209"/>
      <c r="H651" s="212">
        <v>21.734999999999999</v>
      </c>
      <c r="I651" s="213"/>
      <c r="J651" s="209"/>
      <c r="K651" s="209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189</v>
      </c>
      <c r="AU651" s="218" t="s">
        <v>85</v>
      </c>
      <c r="AV651" s="13" t="s">
        <v>85</v>
      </c>
      <c r="AW651" s="13" t="s">
        <v>35</v>
      </c>
      <c r="AX651" s="13" t="s">
        <v>75</v>
      </c>
      <c r="AY651" s="218" t="s">
        <v>178</v>
      </c>
    </row>
    <row r="652" spans="2:65" s="12" customFormat="1" ht="11.25">
      <c r="B652" s="198"/>
      <c r="C652" s="199"/>
      <c r="D652" s="195" t="s">
        <v>189</v>
      </c>
      <c r="E652" s="200" t="s">
        <v>19</v>
      </c>
      <c r="F652" s="201" t="s">
        <v>881</v>
      </c>
      <c r="G652" s="199"/>
      <c r="H652" s="200" t="s">
        <v>19</v>
      </c>
      <c r="I652" s="202"/>
      <c r="J652" s="199"/>
      <c r="K652" s="199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189</v>
      </c>
      <c r="AU652" s="207" t="s">
        <v>85</v>
      </c>
      <c r="AV652" s="12" t="s">
        <v>83</v>
      </c>
      <c r="AW652" s="12" t="s">
        <v>35</v>
      </c>
      <c r="AX652" s="12" t="s">
        <v>75</v>
      </c>
      <c r="AY652" s="207" t="s">
        <v>178</v>
      </c>
    </row>
    <row r="653" spans="2:65" s="13" customFormat="1" ht="11.25">
      <c r="B653" s="208"/>
      <c r="C653" s="209"/>
      <c r="D653" s="195" t="s">
        <v>189</v>
      </c>
      <c r="E653" s="210" t="s">
        <v>19</v>
      </c>
      <c r="F653" s="211" t="s">
        <v>1168</v>
      </c>
      <c r="G653" s="209"/>
      <c r="H653" s="212">
        <v>-2.5499999999999998</v>
      </c>
      <c r="I653" s="213"/>
      <c r="J653" s="209"/>
      <c r="K653" s="209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189</v>
      </c>
      <c r="AU653" s="218" t="s">
        <v>85</v>
      </c>
      <c r="AV653" s="13" t="s">
        <v>85</v>
      </c>
      <c r="AW653" s="13" t="s">
        <v>35</v>
      </c>
      <c r="AX653" s="13" t="s">
        <v>75</v>
      </c>
      <c r="AY653" s="218" t="s">
        <v>178</v>
      </c>
    </row>
    <row r="654" spans="2:65" s="15" customFormat="1" ht="11.25">
      <c r="B654" s="230"/>
      <c r="C654" s="231"/>
      <c r="D654" s="195" t="s">
        <v>189</v>
      </c>
      <c r="E654" s="232" t="s">
        <v>19</v>
      </c>
      <c r="F654" s="233" t="s">
        <v>274</v>
      </c>
      <c r="G654" s="231"/>
      <c r="H654" s="234">
        <v>19.184999999999999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189</v>
      </c>
      <c r="AU654" s="240" t="s">
        <v>85</v>
      </c>
      <c r="AV654" s="15" t="s">
        <v>198</v>
      </c>
      <c r="AW654" s="15" t="s">
        <v>35</v>
      </c>
      <c r="AX654" s="15" t="s">
        <v>75</v>
      </c>
      <c r="AY654" s="240" t="s">
        <v>178</v>
      </c>
    </row>
    <row r="655" spans="2:65" s="12" customFormat="1" ht="11.25">
      <c r="B655" s="198"/>
      <c r="C655" s="199"/>
      <c r="D655" s="195" t="s">
        <v>189</v>
      </c>
      <c r="E655" s="200" t="s">
        <v>19</v>
      </c>
      <c r="F655" s="201" t="s">
        <v>1169</v>
      </c>
      <c r="G655" s="199"/>
      <c r="H655" s="200" t="s">
        <v>19</v>
      </c>
      <c r="I655" s="202"/>
      <c r="J655" s="199"/>
      <c r="K655" s="199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189</v>
      </c>
      <c r="AU655" s="207" t="s">
        <v>85</v>
      </c>
      <c r="AV655" s="12" t="s">
        <v>83</v>
      </c>
      <c r="AW655" s="12" t="s">
        <v>35</v>
      </c>
      <c r="AX655" s="12" t="s">
        <v>75</v>
      </c>
      <c r="AY655" s="207" t="s">
        <v>178</v>
      </c>
    </row>
    <row r="656" spans="2:65" s="13" customFormat="1" ht="11.25">
      <c r="B656" s="208"/>
      <c r="C656" s="209"/>
      <c r="D656" s="195" t="s">
        <v>189</v>
      </c>
      <c r="E656" s="210" t="s">
        <v>19</v>
      </c>
      <c r="F656" s="211" t="s">
        <v>1167</v>
      </c>
      <c r="G656" s="209"/>
      <c r="H656" s="212">
        <v>21.734999999999999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189</v>
      </c>
      <c r="AU656" s="218" t="s">
        <v>85</v>
      </c>
      <c r="AV656" s="13" t="s">
        <v>85</v>
      </c>
      <c r="AW656" s="13" t="s">
        <v>35</v>
      </c>
      <c r="AX656" s="13" t="s">
        <v>75</v>
      </c>
      <c r="AY656" s="218" t="s">
        <v>178</v>
      </c>
    </row>
    <row r="657" spans="2:51" s="12" customFormat="1" ht="11.25">
      <c r="B657" s="198"/>
      <c r="C657" s="199"/>
      <c r="D657" s="195" t="s">
        <v>189</v>
      </c>
      <c r="E657" s="200" t="s">
        <v>19</v>
      </c>
      <c r="F657" s="201" t="s">
        <v>881</v>
      </c>
      <c r="G657" s="199"/>
      <c r="H657" s="200" t="s">
        <v>19</v>
      </c>
      <c r="I657" s="202"/>
      <c r="J657" s="199"/>
      <c r="K657" s="199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189</v>
      </c>
      <c r="AU657" s="207" t="s">
        <v>85</v>
      </c>
      <c r="AV657" s="12" t="s">
        <v>83</v>
      </c>
      <c r="AW657" s="12" t="s">
        <v>35</v>
      </c>
      <c r="AX657" s="12" t="s">
        <v>75</v>
      </c>
      <c r="AY657" s="207" t="s">
        <v>178</v>
      </c>
    </row>
    <row r="658" spans="2:51" s="13" customFormat="1" ht="11.25">
      <c r="B658" s="208"/>
      <c r="C658" s="209"/>
      <c r="D658" s="195" t="s">
        <v>189</v>
      </c>
      <c r="E658" s="210" t="s">
        <v>19</v>
      </c>
      <c r="F658" s="211" t="s">
        <v>1168</v>
      </c>
      <c r="G658" s="209"/>
      <c r="H658" s="212">
        <v>-2.5499999999999998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189</v>
      </c>
      <c r="AU658" s="218" t="s">
        <v>85</v>
      </c>
      <c r="AV658" s="13" t="s">
        <v>85</v>
      </c>
      <c r="AW658" s="13" t="s">
        <v>35</v>
      </c>
      <c r="AX658" s="13" t="s">
        <v>75</v>
      </c>
      <c r="AY658" s="218" t="s">
        <v>178</v>
      </c>
    </row>
    <row r="659" spans="2:51" s="15" customFormat="1" ht="11.25">
      <c r="B659" s="230"/>
      <c r="C659" s="231"/>
      <c r="D659" s="195" t="s">
        <v>189</v>
      </c>
      <c r="E659" s="232" t="s">
        <v>19</v>
      </c>
      <c r="F659" s="233" t="s">
        <v>274</v>
      </c>
      <c r="G659" s="231"/>
      <c r="H659" s="234">
        <v>19.184999999999999</v>
      </c>
      <c r="I659" s="235"/>
      <c r="J659" s="231"/>
      <c r="K659" s="231"/>
      <c r="L659" s="236"/>
      <c r="M659" s="237"/>
      <c r="N659" s="238"/>
      <c r="O659" s="238"/>
      <c r="P659" s="238"/>
      <c r="Q659" s="238"/>
      <c r="R659" s="238"/>
      <c r="S659" s="238"/>
      <c r="T659" s="239"/>
      <c r="AT659" s="240" t="s">
        <v>189</v>
      </c>
      <c r="AU659" s="240" t="s">
        <v>85</v>
      </c>
      <c r="AV659" s="15" t="s">
        <v>198</v>
      </c>
      <c r="AW659" s="15" t="s">
        <v>35</v>
      </c>
      <c r="AX659" s="15" t="s">
        <v>75</v>
      </c>
      <c r="AY659" s="240" t="s">
        <v>178</v>
      </c>
    </row>
    <row r="660" spans="2:51" s="12" customFormat="1" ht="11.25">
      <c r="B660" s="198"/>
      <c r="C660" s="199"/>
      <c r="D660" s="195" t="s">
        <v>189</v>
      </c>
      <c r="E660" s="200" t="s">
        <v>19</v>
      </c>
      <c r="F660" s="201" t="s">
        <v>1170</v>
      </c>
      <c r="G660" s="199"/>
      <c r="H660" s="200" t="s">
        <v>19</v>
      </c>
      <c r="I660" s="202"/>
      <c r="J660" s="199"/>
      <c r="K660" s="199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189</v>
      </c>
      <c r="AU660" s="207" t="s">
        <v>85</v>
      </c>
      <c r="AV660" s="12" t="s">
        <v>83</v>
      </c>
      <c r="AW660" s="12" t="s">
        <v>35</v>
      </c>
      <c r="AX660" s="12" t="s">
        <v>75</v>
      </c>
      <c r="AY660" s="207" t="s">
        <v>178</v>
      </c>
    </row>
    <row r="661" spans="2:51" s="13" customFormat="1" ht="11.25">
      <c r="B661" s="208"/>
      <c r="C661" s="209"/>
      <c r="D661" s="195" t="s">
        <v>189</v>
      </c>
      <c r="E661" s="210" t="s">
        <v>19</v>
      </c>
      <c r="F661" s="211" t="s">
        <v>1171</v>
      </c>
      <c r="G661" s="209"/>
      <c r="H661" s="212">
        <v>34.5</v>
      </c>
      <c r="I661" s="213"/>
      <c r="J661" s="209"/>
      <c r="K661" s="209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189</v>
      </c>
      <c r="AU661" s="218" t="s">
        <v>85</v>
      </c>
      <c r="AV661" s="13" t="s">
        <v>85</v>
      </c>
      <c r="AW661" s="13" t="s">
        <v>35</v>
      </c>
      <c r="AX661" s="13" t="s">
        <v>75</v>
      </c>
      <c r="AY661" s="218" t="s">
        <v>178</v>
      </c>
    </row>
    <row r="662" spans="2:51" s="12" customFormat="1" ht="11.25">
      <c r="B662" s="198"/>
      <c r="C662" s="199"/>
      <c r="D662" s="195" t="s">
        <v>189</v>
      </c>
      <c r="E662" s="200" t="s">
        <v>19</v>
      </c>
      <c r="F662" s="201" t="s">
        <v>881</v>
      </c>
      <c r="G662" s="199"/>
      <c r="H662" s="200" t="s">
        <v>19</v>
      </c>
      <c r="I662" s="202"/>
      <c r="J662" s="199"/>
      <c r="K662" s="199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189</v>
      </c>
      <c r="AU662" s="207" t="s">
        <v>85</v>
      </c>
      <c r="AV662" s="12" t="s">
        <v>83</v>
      </c>
      <c r="AW662" s="12" t="s">
        <v>35</v>
      </c>
      <c r="AX662" s="12" t="s">
        <v>75</v>
      </c>
      <c r="AY662" s="207" t="s">
        <v>178</v>
      </c>
    </row>
    <row r="663" spans="2:51" s="13" customFormat="1" ht="11.25">
      <c r="B663" s="208"/>
      <c r="C663" s="209"/>
      <c r="D663" s="195" t="s">
        <v>189</v>
      </c>
      <c r="E663" s="210" t="s">
        <v>19</v>
      </c>
      <c r="F663" s="211" t="s">
        <v>1172</v>
      </c>
      <c r="G663" s="209"/>
      <c r="H663" s="212">
        <v>-6.3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189</v>
      </c>
      <c r="AU663" s="218" t="s">
        <v>85</v>
      </c>
      <c r="AV663" s="13" t="s">
        <v>85</v>
      </c>
      <c r="AW663" s="13" t="s">
        <v>35</v>
      </c>
      <c r="AX663" s="13" t="s">
        <v>75</v>
      </c>
      <c r="AY663" s="218" t="s">
        <v>178</v>
      </c>
    </row>
    <row r="664" spans="2:51" s="15" customFormat="1" ht="11.25">
      <c r="B664" s="230"/>
      <c r="C664" s="231"/>
      <c r="D664" s="195" t="s">
        <v>189</v>
      </c>
      <c r="E664" s="232" t="s">
        <v>19</v>
      </c>
      <c r="F664" s="233" t="s">
        <v>274</v>
      </c>
      <c r="G664" s="231"/>
      <c r="H664" s="234">
        <v>28.2</v>
      </c>
      <c r="I664" s="235"/>
      <c r="J664" s="231"/>
      <c r="K664" s="231"/>
      <c r="L664" s="236"/>
      <c r="M664" s="237"/>
      <c r="N664" s="238"/>
      <c r="O664" s="238"/>
      <c r="P664" s="238"/>
      <c r="Q664" s="238"/>
      <c r="R664" s="238"/>
      <c r="S664" s="238"/>
      <c r="T664" s="239"/>
      <c r="AT664" s="240" t="s">
        <v>189</v>
      </c>
      <c r="AU664" s="240" t="s">
        <v>85</v>
      </c>
      <c r="AV664" s="15" t="s">
        <v>198</v>
      </c>
      <c r="AW664" s="15" t="s">
        <v>35</v>
      </c>
      <c r="AX664" s="15" t="s">
        <v>75</v>
      </c>
      <c r="AY664" s="240" t="s">
        <v>178</v>
      </c>
    </row>
    <row r="665" spans="2:51" s="12" customFormat="1" ht="11.25">
      <c r="B665" s="198"/>
      <c r="C665" s="199"/>
      <c r="D665" s="195" t="s">
        <v>189</v>
      </c>
      <c r="E665" s="200" t="s">
        <v>19</v>
      </c>
      <c r="F665" s="201" t="s">
        <v>1173</v>
      </c>
      <c r="G665" s="199"/>
      <c r="H665" s="200" t="s">
        <v>19</v>
      </c>
      <c r="I665" s="202"/>
      <c r="J665" s="199"/>
      <c r="K665" s="199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189</v>
      </c>
      <c r="AU665" s="207" t="s">
        <v>85</v>
      </c>
      <c r="AV665" s="12" t="s">
        <v>83</v>
      </c>
      <c r="AW665" s="12" t="s">
        <v>35</v>
      </c>
      <c r="AX665" s="12" t="s">
        <v>75</v>
      </c>
      <c r="AY665" s="207" t="s">
        <v>178</v>
      </c>
    </row>
    <row r="666" spans="2:51" s="13" customFormat="1" ht="11.25">
      <c r="B666" s="208"/>
      <c r="C666" s="209"/>
      <c r="D666" s="195" t="s">
        <v>189</v>
      </c>
      <c r="E666" s="210" t="s">
        <v>19</v>
      </c>
      <c r="F666" s="211" t="s">
        <v>1174</v>
      </c>
      <c r="G666" s="209"/>
      <c r="H666" s="212">
        <v>27.254999999999999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189</v>
      </c>
      <c r="AU666" s="218" t="s">
        <v>85</v>
      </c>
      <c r="AV666" s="13" t="s">
        <v>85</v>
      </c>
      <c r="AW666" s="13" t="s">
        <v>35</v>
      </c>
      <c r="AX666" s="13" t="s">
        <v>75</v>
      </c>
      <c r="AY666" s="218" t="s">
        <v>178</v>
      </c>
    </row>
    <row r="667" spans="2:51" s="12" customFormat="1" ht="11.25">
      <c r="B667" s="198"/>
      <c r="C667" s="199"/>
      <c r="D667" s="195" t="s">
        <v>189</v>
      </c>
      <c r="E667" s="200" t="s">
        <v>19</v>
      </c>
      <c r="F667" s="201" t="s">
        <v>881</v>
      </c>
      <c r="G667" s="199"/>
      <c r="H667" s="200" t="s">
        <v>19</v>
      </c>
      <c r="I667" s="202"/>
      <c r="J667" s="199"/>
      <c r="K667" s="199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189</v>
      </c>
      <c r="AU667" s="207" t="s">
        <v>85</v>
      </c>
      <c r="AV667" s="12" t="s">
        <v>83</v>
      </c>
      <c r="AW667" s="12" t="s">
        <v>35</v>
      </c>
      <c r="AX667" s="12" t="s">
        <v>75</v>
      </c>
      <c r="AY667" s="207" t="s">
        <v>178</v>
      </c>
    </row>
    <row r="668" spans="2:51" s="13" customFormat="1" ht="11.25">
      <c r="B668" s="208"/>
      <c r="C668" s="209"/>
      <c r="D668" s="195" t="s">
        <v>189</v>
      </c>
      <c r="E668" s="210" t="s">
        <v>19</v>
      </c>
      <c r="F668" s="211" t="s">
        <v>1175</v>
      </c>
      <c r="G668" s="209"/>
      <c r="H668" s="212">
        <v>-2.7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189</v>
      </c>
      <c r="AU668" s="218" t="s">
        <v>85</v>
      </c>
      <c r="AV668" s="13" t="s">
        <v>85</v>
      </c>
      <c r="AW668" s="13" t="s">
        <v>35</v>
      </c>
      <c r="AX668" s="13" t="s">
        <v>75</v>
      </c>
      <c r="AY668" s="218" t="s">
        <v>178</v>
      </c>
    </row>
    <row r="669" spans="2:51" s="15" customFormat="1" ht="11.25">
      <c r="B669" s="230"/>
      <c r="C669" s="231"/>
      <c r="D669" s="195" t="s">
        <v>189</v>
      </c>
      <c r="E669" s="232" t="s">
        <v>19</v>
      </c>
      <c r="F669" s="233" t="s">
        <v>274</v>
      </c>
      <c r="G669" s="231"/>
      <c r="H669" s="234">
        <v>24.555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189</v>
      </c>
      <c r="AU669" s="240" t="s">
        <v>85</v>
      </c>
      <c r="AV669" s="15" t="s">
        <v>198</v>
      </c>
      <c r="AW669" s="15" t="s">
        <v>35</v>
      </c>
      <c r="AX669" s="15" t="s">
        <v>75</v>
      </c>
      <c r="AY669" s="240" t="s">
        <v>178</v>
      </c>
    </row>
    <row r="670" spans="2:51" s="12" customFormat="1" ht="11.25">
      <c r="B670" s="198"/>
      <c r="C670" s="199"/>
      <c r="D670" s="195" t="s">
        <v>189</v>
      </c>
      <c r="E670" s="200" t="s">
        <v>19</v>
      </c>
      <c r="F670" s="201" t="s">
        <v>1176</v>
      </c>
      <c r="G670" s="199"/>
      <c r="H670" s="200" t="s">
        <v>19</v>
      </c>
      <c r="I670" s="202"/>
      <c r="J670" s="199"/>
      <c r="K670" s="199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189</v>
      </c>
      <c r="AU670" s="207" t="s">
        <v>85</v>
      </c>
      <c r="AV670" s="12" t="s">
        <v>83</v>
      </c>
      <c r="AW670" s="12" t="s">
        <v>35</v>
      </c>
      <c r="AX670" s="12" t="s">
        <v>75</v>
      </c>
      <c r="AY670" s="207" t="s">
        <v>178</v>
      </c>
    </row>
    <row r="671" spans="2:51" s="13" customFormat="1" ht="11.25">
      <c r="B671" s="208"/>
      <c r="C671" s="209"/>
      <c r="D671" s="195" t="s">
        <v>189</v>
      </c>
      <c r="E671" s="210" t="s">
        <v>19</v>
      </c>
      <c r="F671" s="211" t="s">
        <v>1177</v>
      </c>
      <c r="G671" s="209"/>
      <c r="H671" s="212">
        <v>19.664999999999999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189</v>
      </c>
      <c r="AU671" s="218" t="s">
        <v>85</v>
      </c>
      <c r="AV671" s="13" t="s">
        <v>85</v>
      </c>
      <c r="AW671" s="13" t="s">
        <v>35</v>
      </c>
      <c r="AX671" s="13" t="s">
        <v>75</v>
      </c>
      <c r="AY671" s="218" t="s">
        <v>178</v>
      </c>
    </row>
    <row r="672" spans="2:51" s="12" customFormat="1" ht="11.25">
      <c r="B672" s="198"/>
      <c r="C672" s="199"/>
      <c r="D672" s="195" t="s">
        <v>189</v>
      </c>
      <c r="E672" s="200" t="s">
        <v>19</v>
      </c>
      <c r="F672" s="201" t="s">
        <v>881</v>
      </c>
      <c r="G672" s="199"/>
      <c r="H672" s="200" t="s">
        <v>19</v>
      </c>
      <c r="I672" s="202"/>
      <c r="J672" s="199"/>
      <c r="K672" s="199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189</v>
      </c>
      <c r="AU672" s="207" t="s">
        <v>85</v>
      </c>
      <c r="AV672" s="12" t="s">
        <v>83</v>
      </c>
      <c r="AW672" s="12" t="s">
        <v>35</v>
      </c>
      <c r="AX672" s="12" t="s">
        <v>75</v>
      </c>
      <c r="AY672" s="207" t="s">
        <v>178</v>
      </c>
    </row>
    <row r="673" spans="2:51" s="13" customFormat="1" ht="11.25">
      <c r="B673" s="208"/>
      <c r="C673" s="209"/>
      <c r="D673" s="195" t="s">
        <v>189</v>
      </c>
      <c r="E673" s="210" t="s">
        <v>19</v>
      </c>
      <c r="F673" s="211" t="s">
        <v>1178</v>
      </c>
      <c r="G673" s="209"/>
      <c r="H673" s="212">
        <v>-1.575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189</v>
      </c>
      <c r="AU673" s="218" t="s">
        <v>85</v>
      </c>
      <c r="AV673" s="13" t="s">
        <v>85</v>
      </c>
      <c r="AW673" s="13" t="s">
        <v>35</v>
      </c>
      <c r="AX673" s="13" t="s">
        <v>75</v>
      </c>
      <c r="AY673" s="218" t="s">
        <v>178</v>
      </c>
    </row>
    <row r="674" spans="2:51" s="15" customFormat="1" ht="11.25">
      <c r="B674" s="230"/>
      <c r="C674" s="231"/>
      <c r="D674" s="195" t="s">
        <v>189</v>
      </c>
      <c r="E674" s="232" t="s">
        <v>19</v>
      </c>
      <c r="F674" s="233" t="s">
        <v>274</v>
      </c>
      <c r="G674" s="231"/>
      <c r="H674" s="234">
        <v>18.09</v>
      </c>
      <c r="I674" s="235"/>
      <c r="J674" s="231"/>
      <c r="K674" s="231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189</v>
      </c>
      <c r="AU674" s="240" t="s">
        <v>85</v>
      </c>
      <c r="AV674" s="15" t="s">
        <v>198</v>
      </c>
      <c r="AW674" s="15" t="s">
        <v>35</v>
      </c>
      <c r="AX674" s="15" t="s">
        <v>75</v>
      </c>
      <c r="AY674" s="240" t="s">
        <v>178</v>
      </c>
    </row>
    <row r="675" spans="2:51" s="12" customFormat="1" ht="11.25">
      <c r="B675" s="198"/>
      <c r="C675" s="199"/>
      <c r="D675" s="195" t="s">
        <v>189</v>
      </c>
      <c r="E675" s="200" t="s">
        <v>19</v>
      </c>
      <c r="F675" s="201" t="s">
        <v>1179</v>
      </c>
      <c r="G675" s="199"/>
      <c r="H675" s="200" t="s">
        <v>19</v>
      </c>
      <c r="I675" s="202"/>
      <c r="J675" s="199"/>
      <c r="K675" s="199"/>
      <c r="L675" s="203"/>
      <c r="M675" s="204"/>
      <c r="N675" s="205"/>
      <c r="O675" s="205"/>
      <c r="P675" s="205"/>
      <c r="Q675" s="205"/>
      <c r="R675" s="205"/>
      <c r="S675" s="205"/>
      <c r="T675" s="206"/>
      <c r="AT675" s="207" t="s">
        <v>189</v>
      </c>
      <c r="AU675" s="207" t="s">
        <v>85</v>
      </c>
      <c r="AV675" s="12" t="s">
        <v>83</v>
      </c>
      <c r="AW675" s="12" t="s">
        <v>35</v>
      </c>
      <c r="AX675" s="12" t="s">
        <v>75</v>
      </c>
      <c r="AY675" s="207" t="s">
        <v>178</v>
      </c>
    </row>
    <row r="676" spans="2:51" s="13" customFormat="1" ht="11.25">
      <c r="B676" s="208"/>
      <c r="C676" s="209"/>
      <c r="D676" s="195" t="s">
        <v>189</v>
      </c>
      <c r="E676" s="210" t="s">
        <v>19</v>
      </c>
      <c r="F676" s="211" t="s">
        <v>1180</v>
      </c>
      <c r="G676" s="209"/>
      <c r="H676" s="212">
        <v>44.505000000000003</v>
      </c>
      <c r="I676" s="213"/>
      <c r="J676" s="209"/>
      <c r="K676" s="209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189</v>
      </c>
      <c r="AU676" s="218" t="s">
        <v>85</v>
      </c>
      <c r="AV676" s="13" t="s">
        <v>85</v>
      </c>
      <c r="AW676" s="13" t="s">
        <v>35</v>
      </c>
      <c r="AX676" s="13" t="s">
        <v>75</v>
      </c>
      <c r="AY676" s="218" t="s">
        <v>178</v>
      </c>
    </row>
    <row r="677" spans="2:51" s="12" customFormat="1" ht="11.25">
      <c r="B677" s="198"/>
      <c r="C677" s="199"/>
      <c r="D677" s="195" t="s">
        <v>189</v>
      </c>
      <c r="E677" s="200" t="s">
        <v>19</v>
      </c>
      <c r="F677" s="201" t="s">
        <v>881</v>
      </c>
      <c r="G677" s="199"/>
      <c r="H677" s="200" t="s">
        <v>19</v>
      </c>
      <c r="I677" s="202"/>
      <c r="J677" s="199"/>
      <c r="K677" s="199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189</v>
      </c>
      <c r="AU677" s="207" t="s">
        <v>85</v>
      </c>
      <c r="AV677" s="12" t="s">
        <v>83</v>
      </c>
      <c r="AW677" s="12" t="s">
        <v>35</v>
      </c>
      <c r="AX677" s="12" t="s">
        <v>75</v>
      </c>
      <c r="AY677" s="207" t="s">
        <v>178</v>
      </c>
    </row>
    <row r="678" spans="2:51" s="13" customFormat="1" ht="11.25">
      <c r="B678" s="208"/>
      <c r="C678" s="209"/>
      <c r="D678" s="195" t="s">
        <v>189</v>
      </c>
      <c r="E678" s="210" t="s">
        <v>19</v>
      </c>
      <c r="F678" s="211" t="s">
        <v>1181</v>
      </c>
      <c r="G678" s="209"/>
      <c r="H678" s="212">
        <v>-6.6139999999999999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189</v>
      </c>
      <c r="AU678" s="218" t="s">
        <v>85</v>
      </c>
      <c r="AV678" s="13" t="s">
        <v>85</v>
      </c>
      <c r="AW678" s="13" t="s">
        <v>35</v>
      </c>
      <c r="AX678" s="13" t="s">
        <v>75</v>
      </c>
      <c r="AY678" s="218" t="s">
        <v>178</v>
      </c>
    </row>
    <row r="679" spans="2:51" s="15" customFormat="1" ht="11.25">
      <c r="B679" s="230"/>
      <c r="C679" s="231"/>
      <c r="D679" s="195" t="s">
        <v>189</v>
      </c>
      <c r="E679" s="232" t="s">
        <v>19</v>
      </c>
      <c r="F679" s="233" t="s">
        <v>274</v>
      </c>
      <c r="G679" s="231"/>
      <c r="H679" s="234">
        <v>37.890999999999998</v>
      </c>
      <c r="I679" s="235"/>
      <c r="J679" s="231"/>
      <c r="K679" s="231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189</v>
      </c>
      <c r="AU679" s="240" t="s">
        <v>85</v>
      </c>
      <c r="AV679" s="15" t="s">
        <v>198</v>
      </c>
      <c r="AW679" s="15" t="s">
        <v>35</v>
      </c>
      <c r="AX679" s="15" t="s">
        <v>75</v>
      </c>
      <c r="AY679" s="240" t="s">
        <v>178</v>
      </c>
    </row>
    <row r="680" spans="2:51" s="12" customFormat="1" ht="11.25">
      <c r="B680" s="198"/>
      <c r="C680" s="199"/>
      <c r="D680" s="195" t="s">
        <v>189</v>
      </c>
      <c r="E680" s="200" t="s">
        <v>19</v>
      </c>
      <c r="F680" s="201" t="s">
        <v>1182</v>
      </c>
      <c r="G680" s="199"/>
      <c r="H680" s="200" t="s">
        <v>19</v>
      </c>
      <c r="I680" s="202"/>
      <c r="J680" s="199"/>
      <c r="K680" s="199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189</v>
      </c>
      <c r="AU680" s="207" t="s">
        <v>85</v>
      </c>
      <c r="AV680" s="12" t="s">
        <v>83</v>
      </c>
      <c r="AW680" s="12" t="s">
        <v>35</v>
      </c>
      <c r="AX680" s="12" t="s">
        <v>75</v>
      </c>
      <c r="AY680" s="207" t="s">
        <v>178</v>
      </c>
    </row>
    <row r="681" spans="2:51" s="13" customFormat="1" ht="11.25">
      <c r="B681" s="208"/>
      <c r="C681" s="209"/>
      <c r="D681" s="195" t="s">
        <v>189</v>
      </c>
      <c r="E681" s="210" t="s">
        <v>19</v>
      </c>
      <c r="F681" s="211" t="s">
        <v>1183</v>
      </c>
      <c r="G681" s="209"/>
      <c r="H681" s="212">
        <v>41.744999999999997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189</v>
      </c>
      <c r="AU681" s="218" t="s">
        <v>85</v>
      </c>
      <c r="AV681" s="13" t="s">
        <v>85</v>
      </c>
      <c r="AW681" s="13" t="s">
        <v>35</v>
      </c>
      <c r="AX681" s="13" t="s">
        <v>75</v>
      </c>
      <c r="AY681" s="218" t="s">
        <v>178</v>
      </c>
    </row>
    <row r="682" spans="2:51" s="12" customFormat="1" ht="11.25">
      <c r="B682" s="198"/>
      <c r="C682" s="199"/>
      <c r="D682" s="195" t="s">
        <v>189</v>
      </c>
      <c r="E682" s="200" t="s">
        <v>19</v>
      </c>
      <c r="F682" s="201" t="s">
        <v>881</v>
      </c>
      <c r="G682" s="199"/>
      <c r="H682" s="200" t="s">
        <v>19</v>
      </c>
      <c r="I682" s="202"/>
      <c r="J682" s="199"/>
      <c r="K682" s="199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189</v>
      </c>
      <c r="AU682" s="207" t="s">
        <v>85</v>
      </c>
      <c r="AV682" s="12" t="s">
        <v>83</v>
      </c>
      <c r="AW682" s="12" t="s">
        <v>35</v>
      </c>
      <c r="AX682" s="12" t="s">
        <v>75</v>
      </c>
      <c r="AY682" s="207" t="s">
        <v>178</v>
      </c>
    </row>
    <row r="683" spans="2:51" s="13" customFormat="1" ht="11.25">
      <c r="B683" s="208"/>
      <c r="C683" s="209"/>
      <c r="D683" s="195" t="s">
        <v>189</v>
      </c>
      <c r="E683" s="210" t="s">
        <v>19</v>
      </c>
      <c r="F683" s="211" t="s">
        <v>1184</v>
      </c>
      <c r="G683" s="209"/>
      <c r="H683" s="212">
        <v>-4.0880000000000001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189</v>
      </c>
      <c r="AU683" s="218" t="s">
        <v>85</v>
      </c>
      <c r="AV683" s="13" t="s">
        <v>85</v>
      </c>
      <c r="AW683" s="13" t="s">
        <v>35</v>
      </c>
      <c r="AX683" s="13" t="s">
        <v>75</v>
      </c>
      <c r="AY683" s="218" t="s">
        <v>178</v>
      </c>
    </row>
    <row r="684" spans="2:51" s="15" customFormat="1" ht="11.25">
      <c r="B684" s="230"/>
      <c r="C684" s="231"/>
      <c r="D684" s="195" t="s">
        <v>189</v>
      </c>
      <c r="E684" s="232" t="s">
        <v>19</v>
      </c>
      <c r="F684" s="233" t="s">
        <v>274</v>
      </c>
      <c r="G684" s="231"/>
      <c r="H684" s="234">
        <v>37.656999999999996</v>
      </c>
      <c r="I684" s="235"/>
      <c r="J684" s="231"/>
      <c r="K684" s="231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189</v>
      </c>
      <c r="AU684" s="240" t="s">
        <v>85</v>
      </c>
      <c r="AV684" s="15" t="s">
        <v>198</v>
      </c>
      <c r="AW684" s="15" t="s">
        <v>35</v>
      </c>
      <c r="AX684" s="15" t="s">
        <v>75</v>
      </c>
      <c r="AY684" s="240" t="s">
        <v>178</v>
      </c>
    </row>
    <row r="685" spans="2:51" s="12" customFormat="1" ht="11.25">
      <c r="B685" s="198"/>
      <c r="C685" s="199"/>
      <c r="D685" s="195" t="s">
        <v>189</v>
      </c>
      <c r="E685" s="200" t="s">
        <v>19</v>
      </c>
      <c r="F685" s="201" t="s">
        <v>1185</v>
      </c>
      <c r="G685" s="199"/>
      <c r="H685" s="200" t="s">
        <v>19</v>
      </c>
      <c r="I685" s="202"/>
      <c r="J685" s="199"/>
      <c r="K685" s="199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189</v>
      </c>
      <c r="AU685" s="207" t="s">
        <v>85</v>
      </c>
      <c r="AV685" s="12" t="s">
        <v>83</v>
      </c>
      <c r="AW685" s="12" t="s">
        <v>35</v>
      </c>
      <c r="AX685" s="12" t="s">
        <v>75</v>
      </c>
      <c r="AY685" s="207" t="s">
        <v>178</v>
      </c>
    </row>
    <row r="686" spans="2:51" s="13" customFormat="1" ht="11.25">
      <c r="B686" s="208"/>
      <c r="C686" s="209"/>
      <c r="D686" s="195" t="s">
        <v>189</v>
      </c>
      <c r="E686" s="210" t="s">
        <v>19</v>
      </c>
      <c r="F686" s="211" t="s">
        <v>1186</v>
      </c>
      <c r="G686" s="209"/>
      <c r="H686" s="212">
        <v>41.744999999999997</v>
      </c>
      <c r="I686" s="213"/>
      <c r="J686" s="209"/>
      <c r="K686" s="209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189</v>
      </c>
      <c r="AU686" s="218" t="s">
        <v>85</v>
      </c>
      <c r="AV686" s="13" t="s">
        <v>85</v>
      </c>
      <c r="AW686" s="13" t="s">
        <v>35</v>
      </c>
      <c r="AX686" s="13" t="s">
        <v>75</v>
      </c>
      <c r="AY686" s="218" t="s">
        <v>178</v>
      </c>
    </row>
    <row r="687" spans="2:51" s="12" customFormat="1" ht="11.25">
      <c r="B687" s="198"/>
      <c r="C687" s="199"/>
      <c r="D687" s="195" t="s">
        <v>189</v>
      </c>
      <c r="E687" s="200" t="s">
        <v>19</v>
      </c>
      <c r="F687" s="201" t="s">
        <v>881</v>
      </c>
      <c r="G687" s="199"/>
      <c r="H687" s="200" t="s">
        <v>19</v>
      </c>
      <c r="I687" s="202"/>
      <c r="J687" s="199"/>
      <c r="K687" s="199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189</v>
      </c>
      <c r="AU687" s="207" t="s">
        <v>85</v>
      </c>
      <c r="AV687" s="12" t="s">
        <v>83</v>
      </c>
      <c r="AW687" s="12" t="s">
        <v>35</v>
      </c>
      <c r="AX687" s="12" t="s">
        <v>75</v>
      </c>
      <c r="AY687" s="207" t="s">
        <v>178</v>
      </c>
    </row>
    <row r="688" spans="2:51" s="13" customFormat="1" ht="11.25">
      <c r="B688" s="208"/>
      <c r="C688" s="209"/>
      <c r="D688" s="195" t="s">
        <v>189</v>
      </c>
      <c r="E688" s="210" t="s">
        <v>19</v>
      </c>
      <c r="F688" s="211" t="s">
        <v>1187</v>
      </c>
      <c r="G688" s="209"/>
      <c r="H688" s="212">
        <v>-8.1</v>
      </c>
      <c r="I688" s="213"/>
      <c r="J688" s="209"/>
      <c r="K688" s="209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189</v>
      </c>
      <c r="AU688" s="218" t="s">
        <v>85</v>
      </c>
      <c r="AV688" s="13" t="s">
        <v>85</v>
      </c>
      <c r="AW688" s="13" t="s">
        <v>35</v>
      </c>
      <c r="AX688" s="13" t="s">
        <v>75</v>
      </c>
      <c r="AY688" s="218" t="s">
        <v>178</v>
      </c>
    </row>
    <row r="689" spans="2:51" s="15" customFormat="1" ht="11.25">
      <c r="B689" s="230"/>
      <c r="C689" s="231"/>
      <c r="D689" s="195" t="s">
        <v>189</v>
      </c>
      <c r="E689" s="232" t="s">
        <v>19</v>
      </c>
      <c r="F689" s="233" t="s">
        <v>274</v>
      </c>
      <c r="G689" s="231"/>
      <c r="H689" s="234">
        <v>33.645000000000003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189</v>
      </c>
      <c r="AU689" s="240" t="s">
        <v>85</v>
      </c>
      <c r="AV689" s="15" t="s">
        <v>198</v>
      </c>
      <c r="AW689" s="15" t="s">
        <v>35</v>
      </c>
      <c r="AX689" s="15" t="s">
        <v>75</v>
      </c>
      <c r="AY689" s="240" t="s">
        <v>178</v>
      </c>
    </row>
    <row r="690" spans="2:51" s="12" customFormat="1" ht="11.25">
      <c r="B690" s="198"/>
      <c r="C690" s="199"/>
      <c r="D690" s="195" t="s">
        <v>189</v>
      </c>
      <c r="E690" s="200" t="s">
        <v>19</v>
      </c>
      <c r="F690" s="201" t="s">
        <v>1188</v>
      </c>
      <c r="G690" s="199"/>
      <c r="H690" s="200" t="s">
        <v>19</v>
      </c>
      <c r="I690" s="202"/>
      <c r="J690" s="199"/>
      <c r="K690" s="199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189</v>
      </c>
      <c r="AU690" s="207" t="s">
        <v>85</v>
      </c>
      <c r="AV690" s="12" t="s">
        <v>83</v>
      </c>
      <c r="AW690" s="12" t="s">
        <v>35</v>
      </c>
      <c r="AX690" s="12" t="s">
        <v>75</v>
      </c>
      <c r="AY690" s="207" t="s">
        <v>178</v>
      </c>
    </row>
    <row r="691" spans="2:51" s="13" customFormat="1" ht="11.25">
      <c r="B691" s="208"/>
      <c r="C691" s="209"/>
      <c r="D691" s="195" t="s">
        <v>189</v>
      </c>
      <c r="E691" s="210" t="s">
        <v>19</v>
      </c>
      <c r="F691" s="211" t="s">
        <v>1189</v>
      </c>
      <c r="G691" s="209"/>
      <c r="H691" s="212">
        <v>17.940000000000001</v>
      </c>
      <c r="I691" s="213"/>
      <c r="J691" s="209"/>
      <c r="K691" s="209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189</v>
      </c>
      <c r="AU691" s="218" t="s">
        <v>85</v>
      </c>
      <c r="AV691" s="13" t="s">
        <v>85</v>
      </c>
      <c r="AW691" s="13" t="s">
        <v>35</v>
      </c>
      <c r="AX691" s="13" t="s">
        <v>75</v>
      </c>
      <c r="AY691" s="218" t="s">
        <v>178</v>
      </c>
    </row>
    <row r="692" spans="2:51" s="12" customFormat="1" ht="11.25">
      <c r="B692" s="198"/>
      <c r="C692" s="199"/>
      <c r="D692" s="195" t="s">
        <v>189</v>
      </c>
      <c r="E692" s="200" t="s">
        <v>19</v>
      </c>
      <c r="F692" s="201" t="s">
        <v>881</v>
      </c>
      <c r="G692" s="199"/>
      <c r="H692" s="200" t="s">
        <v>19</v>
      </c>
      <c r="I692" s="202"/>
      <c r="J692" s="199"/>
      <c r="K692" s="199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189</v>
      </c>
      <c r="AU692" s="207" t="s">
        <v>85</v>
      </c>
      <c r="AV692" s="12" t="s">
        <v>83</v>
      </c>
      <c r="AW692" s="12" t="s">
        <v>35</v>
      </c>
      <c r="AX692" s="12" t="s">
        <v>75</v>
      </c>
      <c r="AY692" s="207" t="s">
        <v>178</v>
      </c>
    </row>
    <row r="693" spans="2:51" s="13" customFormat="1" ht="11.25">
      <c r="B693" s="208"/>
      <c r="C693" s="209"/>
      <c r="D693" s="195" t="s">
        <v>189</v>
      </c>
      <c r="E693" s="210" t="s">
        <v>19</v>
      </c>
      <c r="F693" s="211" t="s">
        <v>1190</v>
      </c>
      <c r="G693" s="209"/>
      <c r="H693" s="212">
        <v>-4.125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189</v>
      </c>
      <c r="AU693" s="218" t="s">
        <v>85</v>
      </c>
      <c r="AV693" s="13" t="s">
        <v>85</v>
      </c>
      <c r="AW693" s="13" t="s">
        <v>35</v>
      </c>
      <c r="AX693" s="13" t="s">
        <v>75</v>
      </c>
      <c r="AY693" s="218" t="s">
        <v>178</v>
      </c>
    </row>
    <row r="694" spans="2:51" s="15" customFormat="1" ht="11.25">
      <c r="B694" s="230"/>
      <c r="C694" s="231"/>
      <c r="D694" s="195" t="s">
        <v>189</v>
      </c>
      <c r="E694" s="232" t="s">
        <v>19</v>
      </c>
      <c r="F694" s="233" t="s">
        <v>274</v>
      </c>
      <c r="G694" s="231"/>
      <c r="H694" s="234">
        <v>13.815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189</v>
      </c>
      <c r="AU694" s="240" t="s">
        <v>85</v>
      </c>
      <c r="AV694" s="15" t="s">
        <v>198</v>
      </c>
      <c r="AW694" s="15" t="s">
        <v>35</v>
      </c>
      <c r="AX694" s="15" t="s">
        <v>75</v>
      </c>
      <c r="AY694" s="240" t="s">
        <v>178</v>
      </c>
    </row>
    <row r="695" spans="2:51" s="12" customFormat="1" ht="11.25">
      <c r="B695" s="198"/>
      <c r="C695" s="199"/>
      <c r="D695" s="195" t="s">
        <v>189</v>
      </c>
      <c r="E695" s="200" t="s">
        <v>19</v>
      </c>
      <c r="F695" s="201" t="s">
        <v>1191</v>
      </c>
      <c r="G695" s="199"/>
      <c r="H695" s="200" t="s">
        <v>19</v>
      </c>
      <c r="I695" s="202"/>
      <c r="J695" s="199"/>
      <c r="K695" s="199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189</v>
      </c>
      <c r="AU695" s="207" t="s">
        <v>85</v>
      </c>
      <c r="AV695" s="12" t="s">
        <v>83</v>
      </c>
      <c r="AW695" s="12" t="s">
        <v>35</v>
      </c>
      <c r="AX695" s="12" t="s">
        <v>75</v>
      </c>
      <c r="AY695" s="207" t="s">
        <v>178</v>
      </c>
    </row>
    <row r="696" spans="2:51" s="13" customFormat="1" ht="11.25">
      <c r="B696" s="208"/>
      <c r="C696" s="209"/>
      <c r="D696" s="195" t="s">
        <v>189</v>
      </c>
      <c r="E696" s="210" t="s">
        <v>19</v>
      </c>
      <c r="F696" s="211" t="s">
        <v>1192</v>
      </c>
      <c r="G696" s="209"/>
      <c r="H696" s="212">
        <v>16.905000000000001</v>
      </c>
      <c r="I696" s="213"/>
      <c r="J696" s="209"/>
      <c r="K696" s="209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189</v>
      </c>
      <c r="AU696" s="218" t="s">
        <v>85</v>
      </c>
      <c r="AV696" s="13" t="s">
        <v>85</v>
      </c>
      <c r="AW696" s="13" t="s">
        <v>35</v>
      </c>
      <c r="AX696" s="13" t="s">
        <v>75</v>
      </c>
      <c r="AY696" s="218" t="s">
        <v>178</v>
      </c>
    </row>
    <row r="697" spans="2:51" s="12" customFormat="1" ht="11.25">
      <c r="B697" s="198"/>
      <c r="C697" s="199"/>
      <c r="D697" s="195" t="s">
        <v>189</v>
      </c>
      <c r="E697" s="200" t="s">
        <v>19</v>
      </c>
      <c r="F697" s="201" t="s">
        <v>881</v>
      </c>
      <c r="G697" s="199"/>
      <c r="H697" s="200" t="s">
        <v>19</v>
      </c>
      <c r="I697" s="202"/>
      <c r="J697" s="199"/>
      <c r="K697" s="199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189</v>
      </c>
      <c r="AU697" s="207" t="s">
        <v>85</v>
      </c>
      <c r="AV697" s="12" t="s">
        <v>83</v>
      </c>
      <c r="AW697" s="12" t="s">
        <v>35</v>
      </c>
      <c r="AX697" s="12" t="s">
        <v>75</v>
      </c>
      <c r="AY697" s="207" t="s">
        <v>178</v>
      </c>
    </row>
    <row r="698" spans="2:51" s="13" customFormat="1" ht="11.25">
      <c r="B698" s="208"/>
      <c r="C698" s="209"/>
      <c r="D698" s="195" t="s">
        <v>189</v>
      </c>
      <c r="E698" s="210" t="s">
        <v>19</v>
      </c>
      <c r="F698" s="211" t="s">
        <v>1178</v>
      </c>
      <c r="G698" s="209"/>
      <c r="H698" s="212">
        <v>-1.575</v>
      </c>
      <c r="I698" s="213"/>
      <c r="J698" s="209"/>
      <c r="K698" s="209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189</v>
      </c>
      <c r="AU698" s="218" t="s">
        <v>85</v>
      </c>
      <c r="AV698" s="13" t="s">
        <v>85</v>
      </c>
      <c r="AW698" s="13" t="s">
        <v>35</v>
      </c>
      <c r="AX698" s="13" t="s">
        <v>75</v>
      </c>
      <c r="AY698" s="218" t="s">
        <v>178</v>
      </c>
    </row>
    <row r="699" spans="2:51" s="15" customFormat="1" ht="11.25">
      <c r="B699" s="230"/>
      <c r="C699" s="231"/>
      <c r="D699" s="195" t="s">
        <v>189</v>
      </c>
      <c r="E699" s="232" t="s">
        <v>19</v>
      </c>
      <c r="F699" s="233" t="s">
        <v>274</v>
      </c>
      <c r="G699" s="231"/>
      <c r="H699" s="234">
        <v>15.33</v>
      </c>
      <c r="I699" s="235"/>
      <c r="J699" s="231"/>
      <c r="K699" s="231"/>
      <c r="L699" s="236"/>
      <c r="M699" s="237"/>
      <c r="N699" s="238"/>
      <c r="O699" s="238"/>
      <c r="P699" s="238"/>
      <c r="Q699" s="238"/>
      <c r="R699" s="238"/>
      <c r="S699" s="238"/>
      <c r="T699" s="239"/>
      <c r="AT699" s="240" t="s">
        <v>189</v>
      </c>
      <c r="AU699" s="240" t="s">
        <v>85</v>
      </c>
      <c r="AV699" s="15" t="s">
        <v>198</v>
      </c>
      <c r="AW699" s="15" t="s">
        <v>35</v>
      </c>
      <c r="AX699" s="15" t="s">
        <v>75</v>
      </c>
      <c r="AY699" s="240" t="s">
        <v>178</v>
      </c>
    </row>
    <row r="700" spans="2:51" s="12" customFormat="1" ht="11.25">
      <c r="B700" s="198"/>
      <c r="C700" s="199"/>
      <c r="D700" s="195" t="s">
        <v>189</v>
      </c>
      <c r="E700" s="200" t="s">
        <v>19</v>
      </c>
      <c r="F700" s="201" t="s">
        <v>1193</v>
      </c>
      <c r="G700" s="199"/>
      <c r="H700" s="200" t="s">
        <v>19</v>
      </c>
      <c r="I700" s="202"/>
      <c r="J700" s="199"/>
      <c r="K700" s="199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189</v>
      </c>
      <c r="AU700" s="207" t="s">
        <v>85</v>
      </c>
      <c r="AV700" s="12" t="s">
        <v>83</v>
      </c>
      <c r="AW700" s="12" t="s">
        <v>35</v>
      </c>
      <c r="AX700" s="12" t="s">
        <v>75</v>
      </c>
      <c r="AY700" s="207" t="s">
        <v>178</v>
      </c>
    </row>
    <row r="701" spans="2:51" s="13" customFormat="1" ht="11.25">
      <c r="B701" s="208"/>
      <c r="C701" s="209"/>
      <c r="D701" s="195" t="s">
        <v>189</v>
      </c>
      <c r="E701" s="210" t="s">
        <v>19</v>
      </c>
      <c r="F701" s="211" t="s">
        <v>1192</v>
      </c>
      <c r="G701" s="209"/>
      <c r="H701" s="212">
        <v>16.905000000000001</v>
      </c>
      <c r="I701" s="213"/>
      <c r="J701" s="209"/>
      <c r="K701" s="209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189</v>
      </c>
      <c r="AU701" s="218" t="s">
        <v>85</v>
      </c>
      <c r="AV701" s="13" t="s">
        <v>85</v>
      </c>
      <c r="AW701" s="13" t="s">
        <v>35</v>
      </c>
      <c r="AX701" s="13" t="s">
        <v>75</v>
      </c>
      <c r="AY701" s="218" t="s">
        <v>178</v>
      </c>
    </row>
    <row r="702" spans="2:51" s="12" customFormat="1" ht="11.25">
      <c r="B702" s="198"/>
      <c r="C702" s="199"/>
      <c r="D702" s="195" t="s">
        <v>189</v>
      </c>
      <c r="E702" s="200" t="s">
        <v>19</v>
      </c>
      <c r="F702" s="201" t="s">
        <v>881</v>
      </c>
      <c r="G702" s="199"/>
      <c r="H702" s="200" t="s">
        <v>19</v>
      </c>
      <c r="I702" s="202"/>
      <c r="J702" s="199"/>
      <c r="K702" s="199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189</v>
      </c>
      <c r="AU702" s="207" t="s">
        <v>85</v>
      </c>
      <c r="AV702" s="12" t="s">
        <v>83</v>
      </c>
      <c r="AW702" s="12" t="s">
        <v>35</v>
      </c>
      <c r="AX702" s="12" t="s">
        <v>75</v>
      </c>
      <c r="AY702" s="207" t="s">
        <v>178</v>
      </c>
    </row>
    <row r="703" spans="2:51" s="13" customFormat="1" ht="11.25">
      <c r="B703" s="208"/>
      <c r="C703" s="209"/>
      <c r="D703" s="195" t="s">
        <v>189</v>
      </c>
      <c r="E703" s="210" t="s">
        <v>19</v>
      </c>
      <c r="F703" s="211" t="s">
        <v>1178</v>
      </c>
      <c r="G703" s="209"/>
      <c r="H703" s="212">
        <v>-1.575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189</v>
      </c>
      <c r="AU703" s="218" t="s">
        <v>85</v>
      </c>
      <c r="AV703" s="13" t="s">
        <v>85</v>
      </c>
      <c r="AW703" s="13" t="s">
        <v>35</v>
      </c>
      <c r="AX703" s="13" t="s">
        <v>75</v>
      </c>
      <c r="AY703" s="218" t="s">
        <v>178</v>
      </c>
    </row>
    <row r="704" spans="2:51" s="15" customFormat="1" ht="11.25">
      <c r="B704" s="230"/>
      <c r="C704" s="231"/>
      <c r="D704" s="195" t="s">
        <v>189</v>
      </c>
      <c r="E704" s="232" t="s">
        <v>19</v>
      </c>
      <c r="F704" s="233" t="s">
        <v>274</v>
      </c>
      <c r="G704" s="231"/>
      <c r="H704" s="234">
        <v>15.33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189</v>
      </c>
      <c r="AU704" s="240" t="s">
        <v>85</v>
      </c>
      <c r="AV704" s="15" t="s">
        <v>198</v>
      </c>
      <c r="AW704" s="15" t="s">
        <v>35</v>
      </c>
      <c r="AX704" s="15" t="s">
        <v>75</v>
      </c>
      <c r="AY704" s="240" t="s">
        <v>178</v>
      </c>
    </row>
    <row r="705" spans="2:51" s="12" customFormat="1" ht="11.25">
      <c r="B705" s="198"/>
      <c r="C705" s="199"/>
      <c r="D705" s="195" t="s">
        <v>189</v>
      </c>
      <c r="E705" s="200" t="s">
        <v>19</v>
      </c>
      <c r="F705" s="201" t="s">
        <v>1194</v>
      </c>
      <c r="G705" s="199"/>
      <c r="H705" s="200" t="s">
        <v>19</v>
      </c>
      <c r="I705" s="202"/>
      <c r="J705" s="199"/>
      <c r="K705" s="199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189</v>
      </c>
      <c r="AU705" s="207" t="s">
        <v>85</v>
      </c>
      <c r="AV705" s="12" t="s">
        <v>83</v>
      </c>
      <c r="AW705" s="12" t="s">
        <v>35</v>
      </c>
      <c r="AX705" s="12" t="s">
        <v>75</v>
      </c>
      <c r="AY705" s="207" t="s">
        <v>178</v>
      </c>
    </row>
    <row r="706" spans="2:51" s="13" customFormat="1" ht="11.25">
      <c r="B706" s="208"/>
      <c r="C706" s="209"/>
      <c r="D706" s="195" t="s">
        <v>189</v>
      </c>
      <c r="E706" s="210" t="s">
        <v>19</v>
      </c>
      <c r="F706" s="211" t="s">
        <v>1189</v>
      </c>
      <c r="G706" s="209"/>
      <c r="H706" s="212">
        <v>17.940000000000001</v>
      </c>
      <c r="I706" s="213"/>
      <c r="J706" s="209"/>
      <c r="K706" s="209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189</v>
      </c>
      <c r="AU706" s="218" t="s">
        <v>85</v>
      </c>
      <c r="AV706" s="13" t="s">
        <v>85</v>
      </c>
      <c r="AW706" s="13" t="s">
        <v>35</v>
      </c>
      <c r="AX706" s="13" t="s">
        <v>75</v>
      </c>
      <c r="AY706" s="218" t="s">
        <v>178</v>
      </c>
    </row>
    <row r="707" spans="2:51" s="12" customFormat="1" ht="11.25">
      <c r="B707" s="198"/>
      <c r="C707" s="199"/>
      <c r="D707" s="195" t="s">
        <v>189</v>
      </c>
      <c r="E707" s="200" t="s">
        <v>19</v>
      </c>
      <c r="F707" s="201" t="s">
        <v>881</v>
      </c>
      <c r="G707" s="199"/>
      <c r="H707" s="200" t="s">
        <v>19</v>
      </c>
      <c r="I707" s="202"/>
      <c r="J707" s="199"/>
      <c r="K707" s="199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189</v>
      </c>
      <c r="AU707" s="207" t="s">
        <v>85</v>
      </c>
      <c r="AV707" s="12" t="s">
        <v>83</v>
      </c>
      <c r="AW707" s="12" t="s">
        <v>35</v>
      </c>
      <c r="AX707" s="12" t="s">
        <v>75</v>
      </c>
      <c r="AY707" s="207" t="s">
        <v>178</v>
      </c>
    </row>
    <row r="708" spans="2:51" s="13" customFormat="1" ht="11.25">
      <c r="B708" s="208"/>
      <c r="C708" s="209"/>
      <c r="D708" s="195" t="s">
        <v>189</v>
      </c>
      <c r="E708" s="210" t="s">
        <v>19</v>
      </c>
      <c r="F708" s="211" t="s">
        <v>1195</v>
      </c>
      <c r="G708" s="209"/>
      <c r="H708" s="212">
        <v>-5.7</v>
      </c>
      <c r="I708" s="213"/>
      <c r="J708" s="209"/>
      <c r="K708" s="209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189</v>
      </c>
      <c r="AU708" s="218" t="s">
        <v>85</v>
      </c>
      <c r="AV708" s="13" t="s">
        <v>85</v>
      </c>
      <c r="AW708" s="13" t="s">
        <v>35</v>
      </c>
      <c r="AX708" s="13" t="s">
        <v>75</v>
      </c>
      <c r="AY708" s="218" t="s">
        <v>178</v>
      </c>
    </row>
    <row r="709" spans="2:51" s="15" customFormat="1" ht="11.25">
      <c r="B709" s="230"/>
      <c r="C709" s="231"/>
      <c r="D709" s="195" t="s">
        <v>189</v>
      </c>
      <c r="E709" s="232" t="s">
        <v>19</v>
      </c>
      <c r="F709" s="233" t="s">
        <v>274</v>
      </c>
      <c r="G709" s="231"/>
      <c r="H709" s="234">
        <v>12.24</v>
      </c>
      <c r="I709" s="235"/>
      <c r="J709" s="231"/>
      <c r="K709" s="231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189</v>
      </c>
      <c r="AU709" s="240" t="s">
        <v>85</v>
      </c>
      <c r="AV709" s="15" t="s">
        <v>198</v>
      </c>
      <c r="AW709" s="15" t="s">
        <v>35</v>
      </c>
      <c r="AX709" s="15" t="s">
        <v>75</v>
      </c>
      <c r="AY709" s="240" t="s">
        <v>178</v>
      </c>
    </row>
    <row r="710" spans="2:51" s="12" customFormat="1" ht="11.25">
      <c r="B710" s="198"/>
      <c r="C710" s="199"/>
      <c r="D710" s="195" t="s">
        <v>189</v>
      </c>
      <c r="E710" s="200" t="s">
        <v>19</v>
      </c>
      <c r="F710" s="201" t="s">
        <v>1196</v>
      </c>
      <c r="G710" s="199"/>
      <c r="H710" s="200" t="s">
        <v>19</v>
      </c>
      <c r="I710" s="202"/>
      <c r="J710" s="199"/>
      <c r="K710" s="199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189</v>
      </c>
      <c r="AU710" s="207" t="s">
        <v>85</v>
      </c>
      <c r="AV710" s="12" t="s">
        <v>83</v>
      </c>
      <c r="AW710" s="12" t="s">
        <v>35</v>
      </c>
      <c r="AX710" s="12" t="s">
        <v>75</v>
      </c>
      <c r="AY710" s="207" t="s">
        <v>178</v>
      </c>
    </row>
    <row r="711" spans="2:51" s="13" customFormat="1" ht="11.25">
      <c r="B711" s="208"/>
      <c r="C711" s="209"/>
      <c r="D711" s="195" t="s">
        <v>189</v>
      </c>
      <c r="E711" s="210" t="s">
        <v>19</v>
      </c>
      <c r="F711" s="211" t="s">
        <v>1192</v>
      </c>
      <c r="G711" s="209"/>
      <c r="H711" s="212">
        <v>16.905000000000001</v>
      </c>
      <c r="I711" s="213"/>
      <c r="J711" s="209"/>
      <c r="K711" s="209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189</v>
      </c>
      <c r="AU711" s="218" t="s">
        <v>85</v>
      </c>
      <c r="AV711" s="13" t="s">
        <v>85</v>
      </c>
      <c r="AW711" s="13" t="s">
        <v>35</v>
      </c>
      <c r="AX711" s="13" t="s">
        <v>75</v>
      </c>
      <c r="AY711" s="218" t="s">
        <v>178</v>
      </c>
    </row>
    <row r="712" spans="2:51" s="12" customFormat="1" ht="11.25">
      <c r="B712" s="198"/>
      <c r="C712" s="199"/>
      <c r="D712" s="195" t="s">
        <v>189</v>
      </c>
      <c r="E712" s="200" t="s">
        <v>19</v>
      </c>
      <c r="F712" s="201" t="s">
        <v>881</v>
      </c>
      <c r="G712" s="199"/>
      <c r="H712" s="200" t="s">
        <v>19</v>
      </c>
      <c r="I712" s="202"/>
      <c r="J712" s="199"/>
      <c r="K712" s="199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189</v>
      </c>
      <c r="AU712" s="207" t="s">
        <v>85</v>
      </c>
      <c r="AV712" s="12" t="s">
        <v>83</v>
      </c>
      <c r="AW712" s="12" t="s">
        <v>35</v>
      </c>
      <c r="AX712" s="12" t="s">
        <v>75</v>
      </c>
      <c r="AY712" s="207" t="s">
        <v>178</v>
      </c>
    </row>
    <row r="713" spans="2:51" s="13" customFormat="1" ht="11.25">
      <c r="B713" s="208"/>
      <c r="C713" s="209"/>
      <c r="D713" s="195" t="s">
        <v>189</v>
      </c>
      <c r="E713" s="210" t="s">
        <v>19</v>
      </c>
      <c r="F713" s="211" t="s">
        <v>1178</v>
      </c>
      <c r="G713" s="209"/>
      <c r="H713" s="212">
        <v>-1.575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189</v>
      </c>
      <c r="AU713" s="218" t="s">
        <v>85</v>
      </c>
      <c r="AV713" s="13" t="s">
        <v>85</v>
      </c>
      <c r="AW713" s="13" t="s">
        <v>35</v>
      </c>
      <c r="AX713" s="13" t="s">
        <v>75</v>
      </c>
      <c r="AY713" s="218" t="s">
        <v>178</v>
      </c>
    </row>
    <row r="714" spans="2:51" s="15" customFormat="1" ht="11.25">
      <c r="B714" s="230"/>
      <c r="C714" s="231"/>
      <c r="D714" s="195" t="s">
        <v>189</v>
      </c>
      <c r="E714" s="232" t="s">
        <v>19</v>
      </c>
      <c r="F714" s="233" t="s">
        <v>274</v>
      </c>
      <c r="G714" s="231"/>
      <c r="H714" s="234">
        <v>15.33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189</v>
      </c>
      <c r="AU714" s="240" t="s">
        <v>85</v>
      </c>
      <c r="AV714" s="15" t="s">
        <v>198</v>
      </c>
      <c r="AW714" s="15" t="s">
        <v>35</v>
      </c>
      <c r="AX714" s="15" t="s">
        <v>75</v>
      </c>
      <c r="AY714" s="240" t="s">
        <v>178</v>
      </c>
    </row>
    <row r="715" spans="2:51" s="12" customFormat="1" ht="11.25">
      <c r="B715" s="198"/>
      <c r="C715" s="199"/>
      <c r="D715" s="195" t="s">
        <v>189</v>
      </c>
      <c r="E715" s="200" t="s">
        <v>19</v>
      </c>
      <c r="F715" s="201" t="s">
        <v>1197</v>
      </c>
      <c r="G715" s="199"/>
      <c r="H715" s="200" t="s">
        <v>19</v>
      </c>
      <c r="I715" s="202"/>
      <c r="J715" s="199"/>
      <c r="K715" s="199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189</v>
      </c>
      <c r="AU715" s="207" t="s">
        <v>85</v>
      </c>
      <c r="AV715" s="12" t="s">
        <v>83</v>
      </c>
      <c r="AW715" s="12" t="s">
        <v>35</v>
      </c>
      <c r="AX715" s="12" t="s">
        <v>75</v>
      </c>
      <c r="AY715" s="207" t="s">
        <v>178</v>
      </c>
    </row>
    <row r="716" spans="2:51" s="13" customFormat="1" ht="11.25">
      <c r="B716" s="208"/>
      <c r="C716" s="209"/>
      <c r="D716" s="195" t="s">
        <v>189</v>
      </c>
      <c r="E716" s="210" t="s">
        <v>19</v>
      </c>
      <c r="F716" s="211" t="s">
        <v>1198</v>
      </c>
      <c r="G716" s="209"/>
      <c r="H716" s="212">
        <v>114.54</v>
      </c>
      <c r="I716" s="213"/>
      <c r="J716" s="209"/>
      <c r="K716" s="209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189</v>
      </c>
      <c r="AU716" s="218" t="s">
        <v>85</v>
      </c>
      <c r="AV716" s="13" t="s">
        <v>85</v>
      </c>
      <c r="AW716" s="13" t="s">
        <v>35</v>
      </c>
      <c r="AX716" s="13" t="s">
        <v>75</v>
      </c>
      <c r="AY716" s="218" t="s">
        <v>178</v>
      </c>
    </row>
    <row r="717" spans="2:51" s="12" customFormat="1" ht="11.25">
      <c r="B717" s="198"/>
      <c r="C717" s="199"/>
      <c r="D717" s="195" t="s">
        <v>189</v>
      </c>
      <c r="E717" s="200" t="s">
        <v>19</v>
      </c>
      <c r="F717" s="201" t="s">
        <v>881</v>
      </c>
      <c r="G717" s="199"/>
      <c r="H717" s="200" t="s">
        <v>19</v>
      </c>
      <c r="I717" s="202"/>
      <c r="J717" s="199"/>
      <c r="K717" s="199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189</v>
      </c>
      <c r="AU717" s="207" t="s">
        <v>85</v>
      </c>
      <c r="AV717" s="12" t="s">
        <v>83</v>
      </c>
      <c r="AW717" s="12" t="s">
        <v>35</v>
      </c>
      <c r="AX717" s="12" t="s">
        <v>75</v>
      </c>
      <c r="AY717" s="207" t="s">
        <v>178</v>
      </c>
    </row>
    <row r="718" spans="2:51" s="13" customFormat="1" ht="11.25">
      <c r="B718" s="208"/>
      <c r="C718" s="209"/>
      <c r="D718" s="195" t="s">
        <v>189</v>
      </c>
      <c r="E718" s="210" t="s">
        <v>19</v>
      </c>
      <c r="F718" s="211" t="s">
        <v>1199</v>
      </c>
      <c r="G718" s="209"/>
      <c r="H718" s="212">
        <v>-15.808999999999999</v>
      </c>
      <c r="I718" s="213"/>
      <c r="J718" s="209"/>
      <c r="K718" s="209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189</v>
      </c>
      <c r="AU718" s="218" t="s">
        <v>85</v>
      </c>
      <c r="AV718" s="13" t="s">
        <v>85</v>
      </c>
      <c r="AW718" s="13" t="s">
        <v>35</v>
      </c>
      <c r="AX718" s="13" t="s">
        <v>75</v>
      </c>
      <c r="AY718" s="218" t="s">
        <v>178</v>
      </c>
    </row>
    <row r="719" spans="2:51" s="15" customFormat="1" ht="11.25">
      <c r="B719" s="230"/>
      <c r="C719" s="231"/>
      <c r="D719" s="195" t="s">
        <v>189</v>
      </c>
      <c r="E719" s="232" t="s">
        <v>19</v>
      </c>
      <c r="F719" s="233" t="s">
        <v>274</v>
      </c>
      <c r="G719" s="231"/>
      <c r="H719" s="234">
        <v>98.730999999999995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189</v>
      </c>
      <c r="AU719" s="240" t="s">
        <v>85</v>
      </c>
      <c r="AV719" s="15" t="s">
        <v>198</v>
      </c>
      <c r="AW719" s="15" t="s">
        <v>35</v>
      </c>
      <c r="AX719" s="15" t="s">
        <v>75</v>
      </c>
      <c r="AY719" s="240" t="s">
        <v>178</v>
      </c>
    </row>
    <row r="720" spans="2:51" s="12" customFormat="1" ht="11.25">
      <c r="B720" s="198"/>
      <c r="C720" s="199"/>
      <c r="D720" s="195" t="s">
        <v>189</v>
      </c>
      <c r="E720" s="200" t="s">
        <v>19</v>
      </c>
      <c r="F720" s="201" t="s">
        <v>1200</v>
      </c>
      <c r="G720" s="199"/>
      <c r="H720" s="200" t="s">
        <v>19</v>
      </c>
      <c r="I720" s="202"/>
      <c r="J720" s="199"/>
      <c r="K720" s="199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189</v>
      </c>
      <c r="AU720" s="207" t="s">
        <v>85</v>
      </c>
      <c r="AV720" s="12" t="s">
        <v>83</v>
      </c>
      <c r="AW720" s="12" t="s">
        <v>35</v>
      </c>
      <c r="AX720" s="12" t="s">
        <v>75</v>
      </c>
      <c r="AY720" s="207" t="s">
        <v>178</v>
      </c>
    </row>
    <row r="721" spans="2:51" s="13" customFormat="1" ht="11.25">
      <c r="B721" s="208"/>
      <c r="C721" s="209"/>
      <c r="D721" s="195" t="s">
        <v>189</v>
      </c>
      <c r="E721" s="210" t="s">
        <v>19</v>
      </c>
      <c r="F721" s="211" t="s">
        <v>1201</v>
      </c>
      <c r="G721" s="209"/>
      <c r="H721" s="212">
        <v>66.930000000000007</v>
      </c>
      <c r="I721" s="213"/>
      <c r="J721" s="209"/>
      <c r="K721" s="209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189</v>
      </c>
      <c r="AU721" s="218" t="s">
        <v>85</v>
      </c>
      <c r="AV721" s="13" t="s">
        <v>85</v>
      </c>
      <c r="AW721" s="13" t="s">
        <v>35</v>
      </c>
      <c r="AX721" s="13" t="s">
        <v>75</v>
      </c>
      <c r="AY721" s="218" t="s">
        <v>178</v>
      </c>
    </row>
    <row r="722" spans="2:51" s="12" customFormat="1" ht="11.25">
      <c r="B722" s="198"/>
      <c r="C722" s="199"/>
      <c r="D722" s="195" t="s">
        <v>189</v>
      </c>
      <c r="E722" s="200" t="s">
        <v>19</v>
      </c>
      <c r="F722" s="201" t="s">
        <v>881</v>
      </c>
      <c r="G722" s="199"/>
      <c r="H722" s="200" t="s">
        <v>19</v>
      </c>
      <c r="I722" s="202"/>
      <c r="J722" s="199"/>
      <c r="K722" s="199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189</v>
      </c>
      <c r="AU722" s="207" t="s">
        <v>85</v>
      </c>
      <c r="AV722" s="12" t="s">
        <v>83</v>
      </c>
      <c r="AW722" s="12" t="s">
        <v>35</v>
      </c>
      <c r="AX722" s="12" t="s">
        <v>75</v>
      </c>
      <c r="AY722" s="207" t="s">
        <v>178</v>
      </c>
    </row>
    <row r="723" spans="2:51" s="13" customFormat="1" ht="11.25">
      <c r="B723" s="208"/>
      <c r="C723" s="209"/>
      <c r="D723" s="195" t="s">
        <v>189</v>
      </c>
      <c r="E723" s="210" t="s">
        <v>19</v>
      </c>
      <c r="F723" s="211" t="s">
        <v>1202</v>
      </c>
      <c r="G723" s="209"/>
      <c r="H723" s="212">
        <v>-5.4749999999999996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189</v>
      </c>
      <c r="AU723" s="218" t="s">
        <v>85</v>
      </c>
      <c r="AV723" s="13" t="s">
        <v>85</v>
      </c>
      <c r="AW723" s="13" t="s">
        <v>35</v>
      </c>
      <c r="AX723" s="13" t="s">
        <v>75</v>
      </c>
      <c r="AY723" s="218" t="s">
        <v>178</v>
      </c>
    </row>
    <row r="724" spans="2:51" s="15" customFormat="1" ht="11.25">
      <c r="B724" s="230"/>
      <c r="C724" s="231"/>
      <c r="D724" s="195" t="s">
        <v>189</v>
      </c>
      <c r="E724" s="232" t="s">
        <v>19</v>
      </c>
      <c r="F724" s="233" t="s">
        <v>274</v>
      </c>
      <c r="G724" s="231"/>
      <c r="H724" s="234">
        <v>61.454999999999998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189</v>
      </c>
      <c r="AU724" s="240" t="s">
        <v>85</v>
      </c>
      <c r="AV724" s="15" t="s">
        <v>198</v>
      </c>
      <c r="AW724" s="15" t="s">
        <v>35</v>
      </c>
      <c r="AX724" s="15" t="s">
        <v>75</v>
      </c>
      <c r="AY724" s="240" t="s">
        <v>178</v>
      </c>
    </row>
    <row r="725" spans="2:51" s="12" customFormat="1" ht="11.25">
      <c r="B725" s="198"/>
      <c r="C725" s="199"/>
      <c r="D725" s="195" t="s">
        <v>189</v>
      </c>
      <c r="E725" s="200" t="s">
        <v>19</v>
      </c>
      <c r="F725" s="201" t="s">
        <v>1203</v>
      </c>
      <c r="G725" s="199"/>
      <c r="H725" s="200" t="s">
        <v>19</v>
      </c>
      <c r="I725" s="202"/>
      <c r="J725" s="199"/>
      <c r="K725" s="199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189</v>
      </c>
      <c r="AU725" s="207" t="s">
        <v>85</v>
      </c>
      <c r="AV725" s="12" t="s">
        <v>83</v>
      </c>
      <c r="AW725" s="12" t="s">
        <v>35</v>
      </c>
      <c r="AX725" s="12" t="s">
        <v>75</v>
      </c>
      <c r="AY725" s="207" t="s">
        <v>178</v>
      </c>
    </row>
    <row r="726" spans="2:51" s="13" customFormat="1" ht="11.25">
      <c r="B726" s="208"/>
      <c r="C726" s="209"/>
      <c r="D726" s="195" t="s">
        <v>189</v>
      </c>
      <c r="E726" s="210" t="s">
        <v>19</v>
      </c>
      <c r="F726" s="211" t="s">
        <v>1204</v>
      </c>
      <c r="G726" s="209"/>
      <c r="H726" s="212">
        <v>72.795000000000002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189</v>
      </c>
      <c r="AU726" s="218" t="s">
        <v>85</v>
      </c>
      <c r="AV726" s="13" t="s">
        <v>85</v>
      </c>
      <c r="AW726" s="13" t="s">
        <v>35</v>
      </c>
      <c r="AX726" s="13" t="s">
        <v>75</v>
      </c>
      <c r="AY726" s="218" t="s">
        <v>178</v>
      </c>
    </row>
    <row r="727" spans="2:51" s="12" customFormat="1" ht="11.25">
      <c r="B727" s="198"/>
      <c r="C727" s="199"/>
      <c r="D727" s="195" t="s">
        <v>189</v>
      </c>
      <c r="E727" s="200" t="s">
        <v>19</v>
      </c>
      <c r="F727" s="201" t="s">
        <v>881</v>
      </c>
      <c r="G727" s="199"/>
      <c r="H727" s="200" t="s">
        <v>19</v>
      </c>
      <c r="I727" s="202"/>
      <c r="J727" s="199"/>
      <c r="K727" s="199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189</v>
      </c>
      <c r="AU727" s="207" t="s">
        <v>85</v>
      </c>
      <c r="AV727" s="12" t="s">
        <v>83</v>
      </c>
      <c r="AW727" s="12" t="s">
        <v>35</v>
      </c>
      <c r="AX727" s="12" t="s">
        <v>75</v>
      </c>
      <c r="AY727" s="207" t="s">
        <v>178</v>
      </c>
    </row>
    <row r="728" spans="2:51" s="13" customFormat="1" ht="11.25">
      <c r="B728" s="208"/>
      <c r="C728" s="209"/>
      <c r="D728" s="195" t="s">
        <v>189</v>
      </c>
      <c r="E728" s="210" t="s">
        <v>19</v>
      </c>
      <c r="F728" s="211" t="s">
        <v>1202</v>
      </c>
      <c r="G728" s="209"/>
      <c r="H728" s="212">
        <v>-5.4749999999999996</v>
      </c>
      <c r="I728" s="213"/>
      <c r="J728" s="209"/>
      <c r="K728" s="209"/>
      <c r="L728" s="214"/>
      <c r="M728" s="215"/>
      <c r="N728" s="216"/>
      <c r="O728" s="216"/>
      <c r="P728" s="216"/>
      <c r="Q728" s="216"/>
      <c r="R728" s="216"/>
      <c r="S728" s="216"/>
      <c r="T728" s="217"/>
      <c r="AT728" s="218" t="s">
        <v>189</v>
      </c>
      <c r="AU728" s="218" t="s">
        <v>85</v>
      </c>
      <c r="AV728" s="13" t="s">
        <v>85</v>
      </c>
      <c r="AW728" s="13" t="s">
        <v>35</v>
      </c>
      <c r="AX728" s="13" t="s">
        <v>75</v>
      </c>
      <c r="AY728" s="218" t="s">
        <v>178</v>
      </c>
    </row>
    <row r="729" spans="2:51" s="15" customFormat="1" ht="11.25">
      <c r="B729" s="230"/>
      <c r="C729" s="231"/>
      <c r="D729" s="195" t="s">
        <v>189</v>
      </c>
      <c r="E729" s="232" t="s">
        <v>19</v>
      </c>
      <c r="F729" s="233" t="s">
        <v>274</v>
      </c>
      <c r="G729" s="231"/>
      <c r="H729" s="234">
        <v>67.319999999999993</v>
      </c>
      <c r="I729" s="235"/>
      <c r="J729" s="231"/>
      <c r="K729" s="231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189</v>
      </c>
      <c r="AU729" s="240" t="s">
        <v>85</v>
      </c>
      <c r="AV729" s="15" t="s">
        <v>198</v>
      </c>
      <c r="AW729" s="15" t="s">
        <v>35</v>
      </c>
      <c r="AX729" s="15" t="s">
        <v>75</v>
      </c>
      <c r="AY729" s="240" t="s">
        <v>178</v>
      </c>
    </row>
    <row r="730" spans="2:51" s="12" customFormat="1" ht="11.25">
      <c r="B730" s="198"/>
      <c r="C730" s="199"/>
      <c r="D730" s="195" t="s">
        <v>189</v>
      </c>
      <c r="E730" s="200" t="s">
        <v>19</v>
      </c>
      <c r="F730" s="201" t="s">
        <v>1205</v>
      </c>
      <c r="G730" s="199"/>
      <c r="H730" s="200" t="s">
        <v>19</v>
      </c>
      <c r="I730" s="202"/>
      <c r="J730" s="199"/>
      <c r="K730" s="199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189</v>
      </c>
      <c r="AU730" s="207" t="s">
        <v>85</v>
      </c>
      <c r="AV730" s="12" t="s">
        <v>83</v>
      </c>
      <c r="AW730" s="12" t="s">
        <v>35</v>
      </c>
      <c r="AX730" s="12" t="s">
        <v>75</v>
      </c>
      <c r="AY730" s="207" t="s">
        <v>178</v>
      </c>
    </row>
    <row r="731" spans="2:51" s="13" customFormat="1" ht="11.25">
      <c r="B731" s="208"/>
      <c r="C731" s="209"/>
      <c r="D731" s="195" t="s">
        <v>189</v>
      </c>
      <c r="E731" s="210" t="s">
        <v>19</v>
      </c>
      <c r="F731" s="211" t="s">
        <v>1206</v>
      </c>
      <c r="G731" s="209"/>
      <c r="H731" s="212">
        <v>16.559999999999999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189</v>
      </c>
      <c r="AU731" s="218" t="s">
        <v>85</v>
      </c>
      <c r="AV731" s="13" t="s">
        <v>85</v>
      </c>
      <c r="AW731" s="13" t="s">
        <v>35</v>
      </c>
      <c r="AX731" s="13" t="s">
        <v>75</v>
      </c>
      <c r="AY731" s="218" t="s">
        <v>178</v>
      </c>
    </row>
    <row r="732" spans="2:51" s="12" customFormat="1" ht="11.25">
      <c r="B732" s="198"/>
      <c r="C732" s="199"/>
      <c r="D732" s="195" t="s">
        <v>189</v>
      </c>
      <c r="E732" s="200" t="s">
        <v>19</v>
      </c>
      <c r="F732" s="201" t="s">
        <v>881</v>
      </c>
      <c r="G732" s="199"/>
      <c r="H732" s="200" t="s">
        <v>19</v>
      </c>
      <c r="I732" s="202"/>
      <c r="J732" s="199"/>
      <c r="K732" s="199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189</v>
      </c>
      <c r="AU732" s="207" t="s">
        <v>85</v>
      </c>
      <c r="AV732" s="12" t="s">
        <v>83</v>
      </c>
      <c r="AW732" s="12" t="s">
        <v>35</v>
      </c>
      <c r="AX732" s="12" t="s">
        <v>75</v>
      </c>
      <c r="AY732" s="207" t="s">
        <v>178</v>
      </c>
    </row>
    <row r="733" spans="2:51" s="13" customFormat="1" ht="11.25">
      <c r="B733" s="208"/>
      <c r="C733" s="209"/>
      <c r="D733" s="195" t="s">
        <v>189</v>
      </c>
      <c r="E733" s="210" t="s">
        <v>19</v>
      </c>
      <c r="F733" s="211" t="s">
        <v>1178</v>
      </c>
      <c r="G733" s="209"/>
      <c r="H733" s="212">
        <v>-1.575</v>
      </c>
      <c r="I733" s="213"/>
      <c r="J733" s="209"/>
      <c r="K733" s="209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189</v>
      </c>
      <c r="AU733" s="218" t="s">
        <v>85</v>
      </c>
      <c r="AV733" s="13" t="s">
        <v>85</v>
      </c>
      <c r="AW733" s="13" t="s">
        <v>35</v>
      </c>
      <c r="AX733" s="13" t="s">
        <v>75</v>
      </c>
      <c r="AY733" s="218" t="s">
        <v>178</v>
      </c>
    </row>
    <row r="734" spans="2:51" s="15" customFormat="1" ht="11.25">
      <c r="B734" s="230"/>
      <c r="C734" s="231"/>
      <c r="D734" s="195" t="s">
        <v>189</v>
      </c>
      <c r="E734" s="232" t="s">
        <v>19</v>
      </c>
      <c r="F734" s="233" t="s">
        <v>274</v>
      </c>
      <c r="G734" s="231"/>
      <c r="H734" s="234">
        <v>14.984999999999999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189</v>
      </c>
      <c r="AU734" s="240" t="s">
        <v>85</v>
      </c>
      <c r="AV734" s="15" t="s">
        <v>198</v>
      </c>
      <c r="AW734" s="15" t="s">
        <v>35</v>
      </c>
      <c r="AX734" s="15" t="s">
        <v>75</v>
      </c>
      <c r="AY734" s="240" t="s">
        <v>178</v>
      </c>
    </row>
    <row r="735" spans="2:51" s="12" customFormat="1" ht="11.25">
      <c r="B735" s="198"/>
      <c r="C735" s="199"/>
      <c r="D735" s="195" t="s">
        <v>189</v>
      </c>
      <c r="E735" s="200" t="s">
        <v>19</v>
      </c>
      <c r="F735" s="201" t="s">
        <v>1207</v>
      </c>
      <c r="G735" s="199"/>
      <c r="H735" s="200" t="s">
        <v>19</v>
      </c>
      <c r="I735" s="202"/>
      <c r="J735" s="199"/>
      <c r="K735" s="199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189</v>
      </c>
      <c r="AU735" s="207" t="s">
        <v>85</v>
      </c>
      <c r="AV735" s="12" t="s">
        <v>83</v>
      </c>
      <c r="AW735" s="12" t="s">
        <v>35</v>
      </c>
      <c r="AX735" s="12" t="s">
        <v>75</v>
      </c>
      <c r="AY735" s="207" t="s">
        <v>178</v>
      </c>
    </row>
    <row r="736" spans="2:51" s="13" customFormat="1" ht="11.25">
      <c r="B736" s="208"/>
      <c r="C736" s="209"/>
      <c r="D736" s="195" t="s">
        <v>189</v>
      </c>
      <c r="E736" s="210" t="s">
        <v>19</v>
      </c>
      <c r="F736" s="211" t="s">
        <v>1206</v>
      </c>
      <c r="G736" s="209"/>
      <c r="H736" s="212">
        <v>16.559999999999999</v>
      </c>
      <c r="I736" s="213"/>
      <c r="J736" s="209"/>
      <c r="K736" s="209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189</v>
      </c>
      <c r="AU736" s="218" t="s">
        <v>85</v>
      </c>
      <c r="AV736" s="13" t="s">
        <v>85</v>
      </c>
      <c r="AW736" s="13" t="s">
        <v>35</v>
      </c>
      <c r="AX736" s="13" t="s">
        <v>75</v>
      </c>
      <c r="AY736" s="218" t="s">
        <v>178</v>
      </c>
    </row>
    <row r="737" spans="2:51" s="12" customFormat="1" ht="11.25">
      <c r="B737" s="198"/>
      <c r="C737" s="199"/>
      <c r="D737" s="195" t="s">
        <v>189</v>
      </c>
      <c r="E737" s="200" t="s">
        <v>19</v>
      </c>
      <c r="F737" s="201" t="s">
        <v>881</v>
      </c>
      <c r="G737" s="199"/>
      <c r="H737" s="200" t="s">
        <v>19</v>
      </c>
      <c r="I737" s="202"/>
      <c r="J737" s="199"/>
      <c r="K737" s="199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189</v>
      </c>
      <c r="AU737" s="207" t="s">
        <v>85</v>
      </c>
      <c r="AV737" s="12" t="s">
        <v>83</v>
      </c>
      <c r="AW737" s="12" t="s">
        <v>35</v>
      </c>
      <c r="AX737" s="12" t="s">
        <v>75</v>
      </c>
      <c r="AY737" s="207" t="s">
        <v>178</v>
      </c>
    </row>
    <row r="738" spans="2:51" s="13" customFormat="1" ht="11.25">
      <c r="B738" s="208"/>
      <c r="C738" s="209"/>
      <c r="D738" s="195" t="s">
        <v>189</v>
      </c>
      <c r="E738" s="210" t="s">
        <v>19</v>
      </c>
      <c r="F738" s="211" t="s">
        <v>1178</v>
      </c>
      <c r="G738" s="209"/>
      <c r="H738" s="212">
        <v>-1.575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189</v>
      </c>
      <c r="AU738" s="218" t="s">
        <v>85</v>
      </c>
      <c r="AV738" s="13" t="s">
        <v>85</v>
      </c>
      <c r="AW738" s="13" t="s">
        <v>35</v>
      </c>
      <c r="AX738" s="13" t="s">
        <v>75</v>
      </c>
      <c r="AY738" s="218" t="s">
        <v>178</v>
      </c>
    </row>
    <row r="739" spans="2:51" s="15" customFormat="1" ht="11.25">
      <c r="B739" s="230"/>
      <c r="C739" s="231"/>
      <c r="D739" s="195" t="s">
        <v>189</v>
      </c>
      <c r="E739" s="232" t="s">
        <v>19</v>
      </c>
      <c r="F739" s="233" t="s">
        <v>274</v>
      </c>
      <c r="G739" s="231"/>
      <c r="H739" s="234">
        <v>14.984999999999999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189</v>
      </c>
      <c r="AU739" s="240" t="s">
        <v>85</v>
      </c>
      <c r="AV739" s="15" t="s">
        <v>198</v>
      </c>
      <c r="AW739" s="15" t="s">
        <v>35</v>
      </c>
      <c r="AX739" s="15" t="s">
        <v>75</v>
      </c>
      <c r="AY739" s="240" t="s">
        <v>178</v>
      </c>
    </row>
    <row r="740" spans="2:51" s="12" customFormat="1" ht="11.25">
      <c r="B740" s="198"/>
      <c r="C740" s="199"/>
      <c r="D740" s="195" t="s">
        <v>189</v>
      </c>
      <c r="E740" s="200" t="s">
        <v>19</v>
      </c>
      <c r="F740" s="201" t="s">
        <v>1208</v>
      </c>
      <c r="G740" s="199"/>
      <c r="H740" s="200" t="s">
        <v>19</v>
      </c>
      <c r="I740" s="202"/>
      <c r="J740" s="199"/>
      <c r="K740" s="199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189</v>
      </c>
      <c r="AU740" s="207" t="s">
        <v>85</v>
      </c>
      <c r="AV740" s="12" t="s">
        <v>83</v>
      </c>
      <c r="AW740" s="12" t="s">
        <v>35</v>
      </c>
      <c r="AX740" s="12" t="s">
        <v>75</v>
      </c>
      <c r="AY740" s="207" t="s">
        <v>178</v>
      </c>
    </row>
    <row r="741" spans="2:51" s="13" customFormat="1" ht="11.25">
      <c r="B741" s="208"/>
      <c r="C741" s="209"/>
      <c r="D741" s="195" t="s">
        <v>189</v>
      </c>
      <c r="E741" s="210" t="s">
        <v>19</v>
      </c>
      <c r="F741" s="211" t="s">
        <v>1209</v>
      </c>
      <c r="G741" s="209"/>
      <c r="H741" s="212">
        <v>55.545000000000002</v>
      </c>
      <c r="I741" s="213"/>
      <c r="J741" s="209"/>
      <c r="K741" s="209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189</v>
      </c>
      <c r="AU741" s="218" t="s">
        <v>85</v>
      </c>
      <c r="AV741" s="13" t="s">
        <v>85</v>
      </c>
      <c r="AW741" s="13" t="s">
        <v>35</v>
      </c>
      <c r="AX741" s="13" t="s">
        <v>75</v>
      </c>
      <c r="AY741" s="218" t="s">
        <v>178</v>
      </c>
    </row>
    <row r="742" spans="2:51" s="13" customFormat="1" ht="11.25">
      <c r="B742" s="208"/>
      <c r="C742" s="209"/>
      <c r="D742" s="195" t="s">
        <v>189</v>
      </c>
      <c r="E742" s="210" t="s">
        <v>19</v>
      </c>
      <c r="F742" s="211" t="s">
        <v>1210</v>
      </c>
      <c r="G742" s="209"/>
      <c r="H742" s="212">
        <v>31.395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189</v>
      </c>
      <c r="AU742" s="218" t="s">
        <v>85</v>
      </c>
      <c r="AV742" s="13" t="s">
        <v>85</v>
      </c>
      <c r="AW742" s="13" t="s">
        <v>35</v>
      </c>
      <c r="AX742" s="13" t="s">
        <v>75</v>
      </c>
      <c r="AY742" s="218" t="s">
        <v>178</v>
      </c>
    </row>
    <row r="743" spans="2:51" s="12" customFormat="1" ht="11.25">
      <c r="B743" s="198"/>
      <c r="C743" s="199"/>
      <c r="D743" s="195" t="s">
        <v>189</v>
      </c>
      <c r="E743" s="200" t="s">
        <v>19</v>
      </c>
      <c r="F743" s="201" t="s">
        <v>881</v>
      </c>
      <c r="G743" s="199"/>
      <c r="H743" s="200" t="s">
        <v>19</v>
      </c>
      <c r="I743" s="202"/>
      <c r="J743" s="199"/>
      <c r="K743" s="199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189</v>
      </c>
      <c r="AU743" s="207" t="s">
        <v>85</v>
      </c>
      <c r="AV743" s="12" t="s">
        <v>83</v>
      </c>
      <c r="AW743" s="12" t="s">
        <v>35</v>
      </c>
      <c r="AX743" s="12" t="s">
        <v>75</v>
      </c>
      <c r="AY743" s="207" t="s">
        <v>178</v>
      </c>
    </row>
    <row r="744" spans="2:51" s="13" customFormat="1" ht="11.25">
      <c r="B744" s="208"/>
      <c r="C744" s="209"/>
      <c r="D744" s="195" t="s">
        <v>189</v>
      </c>
      <c r="E744" s="210" t="s">
        <v>19</v>
      </c>
      <c r="F744" s="211" t="s">
        <v>1211</v>
      </c>
      <c r="G744" s="209"/>
      <c r="H744" s="212">
        <v>-6.75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189</v>
      </c>
      <c r="AU744" s="218" t="s">
        <v>85</v>
      </c>
      <c r="AV744" s="13" t="s">
        <v>85</v>
      </c>
      <c r="AW744" s="13" t="s">
        <v>35</v>
      </c>
      <c r="AX744" s="13" t="s">
        <v>75</v>
      </c>
      <c r="AY744" s="218" t="s">
        <v>178</v>
      </c>
    </row>
    <row r="745" spans="2:51" s="15" customFormat="1" ht="11.25">
      <c r="B745" s="230"/>
      <c r="C745" s="231"/>
      <c r="D745" s="195" t="s">
        <v>189</v>
      </c>
      <c r="E745" s="232" t="s">
        <v>19</v>
      </c>
      <c r="F745" s="233" t="s">
        <v>274</v>
      </c>
      <c r="G745" s="231"/>
      <c r="H745" s="234">
        <v>80.19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189</v>
      </c>
      <c r="AU745" s="240" t="s">
        <v>85</v>
      </c>
      <c r="AV745" s="15" t="s">
        <v>198</v>
      </c>
      <c r="AW745" s="15" t="s">
        <v>35</v>
      </c>
      <c r="AX745" s="15" t="s">
        <v>75</v>
      </c>
      <c r="AY745" s="240" t="s">
        <v>178</v>
      </c>
    </row>
    <row r="746" spans="2:51" s="12" customFormat="1" ht="11.25">
      <c r="B746" s="198"/>
      <c r="C746" s="199"/>
      <c r="D746" s="195" t="s">
        <v>189</v>
      </c>
      <c r="E746" s="200" t="s">
        <v>19</v>
      </c>
      <c r="F746" s="201" t="s">
        <v>1212</v>
      </c>
      <c r="G746" s="199"/>
      <c r="H746" s="200" t="s">
        <v>19</v>
      </c>
      <c r="I746" s="202"/>
      <c r="J746" s="199"/>
      <c r="K746" s="199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189</v>
      </c>
      <c r="AU746" s="207" t="s">
        <v>85</v>
      </c>
      <c r="AV746" s="12" t="s">
        <v>83</v>
      </c>
      <c r="AW746" s="12" t="s">
        <v>35</v>
      </c>
      <c r="AX746" s="12" t="s">
        <v>75</v>
      </c>
      <c r="AY746" s="207" t="s">
        <v>178</v>
      </c>
    </row>
    <row r="747" spans="2:51" s="13" customFormat="1" ht="11.25">
      <c r="B747" s="208"/>
      <c r="C747" s="209"/>
      <c r="D747" s="195" t="s">
        <v>189</v>
      </c>
      <c r="E747" s="210" t="s">
        <v>19</v>
      </c>
      <c r="F747" s="211" t="s">
        <v>1213</v>
      </c>
      <c r="G747" s="209"/>
      <c r="H747" s="212">
        <v>66.239999999999995</v>
      </c>
      <c r="I747" s="213"/>
      <c r="J747" s="209"/>
      <c r="K747" s="209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189</v>
      </c>
      <c r="AU747" s="218" t="s">
        <v>85</v>
      </c>
      <c r="AV747" s="13" t="s">
        <v>85</v>
      </c>
      <c r="AW747" s="13" t="s">
        <v>35</v>
      </c>
      <c r="AX747" s="13" t="s">
        <v>75</v>
      </c>
      <c r="AY747" s="218" t="s">
        <v>178</v>
      </c>
    </row>
    <row r="748" spans="2:51" s="12" customFormat="1" ht="11.25">
      <c r="B748" s="198"/>
      <c r="C748" s="199"/>
      <c r="D748" s="195" t="s">
        <v>189</v>
      </c>
      <c r="E748" s="200" t="s">
        <v>19</v>
      </c>
      <c r="F748" s="201" t="s">
        <v>881</v>
      </c>
      <c r="G748" s="199"/>
      <c r="H748" s="200" t="s">
        <v>19</v>
      </c>
      <c r="I748" s="202"/>
      <c r="J748" s="199"/>
      <c r="K748" s="199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189</v>
      </c>
      <c r="AU748" s="207" t="s">
        <v>85</v>
      </c>
      <c r="AV748" s="12" t="s">
        <v>83</v>
      </c>
      <c r="AW748" s="12" t="s">
        <v>35</v>
      </c>
      <c r="AX748" s="12" t="s">
        <v>75</v>
      </c>
      <c r="AY748" s="207" t="s">
        <v>178</v>
      </c>
    </row>
    <row r="749" spans="2:51" s="13" customFormat="1" ht="11.25">
      <c r="B749" s="208"/>
      <c r="C749" s="209"/>
      <c r="D749" s="195" t="s">
        <v>189</v>
      </c>
      <c r="E749" s="210" t="s">
        <v>19</v>
      </c>
      <c r="F749" s="211" t="s">
        <v>1214</v>
      </c>
      <c r="G749" s="209"/>
      <c r="H749" s="212">
        <v>-10.845000000000001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189</v>
      </c>
      <c r="AU749" s="218" t="s">
        <v>85</v>
      </c>
      <c r="AV749" s="13" t="s">
        <v>85</v>
      </c>
      <c r="AW749" s="13" t="s">
        <v>35</v>
      </c>
      <c r="AX749" s="13" t="s">
        <v>75</v>
      </c>
      <c r="AY749" s="218" t="s">
        <v>178</v>
      </c>
    </row>
    <row r="750" spans="2:51" s="15" customFormat="1" ht="11.25">
      <c r="B750" s="230"/>
      <c r="C750" s="231"/>
      <c r="D750" s="195" t="s">
        <v>189</v>
      </c>
      <c r="E750" s="232" t="s">
        <v>19</v>
      </c>
      <c r="F750" s="233" t="s">
        <v>274</v>
      </c>
      <c r="G750" s="231"/>
      <c r="H750" s="234">
        <v>55.395000000000003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AT750" s="240" t="s">
        <v>189</v>
      </c>
      <c r="AU750" s="240" t="s">
        <v>85</v>
      </c>
      <c r="AV750" s="15" t="s">
        <v>198</v>
      </c>
      <c r="AW750" s="15" t="s">
        <v>35</v>
      </c>
      <c r="AX750" s="15" t="s">
        <v>75</v>
      </c>
      <c r="AY750" s="240" t="s">
        <v>178</v>
      </c>
    </row>
    <row r="751" spans="2:51" s="12" customFormat="1" ht="11.25">
      <c r="B751" s="198"/>
      <c r="C751" s="199"/>
      <c r="D751" s="195" t="s">
        <v>189</v>
      </c>
      <c r="E751" s="200" t="s">
        <v>19</v>
      </c>
      <c r="F751" s="201" t="s">
        <v>1215</v>
      </c>
      <c r="G751" s="199"/>
      <c r="H751" s="200" t="s">
        <v>19</v>
      </c>
      <c r="I751" s="202"/>
      <c r="J751" s="199"/>
      <c r="K751" s="199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189</v>
      </c>
      <c r="AU751" s="207" t="s">
        <v>85</v>
      </c>
      <c r="AV751" s="12" t="s">
        <v>83</v>
      </c>
      <c r="AW751" s="12" t="s">
        <v>35</v>
      </c>
      <c r="AX751" s="12" t="s">
        <v>75</v>
      </c>
      <c r="AY751" s="207" t="s">
        <v>178</v>
      </c>
    </row>
    <row r="752" spans="2:51" s="13" customFormat="1" ht="11.25">
      <c r="B752" s="208"/>
      <c r="C752" s="209"/>
      <c r="D752" s="195" t="s">
        <v>189</v>
      </c>
      <c r="E752" s="210" t="s">
        <v>19</v>
      </c>
      <c r="F752" s="211" t="s">
        <v>1201</v>
      </c>
      <c r="G752" s="209"/>
      <c r="H752" s="212">
        <v>66.930000000000007</v>
      </c>
      <c r="I752" s="213"/>
      <c r="J752" s="209"/>
      <c r="K752" s="209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189</v>
      </c>
      <c r="AU752" s="218" t="s">
        <v>85</v>
      </c>
      <c r="AV752" s="13" t="s">
        <v>85</v>
      </c>
      <c r="AW752" s="13" t="s">
        <v>35</v>
      </c>
      <c r="AX752" s="13" t="s">
        <v>75</v>
      </c>
      <c r="AY752" s="218" t="s">
        <v>178</v>
      </c>
    </row>
    <row r="753" spans="2:51" s="12" customFormat="1" ht="11.25">
      <c r="B753" s="198"/>
      <c r="C753" s="199"/>
      <c r="D753" s="195" t="s">
        <v>189</v>
      </c>
      <c r="E753" s="200" t="s">
        <v>19</v>
      </c>
      <c r="F753" s="201" t="s">
        <v>881</v>
      </c>
      <c r="G753" s="199"/>
      <c r="H753" s="200" t="s">
        <v>19</v>
      </c>
      <c r="I753" s="202"/>
      <c r="J753" s="199"/>
      <c r="K753" s="199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189</v>
      </c>
      <c r="AU753" s="207" t="s">
        <v>85</v>
      </c>
      <c r="AV753" s="12" t="s">
        <v>83</v>
      </c>
      <c r="AW753" s="12" t="s">
        <v>35</v>
      </c>
      <c r="AX753" s="12" t="s">
        <v>75</v>
      </c>
      <c r="AY753" s="207" t="s">
        <v>178</v>
      </c>
    </row>
    <row r="754" spans="2:51" s="13" customFormat="1" ht="11.25">
      <c r="B754" s="208"/>
      <c r="C754" s="209"/>
      <c r="D754" s="195" t="s">
        <v>189</v>
      </c>
      <c r="E754" s="210" t="s">
        <v>19</v>
      </c>
      <c r="F754" s="211" t="s">
        <v>1202</v>
      </c>
      <c r="G754" s="209"/>
      <c r="H754" s="212">
        <v>-5.4749999999999996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189</v>
      </c>
      <c r="AU754" s="218" t="s">
        <v>85</v>
      </c>
      <c r="AV754" s="13" t="s">
        <v>85</v>
      </c>
      <c r="AW754" s="13" t="s">
        <v>35</v>
      </c>
      <c r="AX754" s="13" t="s">
        <v>75</v>
      </c>
      <c r="AY754" s="218" t="s">
        <v>178</v>
      </c>
    </row>
    <row r="755" spans="2:51" s="15" customFormat="1" ht="11.25">
      <c r="B755" s="230"/>
      <c r="C755" s="231"/>
      <c r="D755" s="195" t="s">
        <v>189</v>
      </c>
      <c r="E755" s="232" t="s">
        <v>19</v>
      </c>
      <c r="F755" s="233" t="s">
        <v>274</v>
      </c>
      <c r="G755" s="231"/>
      <c r="H755" s="234">
        <v>61.454999999999998</v>
      </c>
      <c r="I755" s="235"/>
      <c r="J755" s="231"/>
      <c r="K755" s="231"/>
      <c r="L755" s="236"/>
      <c r="M755" s="237"/>
      <c r="N755" s="238"/>
      <c r="O755" s="238"/>
      <c r="P755" s="238"/>
      <c r="Q755" s="238"/>
      <c r="R755" s="238"/>
      <c r="S755" s="238"/>
      <c r="T755" s="239"/>
      <c r="AT755" s="240" t="s">
        <v>189</v>
      </c>
      <c r="AU755" s="240" t="s">
        <v>85</v>
      </c>
      <c r="AV755" s="15" t="s">
        <v>198</v>
      </c>
      <c r="AW755" s="15" t="s">
        <v>35</v>
      </c>
      <c r="AX755" s="15" t="s">
        <v>75</v>
      </c>
      <c r="AY755" s="240" t="s">
        <v>178</v>
      </c>
    </row>
    <row r="756" spans="2:51" s="12" customFormat="1" ht="11.25">
      <c r="B756" s="198"/>
      <c r="C756" s="199"/>
      <c r="D756" s="195" t="s">
        <v>189</v>
      </c>
      <c r="E756" s="200" t="s">
        <v>19</v>
      </c>
      <c r="F756" s="201" t="s">
        <v>1216</v>
      </c>
      <c r="G756" s="199"/>
      <c r="H756" s="200" t="s">
        <v>19</v>
      </c>
      <c r="I756" s="202"/>
      <c r="J756" s="199"/>
      <c r="K756" s="199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189</v>
      </c>
      <c r="AU756" s="207" t="s">
        <v>85</v>
      </c>
      <c r="AV756" s="12" t="s">
        <v>83</v>
      </c>
      <c r="AW756" s="12" t="s">
        <v>35</v>
      </c>
      <c r="AX756" s="12" t="s">
        <v>75</v>
      </c>
      <c r="AY756" s="207" t="s">
        <v>178</v>
      </c>
    </row>
    <row r="757" spans="2:51" s="13" customFormat="1" ht="11.25">
      <c r="B757" s="208"/>
      <c r="C757" s="209"/>
      <c r="D757" s="195" t="s">
        <v>189</v>
      </c>
      <c r="E757" s="210" t="s">
        <v>19</v>
      </c>
      <c r="F757" s="211" t="s">
        <v>1204</v>
      </c>
      <c r="G757" s="209"/>
      <c r="H757" s="212">
        <v>72.795000000000002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189</v>
      </c>
      <c r="AU757" s="218" t="s">
        <v>85</v>
      </c>
      <c r="AV757" s="13" t="s">
        <v>85</v>
      </c>
      <c r="AW757" s="13" t="s">
        <v>35</v>
      </c>
      <c r="AX757" s="13" t="s">
        <v>75</v>
      </c>
      <c r="AY757" s="218" t="s">
        <v>178</v>
      </c>
    </row>
    <row r="758" spans="2:51" s="12" customFormat="1" ht="11.25">
      <c r="B758" s="198"/>
      <c r="C758" s="199"/>
      <c r="D758" s="195" t="s">
        <v>189</v>
      </c>
      <c r="E758" s="200" t="s">
        <v>19</v>
      </c>
      <c r="F758" s="201" t="s">
        <v>881</v>
      </c>
      <c r="G758" s="199"/>
      <c r="H758" s="200" t="s">
        <v>19</v>
      </c>
      <c r="I758" s="202"/>
      <c r="J758" s="199"/>
      <c r="K758" s="199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189</v>
      </c>
      <c r="AU758" s="207" t="s">
        <v>85</v>
      </c>
      <c r="AV758" s="12" t="s">
        <v>83</v>
      </c>
      <c r="AW758" s="12" t="s">
        <v>35</v>
      </c>
      <c r="AX758" s="12" t="s">
        <v>75</v>
      </c>
      <c r="AY758" s="207" t="s">
        <v>178</v>
      </c>
    </row>
    <row r="759" spans="2:51" s="13" customFormat="1" ht="11.25">
      <c r="B759" s="208"/>
      <c r="C759" s="209"/>
      <c r="D759" s="195" t="s">
        <v>189</v>
      </c>
      <c r="E759" s="210" t="s">
        <v>19</v>
      </c>
      <c r="F759" s="211" t="s">
        <v>1217</v>
      </c>
      <c r="G759" s="209"/>
      <c r="H759" s="212">
        <v>-7.2750000000000004</v>
      </c>
      <c r="I759" s="213"/>
      <c r="J759" s="209"/>
      <c r="K759" s="209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189</v>
      </c>
      <c r="AU759" s="218" t="s">
        <v>85</v>
      </c>
      <c r="AV759" s="13" t="s">
        <v>85</v>
      </c>
      <c r="AW759" s="13" t="s">
        <v>35</v>
      </c>
      <c r="AX759" s="13" t="s">
        <v>75</v>
      </c>
      <c r="AY759" s="218" t="s">
        <v>178</v>
      </c>
    </row>
    <row r="760" spans="2:51" s="15" customFormat="1" ht="11.25">
      <c r="B760" s="230"/>
      <c r="C760" s="231"/>
      <c r="D760" s="195" t="s">
        <v>189</v>
      </c>
      <c r="E760" s="232" t="s">
        <v>19</v>
      </c>
      <c r="F760" s="233" t="s">
        <v>274</v>
      </c>
      <c r="G760" s="231"/>
      <c r="H760" s="234">
        <v>65.52</v>
      </c>
      <c r="I760" s="235"/>
      <c r="J760" s="231"/>
      <c r="K760" s="231"/>
      <c r="L760" s="236"/>
      <c r="M760" s="237"/>
      <c r="N760" s="238"/>
      <c r="O760" s="238"/>
      <c r="P760" s="238"/>
      <c r="Q760" s="238"/>
      <c r="R760" s="238"/>
      <c r="S760" s="238"/>
      <c r="T760" s="239"/>
      <c r="AT760" s="240" t="s">
        <v>189</v>
      </c>
      <c r="AU760" s="240" t="s">
        <v>85</v>
      </c>
      <c r="AV760" s="15" t="s">
        <v>198</v>
      </c>
      <c r="AW760" s="15" t="s">
        <v>35</v>
      </c>
      <c r="AX760" s="15" t="s">
        <v>75</v>
      </c>
      <c r="AY760" s="240" t="s">
        <v>178</v>
      </c>
    </row>
    <row r="761" spans="2:51" s="12" customFormat="1" ht="11.25">
      <c r="B761" s="198"/>
      <c r="C761" s="199"/>
      <c r="D761" s="195" t="s">
        <v>189</v>
      </c>
      <c r="E761" s="200" t="s">
        <v>19</v>
      </c>
      <c r="F761" s="201" t="s">
        <v>1218</v>
      </c>
      <c r="G761" s="199"/>
      <c r="H761" s="200" t="s">
        <v>19</v>
      </c>
      <c r="I761" s="202"/>
      <c r="J761" s="199"/>
      <c r="K761" s="199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189</v>
      </c>
      <c r="AU761" s="207" t="s">
        <v>85</v>
      </c>
      <c r="AV761" s="12" t="s">
        <v>83</v>
      </c>
      <c r="AW761" s="12" t="s">
        <v>35</v>
      </c>
      <c r="AX761" s="12" t="s">
        <v>75</v>
      </c>
      <c r="AY761" s="207" t="s">
        <v>178</v>
      </c>
    </row>
    <row r="762" spans="2:51" s="13" customFormat="1" ht="11.25">
      <c r="B762" s="208"/>
      <c r="C762" s="209"/>
      <c r="D762" s="195" t="s">
        <v>189</v>
      </c>
      <c r="E762" s="210" t="s">
        <v>19</v>
      </c>
      <c r="F762" s="211" t="s">
        <v>1206</v>
      </c>
      <c r="G762" s="209"/>
      <c r="H762" s="212">
        <v>16.559999999999999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189</v>
      </c>
      <c r="AU762" s="218" t="s">
        <v>85</v>
      </c>
      <c r="AV762" s="13" t="s">
        <v>85</v>
      </c>
      <c r="AW762" s="13" t="s">
        <v>35</v>
      </c>
      <c r="AX762" s="13" t="s">
        <v>75</v>
      </c>
      <c r="AY762" s="218" t="s">
        <v>178</v>
      </c>
    </row>
    <row r="763" spans="2:51" s="12" customFormat="1" ht="11.25">
      <c r="B763" s="198"/>
      <c r="C763" s="199"/>
      <c r="D763" s="195" t="s">
        <v>189</v>
      </c>
      <c r="E763" s="200" t="s">
        <v>19</v>
      </c>
      <c r="F763" s="201" t="s">
        <v>881</v>
      </c>
      <c r="G763" s="199"/>
      <c r="H763" s="200" t="s">
        <v>19</v>
      </c>
      <c r="I763" s="202"/>
      <c r="J763" s="199"/>
      <c r="K763" s="199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189</v>
      </c>
      <c r="AU763" s="207" t="s">
        <v>85</v>
      </c>
      <c r="AV763" s="12" t="s">
        <v>83</v>
      </c>
      <c r="AW763" s="12" t="s">
        <v>35</v>
      </c>
      <c r="AX763" s="12" t="s">
        <v>75</v>
      </c>
      <c r="AY763" s="207" t="s">
        <v>178</v>
      </c>
    </row>
    <row r="764" spans="2:51" s="13" customFormat="1" ht="11.25">
      <c r="B764" s="208"/>
      <c r="C764" s="209"/>
      <c r="D764" s="195" t="s">
        <v>189</v>
      </c>
      <c r="E764" s="210" t="s">
        <v>19</v>
      </c>
      <c r="F764" s="211" t="s">
        <v>1178</v>
      </c>
      <c r="G764" s="209"/>
      <c r="H764" s="212">
        <v>-1.575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189</v>
      </c>
      <c r="AU764" s="218" t="s">
        <v>85</v>
      </c>
      <c r="AV764" s="13" t="s">
        <v>85</v>
      </c>
      <c r="AW764" s="13" t="s">
        <v>35</v>
      </c>
      <c r="AX764" s="13" t="s">
        <v>75</v>
      </c>
      <c r="AY764" s="218" t="s">
        <v>178</v>
      </c>
    </row>
    <row r="765" spans="2:51" s="15" customFormat="1" ht="11.25">
      <c r="B765" s="230"/>
      <c r="C765" s="231"/>
      <c r="D765" s="195" t="s">
        <v>189</v>
      </c>
      <c r="E765" s="232" t="s">
        <v>19</v>
      </c>
      <c r="F765" s="233" t="s">
        <v>274</v>
      </c>
      <c r="G765" s="231"/>
      <c r="H765" s="234">
        <v>14.984999999999999</v>
      </c>
      <c r="I765" s="235"/>
      <c r="J765" s="231"/>
      <c r="K765" s="231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189</v>
      </c>
      <c r="AU765" s="240" t="s">
        <v>85</v>
      </c>
      <c r="AV765" s="15" t="s">
        <v>198</v>
      </c>
      <c r="AW765" s="15" t="s">
        <v>35</v>
      </c>
      <c r="AX765" s="15" t="s">
        <v>75</v>
      </c>
      <c r="AY765" s="240" t="s">
        <v>178</v>
      </c>
    </row>
    <row r="766" spans="2:51" s="12" customFormat="1" ht="11.25">
      <c r="B766" s="198"/>
      <c r="C766" s="199"/>
      <c r="D766" s="195" t="s">
        <v>189</v>
      </c>
      <c r="E766" s="200" t="s">
        <v>19</v>
      </c>
      <c r="F766" s="201" t="s">
        <v>1219</v>
      </c>
      <c r="G766" s="199"/>
      <c r="H766" s="200" t="s">
        <v>19</v>
      </c>
      <c r="I766" s="202"/>
      <c r="J766" s="199"/>
      <c r="K766" s="199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189</v>
      </c>
      <c r="AU766" s="207" t="s">
        <v>85</v>
      </c>
      <c r="AV766" s="12" t="s">
        <v>83</v>
      </c>
      <c r="AW766" s="12" t="s">
        <v>35</v>
      </c>
      <c r="AX766" s="12" t="s">
        <v>75</v>
      </c>
      <c r="AY766" s="207" t="s">
        <v>178</v>
      </c>
    </row>
    <row r="767" spans="2:51" s="13" customFormat="1" ht="11.25">
      <c r="B767" s="208"/>
      <c r="C767" s="209"/>
      <c r="D767" s="195" t="s">
        <v>189</v>
      </c>
      <c r="E767" s="210" t="s">
        <v>19</v>
      </c>
      <c r="F767" s="211" t="s">
        <v>1206</v>
      </c>
      <c r="G767" s="209"/>
      <c r="H767" s="212">
        <v>16.559999999999999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189</v>
      </c>
      <c r="AU767" s="218" t="s">
        <v>85</v>
      </c>
      <c r="AV767" s="13" t="s">
        <v>85</v>
      </c>
      <c r="AW767" s="13" t="s">
        <v>35</v>
      </c>
      <c r="AX767" s="13" t="s">
        <v>75</v>
      </c>
      <c r="AY767" s="218" t="s">
        <v>178</v>
      </c>
    </row>
    <row r="768" spans="2:51" s="12" customFormat="1" ht="11.25">
      <c r="B768" s="198"/>
      <c r="C768" s="199"/>
      <c r="D768" s="195" t="s">
        <v>189</v>
      </c>
      <c r="E768" s="200" t="s">
        <v>19</v>
      </c>
      <c r="F768" s="201" t="s">
        <v>881</v>
      </c>
      <c r="G768" s="199"/>
      <c r="H768" s="200" t="s">
        <v>19</v>
      </c>
      <c r="I768" s="202"/>
      <c r="J768" s="199"/>
      <c r="K768" s="199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189</v>
      </c>
      <c r="AU768" s="207" t="s">
        <v>85</v>
      </c>
      <c r="AV768" s="12" t="s">
        <v>83</v>
      </c>
      <c r="AW768" s="12" t="s">
        <v>35</v>
      </c>
      <c r="AX768" s="12" t="s">
        <v>75</v>
      </c>
      <c r="AY768" s="207" t="s">
        <v>178</v>
      </c>
    </row>
    <row r="769" spans="2:51" s="13" customFormat="1" ht="11.25">
      <c r="B769" s="208"/>
      <c r="C769" s="209"/>
      <c r="D769" s="195" t="s">
        <v>189</v>
      </c>
      <c r="E769" s="210" t="s">
        <v>19</v>
      </c>
      <c r="F769" s="211" t="s">
        <v>1178</v>
      </c>
      <c r="G769" s="209"/>
      <c r="H769" s="212">
        <v>-1.575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189</v>
      </c>
      <c r="AU769" s="218" t="s">
        <v>85</v>
      </c>
      <c r="AV769" s="13" t="s">
        <v>85</v>
      </c>
      <c r="AW769" s="13" t="s">
        <v>35</v>
      </c>
      <c r="AX769" s="13" t="s">
        <v>75</v>
      </c>
      <c r="AY769" s="218" t="s">
        <v>178</v>
      </c>
    </row>
    <row r="770" spans="2:51" s="15" customFormat="1" ht="11.25">
      <c r="B770" s="230"/>
      <c r="C770" s="231"/>
      <c r="D770" s="195" t="s">
        <v>189</v>
      </c>
      <c r="E770" s="232" t="s">
        <v>19</v>
      </c>
      <c r="F770" s="233" t="s">
        <v>274</v>
      </c>
      <c r="G770" s="231"/>
      <c r="H770" s="234">
        <v>14.984999999999999</v>
      </c>
      <c r="I770" s="235"/>
      <c r="J770" s="231"/>
      <c r="K770" s="231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189</v>
      </c>
      <c r="AU770" s="240" t="s">
        <v>85</v>
      </c>
      <c r="AV770" s="15" t="s">
        <v>198</v>
      </c>
      <c r="AW770" s="15" t="s">
        <v>35</v>
      </c>
      <c r="AX770" s="15" t="s">
        <v>75</v>
      </c>
      <c r="AY770" s="240" t="s">
        <v>178</v>
      </c>
    </row>
    <row r="771" spans="2:51" s="12" customFormat="1" ht="11.25">
      <c r="B771" s="198"/>
      <c r="C771" s="199"/>
      <c r="D771" s="195" t="s">
        <v>189</v>
      </c>
      <c r="E771" s="200" t="s">
        <v>19</v>
      </c>
      <c r="F771" s="201" t="s">
        <v>1220</v>
      </c>
      <c r="G771" s="199"/>
      <c r="H771" s="200" t="s">
        <v>19</v>
      </c>
      <c r="I771" s="202"/>
      <c r="J771" s="199"/>
      <c r="K771" s="199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189</v>
      </c>
      <c r="AU771" s="207" t="s">
        <v>85</v>
      </c>
      <c r="AV771" s="12" t="s">
        <v>83</v>
      </c>
      <c r="AW771" s="12" t="s">
        <v>35</v>
      </c>
      <c r="AX771" s="12" t="s">
        <v>75</v>
      </c>
      <c r="AY771" s="207" t="s">
        <v>178</v>
      </c>
    </row>
    <row r="772" spans="2:51" s="13" customFormat="1" ht="11.25">
      <c r="B772" s="208"/>
      <c r="C772" s="209"/>
      <c r="D772" s="195" t="s">
        <v>189</v>
      </c>
      <c r="E772" s="210" t="s">
        <v>19</v>
      </c>
      <c r="F772" s="211" t="s">
        <v>1209</v>
      </c>
      <c r="G772" s="209"/>
      <c r="H772" s="212">
        <v>55.545000000000002</v>
      </c>
      <c r="I772" s="213"/>
      <c r="J772" s="209"/>
      <c r="K772" s="209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189</v>
      </c>
      <c r="AU772" s="218" t="s">
        <v>85</v>
      </c>
      <c r="AV772" s="13" t="s">
        <v>85</v>
      </c>
      <c r="AW772" s="13" t="s">
        <v>35</v>
      </c>
      <c r="AX772" s="13" t="s">
        <v>75</v>
      </c>
      <c r="AY772" s="218" t="s">
        <v>178</v>
      </c>
    </row>
    <row r="773" spans="2:51" s="13" customFormat="1" ht="11.25">
      <c r="B773" s="208"/>
      <c r="C773" s="209"/>
      <c r="D773" s="195" t="s">
        <v>189</v>
      </c>
      <c r="E773" s="210" t="s">
        <v>19</v>
      </c>
      <c r="F773" s="211" t="s">
        <v>1210</v>
      </c>
      <c r="G773" s="209"/>
      <c r="H773" s="212">
        <v>31.395</v>
      </c>
      <c r="I773" s="213"/>
      <c r="J773" s="209"/>
      <c r="K773" s="209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189</v>
      </c>
      <c r="AU773" s="218" t="s">
        <v>85</v>
      </c>
      <c r="AV773" s="13" t="s">
        <v>85</v>
      </c>
      <c r="AW773" s="13" t="s">
        <v>35</v>
      </c>
      <c r="AX773" s="13" t="s">
        <v>75</v>
      </c>
      <c r="AY773" s="218" t="s">
        <v>178</v>
      </c>
    </row>
    <row r="774" spans="2:51" s="12" customFormat="1" ht="11.25">
      <c r="B774" s="198"/>
      <c r="C774" s="199"/>
      <c r="D774" s="195" t="s">
        <v>189</v>
      </c>
      <c r="E774" s="200" t="s">
        <v>19</v>
      </c>
      <c r="F774" s="201" t="s">
        <v>881</v>
      </c>
      <c r="G774" s="199"/>
      <c r="H774" s="200" t="s">
        <v>19</v>
      </c>
      <c r="I774" s="202"/>
      <c r="J774" s="199"/>
      <c r="K774" s="199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189</v>
      </c>
      <c r="AU774" s="207" t="s">
        <v>85</v>
      </c>
      <c r="AV774" s="12" t="s">
        <v>83</v>
      </c>
      <c r="AW774" s="12" t="s">
        <v>35</v>
      </c>
      <c r="AX774" s="12" t="s">
        <v>75</v>
      </c>
      <c r="AY774" s="207" t="s">
        <v>178</v>
      </c>
    </row>
    <row r="775" spans="2:51" s="13" customFormat="1" ht="11.25">
      <c r="B775" s="208"/>
      <c r="C775" s="209"/>
      <c r="D775" s="195" t="s">
        <v>189</v>
      </c>
      <c r="E775" s="210" t="s">
        <v>19</v>
      </c>
      <c r="F775" s="211" t="s">
        <v>1211</v>
      </c>
      <c r="G775" s="209"/>
      <c r="H775" s="212">
        <v>-6.75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189</v>
      </c>
      <c r="AU775" s="218" t="s">
        <v>85</v>
      </c>
      <c r="AV775" s="13" t="s">
        <v>85</v>
      </c>
      <c r="AW775" s="13" t="s">
        <v>35</v>
      </c>
      <c r="AX775" s="13" t="s">
        <v>75</v>
      </c>
      <c r="AY775" s="218" t="s">
        <v>178</v>
      </c>
    </row>
    <row r="776" spans="2:51" s="15" customFormat="1" ht="11.25">
      <c r="B776" s="230"/>
      <c r="C776" s="231"/>
      <c r="D776" s="195" t="s">
        <v>189</v>
      </c>
      <c r="E776" s="232" t="s">
        <v>19</v>
      </c>
      <c r="F776" s="233" t="s">
        <v>274</v>
      </c>
      <c r="G776" s="231"/>
      <c r="H776" s="234">
        <v>80.19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189</v>
      </c>
      <c r="AU776" s="240" t="s">
        <v>85</v>
      </c>
      <c r="AV776" s="15" t="s">
        <v>198</v>
      </c>
      <c r="AW776" s="15" t="s">
        <v>35</v>
      </c>
      <c r="AX776" s="15" t="s">
        <v>75</v>
      </c>
      <c r="AY776" s="240" t="s">
        <v>178</v>
      </c>
    </row>
    <row r="777" spans="2:51" s="12" customFormat="1" ht="11.25">
      <c r="B777" s="198"/>
      <c r="C777" s="199"/>
      <c r="D777" s="195" t="s">
        <v>189</v>
      </c>
      <c r="E777" s="200" t="s">
        <v>19</v>
      </c>
      <c r="F777" s="201" t="s">
        <v>1221</v>
      </c>
      <c r="G777" s="199"/>
      <c r="H777" s="200" t="s">
        <v>19</v>
      </c>
      <c r="I777" s="202"/>
      <c r="J777" s="199"/>
      <c r="K777" s="199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189</v>
      </c>
      <c r="AU777" s="207" t="s">
        <v>85</v>
      </c>
      <c r="AV777" s="12" t="s">
        <v>83</v>
      </c>
      <c r="AW777" s="12" t="s">
        <v>35</v>
      </c>
      <c r="AX777" s="12" t="s">
        <v>75</v>
      </c>
      <c r="AY777" s="207" t="s">
        <v>178</v>
      </c>
    </row>
    <row r="778" spans="2:51" s="13" customFormat="1" ht="11.25">
      <c r="B778" s="208"/>
      <c r="C778" s="209"/>
      <c r="D778" s="195" t="s">
        <v>189</v>
      </c>
      <c r="E778" s="210" t="s">
        <v>19</v>
      </c>
      <c r="F778" s="211" t="s">
        <v>1222</v>
      </c>
      <c r="G778" s="209"/>
      <c r="H778" s="212">
        <v>37.950000000000003</v>
      </c>
      <c r="I778" s="213"/>
      <c r="J778" s="209"/>
      <c r="K778" s="209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189</v>
      </c>
      <c r="AU778" s="218" t="s">
        <v>85</v>
      </c>
      <c r="AV778" s="13" t="s">
        <v>85</v>
      </c>
      <c r="AW778" s="13" t="s">
        <v>35</v>
      </c>
      <c r="AX778" s="13" t="s">
        <v>75</v>
      </c>
      <c r="AY778" s="218" t="s">
        <v>178</v>
      </c>
    </row>
    <row r="779" spans="2:51" s="12" customFormat="1" ht="11.25">
      <c r="B779" s="198"/>
      <c r="C779" s="199"/>
      <c r="D779" s="195" t="s">
        <v>189</v>
      </c>
      <c r="E779" s="200" t="s">
        <v>19</v>
      </c>
      <c r="F779" s="201" t="s">
        <v>881</v>
      </c>
      <c r="G779" s="199"/>
      <c r="H779" s="200" t="s">
        <v>19</v>
      </c>
      <c r="I779" s="202"/>
      <c r="J779" s="199"/>
      <c r="K779" s="199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189</v>
      </c>
      <c r="AU779" s="207" t="s">
        <v>85</v>
      </c>
      <c r="AV779" s="12" t="s">
        <v>83</v>
      </c>
      <c r="AW779" s="12" t="s">
        <v>35</v>
      </c>
      <c r="AX779" s="12" t="s">
        <v>75</v>
      </c>
      <c r="AY779" s="207" t="s">
        <v>178</v>
      </c>
    </row>
    <row r="780" spans="2:51" s="13" customFormat="1" ht="11.25">
      <c r="B780" s="208"/>
      <c r="C780" s="209"/>
      <c r="D780" s="195" t="s">
        <v>189</v>
      </c>
      <c r="E780" s="210" t="s">
        <v>19</v>
      </c>
      <c r="F780" s="211" t="s">
        <v>1223</v>
      </c>
      <c r="G780" s="209"/>
      <c r="H780" s="212">
        <v>-6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189</v>
      </c>
      <c r="AU780" s="218" t="s">
        <v>85</v>
      </c>
      <c r="AV780" s="13" t="s">
        <v>85</v>
      </c>
      <c r="AW780" s="13" t="s">
        <v>35</v>
      </c>
      <c r="AX780" s="13" t="s">
        <v>75</v>
      </c>
      <c r="AY780" s="218" t="s">
        <v>178</v>
      </c>
    </row>
    <row r="781" spans="2:51" s="15" customFormat="1" ht="11.25">
      <c r="B781" s="230"/>
      <c r="C781" s="231"/>
      <c r="D781" s="195" t="s">
        <v>189</v>
      </c>
      <c r="E781" s="232" t="s">
        <v>19</v>
      </c>
      <c r="F781" s="233" t="s">
        <v>274</v>
      </c>
      <c r="G781" s="231"/>
      <c r="H781" s="234">
        <v>31.95</v>
      </c>
      <c r="I781" s="235"/>
      <c r="J781" s="231"/>
      <c r="K781" s="231"/>
      <c r="L781" s="236"/>
      <c r="M781" s="237"/>
      <c r="N781" s="238"/>
      <c r="O781" s="238"/>
      <c r="P781" s="238"/>
      <c r="Q781" s="238"/>
      <c r="R781" s="238"/>
      <c r="S781" s="238"/>
      <c r="T781" s="239"/>
      <c r="AT781" s="240" t="s">
        <v>189</v>
      </c>
      <c r="AU781" s="240" t="s">
        <v>85</v>
      </c>
      <c r="AV781" s="15" t="s">
        <v>198</v>
      </c>
      <c r="AW781" s="15" t="s">
        <v>35</v>
      </c>
      <c r="AX781" s="15" t="s">
        <v>75</v>
      </c>
      <c r="AY781" s="240" t="s">
        <v>178</v>
      </c>
    </row>
    <row r="782" spans="2:51" s="12" customFormat="1" ht="11.25">
      <c r="B782" s="198"/>
      <c r="C782" s="199"/>
      <c r="D782" s="195" t="s">
        <v>189</v>
      </c>
      <c r="E782" s="200" t="s">
        <v>19</v>
      </c>
      <c r="F782" s="201" t="s">
        <v>1224</v>
      </c>
      <c r="G782" s="199"/>
      <c r="H782" s="200" t="s">
        <v>19</v>
      </c>
      <c r="I782" s="202"/>
      <c r="J782" s="199"/>
      <c r="K782" s="199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189</v>
      </c>
      <c r="AU782" s="207" t="s">
        <v>85</v>
      </c>
      <c r="AV782" s="12" t="s">
        <v>83</v>
      </c>
      <c r="AW782" s="12" t="s">
        <v>35</v>
      </c>
      <c r="AX782" s="12" t="s">
        <v>75</v>
      </c>
      <c r="AY782" s="207" t="s">
        <v>178</v>
      </c>
    </row>
    <row r="783" spans="2:51" s="13" customFormat="1" ht="11.25">
      <c r="B783" s="208"/>
      <c r="C783" s="209"/>
      <c r="D783" s="195" t="s">
        <v>189</v>
      </c>
      <c r="E783" s="210" t="s">
        <v>19</v>
      </c>
      <c r="F783" s="211" t="s">
        <v>1225</v>
      </c>
      <c r="G783" s="209"/>
      <c r="H783" s="212">
        <v>45.54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189</v>
      </c>
      <c r="AU783" s="218" t="s">
        <v>85</v>
      </c>
      <c r="AV783" s="13" t="s">
        <v>85</v>
      </c>
      <c r="AW783" s="13" t="s">
        <v>35</v>
      </c>
      <c r="AX783" s="13" t="s">
        <v>75</v>
      </c>
      <c r="AY783" s="218" t="s">
        <v>178</v>
      </c>
    </row>
    <row r="784" spans="2:51" s="12" customFormat="1" ht="11.25">
      <c r="B784" s="198"/>
      <c r="C784" s="199"/>
      <c r="D784" s="195" t="s">
        <v>189</v>
      </c>
      <c r="E784" s="200" t="s">
        <v>19</v>
      </c>
      <c r="F784" s="201" t="s">
        <v>881</v>
      </c>
      <c r="G784" s="199"/>
      <c r="H784" s="200" t="s">
        <v>19</v>
      </c>
      <c r="I784" s="202"/>
      <c r="J784" s="199"/>
      <c r="K784" s="199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189</v>
      </c>
      <c r="AU784" s="207" t="s">
        <v>85</v>
      </c>
      <c r="AV784" s="12" t="s">
        <v>83</v>
      </c>
      <c r="AW784" s="12" t="s">
        <v>35</v>
      </c>
      <c r="AX784" s="12" t="s">
        <v>75</v>
      </c>
      <c r="AY784" s="207" t="s">
        <v>178</v>
      </c>
    </row>
    <row r="785" spans="2:51" s="13" customFormat="1" ht="11.25">
      <c r="B785" s="208"/>
      <c r="C785" s="209"/>
      <c r="D785" s="195" t="s">
        <v>189</v>
      </c>
      <c r="E785" s="210" t="s">
        <v>19</v>
      </c>
      <c r="F785" s="211" t="s">
        <v>1226</v>
      </c>
      <c r="G785" s="209"/>
      <c r="H785" s="212">
        <v>-5.25</v>
      </c>
      <c r="I785" s="213"/>
      <c r="J785" s="209"/>
      <c r="K785" s="209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189</v>
      </c>
      <c r="AU785" s="218" t="s">
        <v>85</v>
      </c>
      <c r="AV785" s="13" t="s">
        <v>85</v>
      </c>
      <c r="AW785" s="13" t="s">
        <v>35</v>
      </c>
      <c r="AX785" s="13" t="s">
        <v>75</v>
      </c>
      <c r="AY785" s="218" t="s">
        <v>178</v>
      </c>
    </row>
    <row r="786" spans="2:51" s="15" customFormat="1" ht="11.25">
      <c r="B786" s="230"/>
      <c r="C786" s="231"/>
      <c r="D786" s="195" t="s">
        <v>189</v>
      </c>
      <c r="E786" s="232" t="s">
        <v>19</v>
      </c>
      <c r="F786" s="233" t="s">
        <v>274</v>
      </c>
      <c r="G786" s="231"/>
      <c r="H786" s="234">
        <v>40.29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AT786" s="240" t="s">
        <v>189</v>
      </c>
      <c r="AU786" s="240" t="s">
        <v>85</v>
      </c>
      <c r="AV786" s="15" t="s">
        <v>198</v>
      </c>
      <c r="AW786" s="15" t="s">
        <v>35</v>
      </c>
      <c r="AX786" s="15" t="s">
        <v>75</v>
      </c>
      <c r="AY786" s="240" t="s">
        <v>178</v>
      </c>
    </row>
    <row r="787" spans="2:51" s="12" customFormat="1" ht="11.25">
      <c r="B787" s="198"/>
      <c r="C787" s="199"/>
      <c r="D787" s="195" t="s">
        <v>189</v>
      </c>
      <c r="E787" s="200" t="s">
        <v>19</v>
      </c>
      <c r="F787" s="201" t="s">
        <v>1227</v>
      </c>
      <c r="G787" s="199"/>
      <c r="H787" s="200" t="s">
        <v>19</v>
      </c>
      <c r="I787" s="202"/>
      <c r="J787" s="199"/>
      <c r="K787" s="199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189</v>
      </c>
      <c r="AU787" s="207" t="s">
        <v>85</v>
      </c>
      <c r="AV787" s="12" t="s">
        <v>83</v>
      </c>
      <c r="AW787" s="12" t="s">
        <v>35</v>
      </c>
      <c r="AX787" s="12" t="s">
        <v>75</v>
      </c>
      <c r="AY787" s="207" t="s">
        <v>178</v>
      </c>
    </row>
    <row r="788" spans="2:51" s="13" customFormat="1" ht="11.25">
      <c r="B788" s="208"/>
      <c r="C788" s="209"/>
      <c r="D788" s="195" t="s">
        <v>189</v>
      </c>
      <c r="E788" s="210" t="s">
        <v>19</v>
      </c>
      <c r="F788" s="211" t="s">
        <v>1228</v>
      </c>
      <c r="G788" s="209"/>
      <c r="H788" s="212">
        <v>53.475000000000001</v>
      </c>
      <c r="I788" s="213"/>
      <c r="J788" s="209"/>
      <c r="K788" s="209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189</v>
      </c>
      <c r="AU788" s="218" t="s">
        <v>85</v>
      </c>
      <c r="AV788" s="13" t="s">
        <v>85</v>
      </c>
      <c r="AW788" s="13" t="s">
        <v>35</v>
      </c>
      <c r="AX788" s="13" t="s">
        <v>75</v>
      </c>
      <c r="AY788" s="218" t="s">
        <v>178</v>
      </c>
    </row>
    <row r="789" spans="2:51" s="13" customFormat="1" ht="11.25">
      <c r="B789" s="208"/>
      <c r="C789" s="209"/>
      <c r="D789" s="195" t="s">
        <v>189</v>
      </c>
      <c r="E789" s="210" t="s">
        <v>19</v>
      </c>
      <c r="F789" s="211" t="s">
        <v>1229</v>
      </c>
      <c r="G789" s="209"/>
      <c r="H789" s="212">
        <v>5.1749999999999998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189</v>
      </c>
      <c r="AU789" s="218" t="s">
        <v>85</v>
      </c>
      <c r="AV789" s="13" t="s">
        <v>85</v>
      </c>
      <c r="AW789" s="13" t="s">
        <v>35</v>
      </c>
      <c r="AX789" s="13" t="s">
        <v>75</v>
      </c>
      <c r="AY789" s="218" t="s">
        <v>178</v>
      </c>
    </row>
    <row r="790" spans="2:51" s="12" customFormat="1" ht="11.25">
      <c r="B790" s="198"/>
      <c r="C790" s="199"/>
      <c r="D790" s="195" t="s">
        <v>189</v>
      </c>
      <c r="E790" s="200" t="s">
        <v>19</v>
      </c>
      <c r="F790" s="201" t="s">
        <v>881</v>
      </c>
      <c r="G790" s="199"/>
      <c r="H790" s="200" t="s">
        <v>19</v>
      </c>
      <c r="I790" s="202"/>
      <c r="J790" s="199"/>
      <c r="K790" s="199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189</v>
      </c>
      <c r="AU790" s="207" t="s">
        <v>85</v>
      </c>
      <c r="AV790" s="12" t="s">
        <v>83</v>
      </c>
      <c r="AW790" s="12" t="s">
        <v>35</v>
      </c>
      <c r="AX790" s="12" t="s">
        <v>75</v>
      </c>
      <c r="AY790" s="207" t="s">
        <v>178</v>
      </c>
    </row>
    <row r="791" spans="2:51" s="13" customFormat="1" ht="11.25">
      <c r="B791" s="208"/>
      <c r="C791" s="209"/>
      <c r="D791" s="195" t="s">
        <v>189</v>
      </c>
      <c r="E791" s="210" t="s">
        <v>19</v>
      </c>
      <c r="F791" s="211" t="s">
        <v>1230</v>
      </c>
      <c r="G791" s="209"/>
      <c r="H791" s="212">
        <v>-3.6</v>
      </c>
      <c r="I791" s="213"/>
      <c r="J791" s="209"/>
      <c r="K791" s="209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189</v>
      </c>
      <c r="AU791" s="218" t="s">
        <v>85</v>
      </c>
      <c r="AV791" s="13" t="s">
        <v>85</v>
      </c>
      <c r="AW791" s="13" t="s">
        <v>35</v>
      </c>
      <c r="AX791" s="13" t="s">
        <v>75</v>
      </c>
      <c r="AY791" s="218" t="s">
        <v>178</v>
      </c>
    </row>
    <row r="792" spans="2:51" s="15" customFormat="1" ht="11.25">
      <c r="B792" s="230"/>
      <c r="C792" s="231"/>
      <c r="D792" s="195" t="s">
        <v>189</v>
      </c>
      <c r="E792" s="232" t="s">
        <v>19</v>
      </c>
      <c r="F792" s="233" t="s">
        <v>274</v>
      </c>
      <c r="G792" s="231"/>
      <c r="H792" s="234">
        <v>55.05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189</v>
      </c>
      <c r="AU792" s="240" t="s">
        <v>85</v>
      </c>
      <c r="AV792" s="15" t="s">
        <v>198</v>
      </c>
      <c r="AW792" s="15" t="s">
        <v>35</v>
      </c>
      <c r="AX792" s="15" t="s">
        <v>75</v>
      </c>
      <c r="AY792" s="240" t="s">
        <v>178</v>
      </c>
    </row>
    <row r="793" spans="2:51" s="12" customFormat="1" ht="11.25">
      <c r="B793" s="198"/>
      <c r="C793" s="199"/>
      <c r="D793" s="195" t="s">
        <v>189</v>
      </c>
      <c r="E793" s="200" t="s">
        <v>19</v>
      </c>
      <c r="F793" s="201" t="s">
        <v>1231</v>
      </c>
      <c r="G793" s="199"/>
      <c r="H793" s="200" t="s">
        <v>19</v>
      </c>
      <c r="I793" s="202"/>
      <c r="J793" s="199"/>
      <c r="K793" s="199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189</v>
      </c>
      <c r="AU793" s="207" t="s">
        <v>85</v>
      </c>
      <c r="AV793" s="12" t="s">
        <v>83</v>
      </c>
      <c r="AW793" s="12" t="s">
        <v>35</v>
      </c>
      <c r="AX793" s="12" t="s">
        <v>75</v>
      </c>
      <c r="AY793" s="207" t="s">
        <v>178</v>
      </c>
    </row>
    <row r="794" spans="2:51" s="13" customFormat="1" ht="11.25">
      <c r="B794" s="208"/>
      <c r="C794" s="209"/>
      <c r="D794" s="195" t="s">
        <v>189</v>
      </c>
      <c r="E794" s="210" t="s">
        <v>19</v>
      </c>
      <c r="F794" s="211" t="s">
        <v>1232</v>
      </c>
      <c r="G794" s="209"/>
      <c r="H794" s="212">
        <v>61.064999999999998</v>
      </c>
      <c r="I794" s="213"/>
      <c r="J794" s="209"/>
      <c r="K794" s="209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189</v>
      </c>
      <c r="AU794" s="218" t="s">
        <v>85</v>
      </c>
      <c r="AV794" s="13" t="s">
        <v>85</v>
      </c>
      <c r="AW794" s="13" t="s">
        <v>35</v>
      </c>
      <c r="AX794" s="13" t="s">
        <v>75</v>
      </c>
      <c r="AY794" s="218" t="s">
        <v>178</v>
      </c>
    </row>
    <row r="795" spans="2:51" s="12" customFormat="1" ht="11.25">
      <c r="B795" s="198"/>
      <c r="C795" s="199"/>
      <c r="D795" s="195" t="s">
        <v>189</v>
      </c>
      <c r="E795" s="200" t="s">
        <v>19</v>
      </c>
      <c r="F795" s="201" t="s">
        <v>881</v>
      </c>
      <c r="G795" s="199"/>
      <c r="H795" s="200" t="s">
        <v>19</v>
      </c>
      <c r="I795" s="202"/>
      <c r="J795" s="199"/>
      <c r="K795" s="199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189</v>
      </c>
      <c r="AU795" s="207" t="s">
        <v>85</v>
      </c>
      <c r="AV795" s="12" t="s">
        <v>83</v>
      </c>
      <c r="AW795" s="12" t="s">
        <v>35</v>
      </c>
      <c r="AX795" s="12" t="s">
        <v>75</v>
      </c>
      <c r="AY795" s="207" t="s">
        <v>178</v>
      </c>
    </row>
    <row r="796" spans="2:51" s="13" customFormat="1" ht="11.25">
      <c r="B796" s="208"/>
      <c r="C796" s="209"/>
      <c r="D796" s="195" t="s">
        <v>189</v>
      </c>
      <c r="E796" s="210" t="s">
        <v>19</v>
      </c>
      <c r="F796" s="211" t="s">
        <v>1230</v>
      </c>
      <c r="G796" s="209"/>
      <c r="H796" s="212">
        <v>-3.6</v>
      </c>
      <c r="I796" s="213"/>
      <c r="J796" s="209"/>
      <c r="K796" s="209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189</v>
      </c>
      <c r="AU796" s="218" t="s">
        <v>85</v>
      </c>
      <c r="AV796" s="13" t="s">
        <v>85</v>
      </c>
      <c r="AW796" s="13" t="s">
        <v>35</v>
      </c>
      <c r="AX796" s="13" t="s">
        <v>75</v>
      </c>
      <c r="AY796" s="218" t="s">
        <v>178</v>
      </c>
    </row>
    <row r="797" spans="2:51" s="15" customFormat="1" ht="11.25">
      <c r="B797" s="230"/>
      <c r="C797" s="231"/>
      <c r="D797" s="195" t="s">
        <v>189</v>
      </c>
      <c r="E797" s="232" t="s">
        <v>19</v>
      </c>
      <c r="F797" s="233" t="s">
        <v>274</v>
      </c>
      <c r="G797" s="231"/>
      <c r="H797" s="234">
        <v>57.465000000000003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189</v>
      </c>
      <c r="AU797" s="240" t="s">
        <v>85</v>
      </c>
      <c r="AV797" s="15" t="s">
        <v>198</v>
      </c>
      <c r="AW797" s="15" t="s">
        <v>35</v>
      </c>
      <c r="AX797" s="15" t="s">
        <v>75</v>
      </c>
      <c r="AY797" s="240" t="s">
        <v>178</v>
      </c>
    </row>
    <row r="798" spans="2:51" s="12" customFormat="1" ht="11.25">
      <c r="B798" s="198"/>
      <c r="C798" s="199"/>
      <c r="D798" s="195" t="s">
        <v>189</v>
      </c>
      <c r="E798" s="200" t="s">
        <v>19</v>
      </c>
      <c r="F798" s="201" t="s">
        <v>1233</v>
      </c>
      <c r="G798" s="199"/>
      <c r="H798" s="200" t="s">
        <v>19</v>
      </c>
      <c r="I798" s="202"/>
      <c r="J798" s="199"/>
      <c r="K798" s="199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189</v>
      </c>
      <c r="AU798" s="207" t="s">
        <v>85</v>
      </c>
      <c r="AV798" s="12" t="s">
        <v>83</v>
      </c>
      <c r="AW798" s="12" t="s">
        <v>35</v>
      </c>
      <c r="AX798" s="12" t="s">
        <v>75</v>
      </c>
      <c r="AY798" s="207" t="s">
        <v>178</v>
      </c>
    </row>
    <row r="799" spans="2:51" s="13" customFormat="1" ht="11.25">
      <c r="B799" s="208"/>
      <c r="C799" s="209"/>
      <c r="D799" s="195" t="s">
        <v>189</v>
      </c>
      <c r="E799" s="210" t="s">
        <v>19</v>
      </c>
      <c r="F799" s="211" t="s">
        <v>1234</v>
      </c>
      <c r="G799" s="209"/>
      <c r="H799" s="212">
        <v>74.864999999999995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189</v>
      </c>
      <c r="AU799" s="218" t="s">
        <v>85</v>
      </c>
      <c r="AV799" s="13" t="s">
        <v>85</v>
      </c>
      <c r="AW799" s="13" t="s">
        <v>35</v>
      </c>
      <c r="AX799" s="13" t="s">
        <v>75</v>
      </c>
      <c r="AY799" s="218" t="s">
        <v>178</v>
      </c>
    </row>
    <row r="800" spans="2:51" s="12" customFormat="1" ht="11.25">
      <c r="B800" s="198"/>
      <c r="C800" s="199"/>
      <c r="D800" s="195" t="s">
        <v>189</v>
      </c>
      <c r="E800" s="200" t="s">
        <v>19</v>
      </c>
      <c r="F800" s="201" t="s">
        <v>881</v>
      </c>
      <c r="G800" s="199"/>
      <c r="H800" s="200" t="s">
        <v>19</v>
      </c>
      <c r="I800" s="202"/>
      <c r="J800" s="199"/>
      <c r="K800" s="199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189</v>
      </c>
      <c r="AU800" s="207" t="s">
        <v>85</v>
      </c>
      <c r="AV800" s="12" t="s">
        <v>83</v>
      </c>
      <c r="AW800" s="12" t="s">
        <v>35</v>
      </c>
      <c r="AX800" s="12" t="s">
        <v>75</v>
      </c>
      <c r="AY800" s="207" t="s">
        <v>178</v>
      </c>
    </row>
    <row r="801" spans="2:65" s="13" customFormat="1" ht="11.25">
      <c r="B801" s="208"/>
      <c r="C801" s="209"/>
      <c r="D801" s="195" t="s">
        <v>189</v>
      </c>
      <c r="E801" s="210" t="s">
        <v>19</v>
      </c>
      <c r="F801" s="211" t="s">
        <v>1235</v>
      </c>
      <c r="G801" s="209"/>
      <c r="H801" s="212">
        <v>-6.9</v>
      </c>
      <c r="I801" s="213"/>
      <c r="J801" s="209"/>
      <c r="K801" s="209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189</v>
      </c>
      <c r="AU801" s="218" t="s">
        <v>85</v>
      </c>
      <c r="AV801" s="13" t="s">
        <v>85</v>
      </c>
      <c r="AW801" s="13" t="s">
        <v>35</v>
      </c>
      <c r="AX801" s="13" t="s">
        <v>75</v>
      </c>
      <c r="AY801" s="218" t="s">
        <v>178</v>
      </c>
    </row>
    <row r="802" spans="2:65" s="15" customFormat="1" ht="11.25">
      <c r="B802" s="230"/>
      <c r="C802" s="231"/>
      <c r="D802" s="195" t="s">
        <v>189</v>
      </c>
      <c r="E802" s="232" t="s">
        <v>19</v>
      </c>
      <c r="F802" s="233" t="s">
        <v>274</v>
      </c>
      <c r="G802" s="231"/>
      <c r="H802" s="234">
        <v>67.965000000000003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189</v>
      </c>
      <c r="AU802" s="240" t="s">
        <v>85</v>
      </c>
      <c r="AV802" s="15" t="s">
        <v>198</v>
      </c>
      <c r="AW802" s="15" t="s">
        <v>35</v>
      </c>
      <c r="AX802" s="15" t="s">
        <v>75</v>
      </c>
      <c r="AY802" s="240" t="s">
        <v>178</v>
      </c>
    </row>
    <row r="803" spans="2:65" s="14" customFormat="1" ht="11.25">
      <c r="B803" s="219"/>
      <c r="C803" s="220"/>
      <c r="D803" s="195" t="s">
        <v>189</v>
      </c>
      <c r="E803" s="221" t="s">
        <v>19</v>
      </c>
      <c r="F803" s="222" t="s">
        <v>258</v>
      </c>
      <c r="G803" s="220"/>
      <c r="H803" s="223">
        <v>1173.3689999999999</v>
      </c>
      <c r="I803" s="224"/>
      <c r="J803" s="220"/>
      <c r="K803" s="220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189</v>
      </c>
      <c r="AU803" s="229" t="s">
        <v>85</v>
      </c>
      <c r="AV803" s="14" t="s">
        <v>185</v>
      </c>
      <c r="AW803" s="14" t="s">
        <v>35</v>
      </c>
      <c r="AX803" s="14" t="s">
        <v>83</v>
      </c>
      <c r="AY803" s="229" t="s">
        <v>178</v>
      </c>
    </row>
    <row r="804" spans="2:65" s="1" customFormat="1" ht="16.5" customHeight="1">
      <c r="B804" s="35"/>
      <c r="C804" s="183" t="s">
        <v>1236</v>
      </c>
      <c r="D804" s="183" t="s">
        <v>180</v>
      </c>
      <c r="E804" s="184" t="s">
        <v>1237</v>
      </c>
      <c r="F804" s="185" t="s">
        <v>1238</v>
      </c>
      <c r="G804" s="186" t="s">
        <v>183</v>
      </c>
      <c r="H804" s="187">
        <v>376.65</v>
      </c>
      <c r="I804" s="188"/>
      <c r="J804" s="189">
        <f>ROUND(I804*H804,2)</f>
        <v>0</v>
      </c>
      <c r="K804" s="185" t="s">
        <v>184</v>
      </c>
      <c r="L804" s="39"/>
      <c r="M804" s="190" t="s">
        <v>19</v>
      </c>
      <c r="N804" s="191" t="s">
        <v>46</v>
      </c>
      <c r="O804" s="61"/>
      <c r="P804" s="192">
        <f>O804*H804</f>
        <v>0</v>
      </c>
      <c r="Q804" s="192">
        <v>1.3650000000000001E-2</v>
      </c>
      <c r="R804" s="192">
        <f>Q804*H804</f>
        <v>5.1412725000000004</v>
      </c>
      <c r="S804" s="192">
        <v>0</v>
      </c>
      <c r="T804" s="193">
        <f>S804*H804</f>
        <v>0</v>
      </c>
      <c r="AR804" s="18" t="s">
        <v>185</v>
      </c>
      <c r="AT804" s="18" t="s">
        <v>180</v>
      </c>
      <c r="AU804" s="18" t="s">
        <v>85</v>
      </c>
      <c r="AY804" s="18" t="s">
        <v>178</v>
      </c>
      <c r="BE804" s="194">
        <f>IF(N804="základní",J804,0)</f>
        <v>0</v>
      </c>
      <c r="BF804" s="194">
        <f>IF(N804="snížená",J804,0)</f>
        <v>0</v>
      </c>
      <c r="BG804" s="194">
        <f>IF(N804="zákl. přenesená",J804,0)</f>
        <v>0</v>
      </c>
      <c r="BH804" s="194">
        <f>IF(N804="sníž. přenesená",J804,0)</f>
        <v>0</v>
      </c>
      <c r="BI804" s="194">
        <f>IF(N804="nulová",J804,0)</f>
        <v>0</v>
      </c>
      <c r="BJ804" s="18" t="s">
        <v>83</v>
      </c>
      <c r="BK804" s="194">
        <f>ROUND(I804*H804,2)</f>
        <v>0</v>
      </c>
      <c r="BL804" s="18" t="s">
        <v>185</v>
      </c>
      <c r="BM804" s="18" t="s">
        <v>1239</v>
      </c>
    </row>
    <row r="805" spans="2:65" s="1" customFormat="1" ht="11.25">
      <c r="B805" s="35"/>
      <c r="C805" s="36"/>
      <c r="D805" s="195" t="s">
        <v>187</v>
      </c>
      <c r="E805" s="36"/>
      <c r="F805" s="196" t="s">
        <v>1240</v>
      </c>
      <c r="G805" s="36"/>
      <c r="H805" s="36"/>
      <c r="I805" s="113"/>
      <c r="J805" s="36"/>
      <c r="K805" s="36"/>
      <c r="L805" s="39"/>
      <c r="M805" s="197"/>
      <c r="N805" s="61"/>
      <c r="O805" s="61"/>
      <c r="P805" s="61"/>
      <c r="Q805" s="61"/>
      <c r="R805" s="61"/>
      <c r="S805" s="61"/>
      <c r="T805" s="62"/>
      <c r="AT805" s="18" t="s">
        <v>187</v>
      </c>
      <c r="AU805" s="18" t="s">
        <v>85</v>
      </c>
    </row>
    <row r="806" spans="2:65" s="12" customFormat="1" ht="11.25">
      <c r="B806" s="198"/>
      <c r="C806" s="199"/>
      <c r="D806" s="195" t="s">
        <v>189</v>
      </c>
      <c r="E806" s="200" t="s">
        <v>19</v>
      </c>
      <c r="F806" s="201" t="s">
        <v>1241</v>
      </c>
      <c r="G806" s="199"/>
      <c r="H806" s="200" t="s">
        <v>19</v>
      </c>
      <c r="I806" s="202"/>
      <c r="J806" s="199"/>
      <c r="K806" s="199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189</v>
      </c>
      <c r="AU806" s="207" t="s">
        <v>85</v>
      </c>
      <c r="AV806" s="12" t="s">
        <v>83</v>
      </c>
      <c r="AW806" s="12" t="s">
        <v>35</v>
      </c>
      <c r="AX806" s="12" t="s">
        <v>75</v>
      </c>
      <c r="AY806" s="207" t="s">
        <v>178</v>
      </c>
    </row>
    <row r="807" spans="2:65" s="12" customFormat="1" ht="11.25">
      <c r="B807" s="198"/>
      <c r="C807" s="199"/>
      <c r="D807" s="195" t="s">
        <v>189</v>
      </c>
      <c r="E807" s="200" t="s">
        <v>19</v>
      </c>
      <c r="F807" s="201" t="s">
        <v>1242</v>
      </c>
      <c r="G807" s="199"/>
      <c r="H807" s="200" t="s">
        <v>19</v>
      </c>
      <c r="I807" s="202"/>
      <c r="J807" s="199"/>
      <c r="K807" s="199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189</v>
      </c>
      <c r="AU807" s="207" t="s">
        <v>85</v>
      </c>
      <c r="AV807" s="12" t="s">
        <v>83</v>
      </c>
      <c r="AW807" s="12" t="s">
        <v>35</v>
      </c>
      <c r="AX807" s="12" t="s">
        <v>75</v>
      </c>
      <c r="AY807" s="207" t="s">
        <v>178</v>
      </c>
    </row>
    <row r="808" spans="2:65" s="13" customFormat="1" ht="11.25">
      <c r="B808" s="208"/>
      <c r="C808" s="209"/>
      <c r="D808" s="195" t="s">
        <v>189</v>
      </c>
      <c r="E808" s="210" t="s">
        <v>19</v>
      </c>
      <c r="F808" s="211" t="s">
        <v>1167</v>
      </c>
      <c r="G808" s="209"/>
      <c r="H808" s="212">
        <v>21.734999999999999</v>
      </c>
      <c r="I808" s="213"/>
      <c r="J808" s="209"/>
      <c r="K808" s="209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189</v>
      </c>
      <c r="AU808" s="218" t="s">
        <v>85</v>
      </c>
      <c r="AV808" s="13" t="s">
        <v>85</v>
      </c>
      <c r="AW808" s="13" t="s">
        <v>35</v>
      </c>
      <c r="AX808" s="13" t="s">
        <v>75</v>
      </c>
      <c r="AY808" s="218" t="s">
        <v>178</v>
      </c>
    </row>
    <row r="809" spans="2:65" s="12" customFormat="1" ht="11.25">
      <c r="B809" s="198"/>
      <c r="C809" s="199"/>
      <c r="D809" s="195" t="s">
        <v>189</v>
      </c>
      <c r="E809" s="200" t="s">
        <v>19</v>
      </c>
      <c r="F809" s="201" t="s">
        <v>881</v>
      </c>
      <c r="G809" s="199"/>
      <c r="H809" s="200" t="s">
        <v>19</v>
      </c>
      <c r="I809" s="202"/>
      <c r="J809" s="199"/>
      <c r="K809" s="199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189</v>
      </c>
      <c r="AU809" s="207" t="s">
        <v>85</v>
      </c>
      <c r="AV809" s="12" t="s">
        <v>83</v>
      </c>
      <c r="AW809" s="12" t="s">
        <v>35</v>
      </c>
      <c r="AX809" s="12" t="s">
        <v>75</v>
      </c>
      <c r="AY809" s="207" t="s">
        <v>178</v>
      </c>
    </row>
    <row r="810" spans="2:65" s="13" customFormat="1" ht="11.25">
      <c r="B810" s="208"/>
      <c r="C810" s="209"/>
      <c r="D810" s="195" t="s">
        <v>189</v>
      </c>
      <c r="E810" s="210" t="s">
        <v>19</v>
      </c>
      <c r="F810" s="211" t="s">
        <v>1168</v>
      </c>
      <c r="G810" s="209"/>
      <c r="H810" s="212">
        <v>-2.5499999999999998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189</v>
      </c>
      <c r="AU810" s="218" t="s">
        <v>85</v>
      </c>
      <c r="AV810" s="13" t="s">
        <v>85</v>
      </c>
      <c r="AW810" s="13" t="s">
        <v>35</v>
      </c>
      <c r="AX810" s="13" t="s">
        <v>75</v>
      </c>
      <c r="AY810" s="218" t="s">
        <v>178</v>
      </c>
    </row>
    <row r="811" spans="2:65" s="15" customFormat="1" ht="11.25">
      <c r="B811" s="230"/>
      <c r="C811" s="231"/>
      <c r="D811" s="195" t="s">
        <v>189</v>
      </c>
      <c r="E811" s="232" t="s">
        <v>19</v>
      </c>
      <c r="F811" s="233" t="s">
        <v>274</v>
      </c>
      <c r="G811" s="231"/>
      <c r="H811" s="234">
        <v>19.184999999999999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189</v>
      </c>
      <c r="AU811" s="240" t="s">
        <v>85</v>
      </c>
      <c r="AV811" s="15" t="s">
        <v>198</v>
      </c>
      <c r="AW811" s="15" t="s">
        <v>35</v>
      </c>
      <c r="AX811" s="15" t="s">
        <v>75</v>
      </c>
      <c r="AY811" s="240" t="s">
        <v>178</v>
      </c>
    </row>
    <row r="812" spans="2:65" s="12" customFormat="1" ht="11.25">
      <c r="B812" s="198"/>
      <c r="C812" s="199"/>
      <c r="D812" s="195" t="s">
        <v>189</v>
      </c>
      <c r="E812" s="200" t="s">
        <v>19</v>
      </c>
      <c r="F812" s="201" t="s">
        <v>1243</v>
      </c>
      <c r="G812" s="199"/>
      <c r="H812" s="200" t="s">
        <v>19</v>
      </c>
      <c r="I812" s="202"/>
      <c r="J812" s="199"/>
      <c r="K812" s="199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189</v>
      </c>
      <c r="AU812" s="207" t="s">
        <v>85</v>
      </c>
      <c r="AV812" s="12" t="s">
        <v>83</v>
      </c>
      <c r="AW812" s="12" t="s">
        <v>35</v>
      </c>
      <c r="AX812" s="12" t="s">
        <v>75</v>
      </c>
      <c r="AY812" s="207" t="s">
        <v>178</v>
      </c>
    </row>
    <row r="813" spans="2:65" s="13" customFormat="1" ht="11.25">
      <c r="B813" s="208"/>
      <c r="C813" s="209"/>
      <c r="D813" s="195" t="s">
        <v>189</v>
      </c>
      <c r="E813" s="210" t="s">
        <v>19</v>
      </c>
      <c r="F813" s="211" t="s">
        <v>1167</v>
      </c>
      <c r="G813" s="209"/>
      <c r="H813" s="212">
        <v>21.734999999999999</v>
      </c>
      <c r="I813" s="213"/>
      <c r="J813" s="209"/>
      <c r="K813" s="209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189</v>
      </c>
      <c r="AU813" s="218" t="s">
        <v>85</v>
      </c>
      <c r="AV813" s="13" t="s">
        <v>85</v>
      </c>
      <c r="AW813" s="13" t="s">
        <v>35</v>
      </c>
      <c r="AX813" s="13" t="s">
        <v>75</v>
      </c>
      <c r="AY813" s="218" t="s">
        <v>178</v>
      </c>
    </row>
    <row r="814" spans="2:65" s="12" customFormat="1" ht="11.25">
      <c r="B814" s="198"/>
      <c r="C814" s="199"/>
      <c r="D814" s="195" t="s">
        <v>189</v>
      </c>
      <c r="E814" s="200" t="s">
        <v>19</v>
      </c>
      <c r="F814" s="201" t="s">
        <v>881</v>
      </c>
      <c r="G814" s="199"/>
      <c r="H814" s="200" t="s">
        <v>19</v>
      </c>
      <c r="I814" s="202"/>
      <c r="J814" s="199"/>
      <c r="K814" s="199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189</v>
      </c>
      <c r="AU814" s="207" t="s">
        <v>85</v>
      </c>
      <c r="AV814" s="12" t="s">
        <v>83</v>
      </c>
      <c r="AW814" s="12" t="s">
        <v>35</v>
      </c>
      <c r="AX814" s="12" t="s">
        <v>75</v>
      </c>
      <c r="AY814" s="207" t="s">
        <v>178</v>
      </c>
    </row>
    <row r="815" spans="2:65" s="13" customFormat="1" ht="11.25">
      <c r="B815" s="208"/>
      <c r="C815" s="209"/>
      <c r="D815" s="195" t="s">
        <v>189</v>
      </c>
      <c r="E815" s="210" t="s">
        <v>19</v>
      </c>
      <c r="F815" s="211" t="s">
        <v>1168</v>
      </c>
      <c r="G815" s="209"/>
      <c r="H815" s="212">
        <v>-2.5499999999999998</v>
      </c>
      <c r="I815" s="213"/>
      <c r="J815" s="209"/>
      <c r="K815" s="209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189</v>
      </c>
      <c r="AU815" s="218" t="s">
        <v>85</v>
      </c>
      <c r="AV815" s="13" t="s">
        <v>85</v>
      </c>
      <c r="AW815" s="13" t="s">
        <v>35</v>
      </c>
      <c r="AX815" s="13" t="s">
        <v>75</v>
      </c>
      <c r="AY815" s="218" t="s">
        <v>178</v>
      </c>
    </row>
    <row r="816" spans="2:65" s="15" customFormat="1" ht="11.25">
      <c r="B816" s="230"/>
      <c r="C816" s="231"/>
      <c r="D816" s="195" t="s">
        <v>189</v>
      </c>
      <c r="E816" s="232" t="s">
        <v>19</v>
      </c>
      <c r="F816" s="233" t="s">
        <v>274</v>
      </c>
      <c r="G816" s="231"/>
      <c r="H816" s="234">
        <v>19.184999999999999</v>
      </c>
      <c r="I816" s="235"/>
      <c r="J816" s="231"/>
      <c r="K816" s="231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189</v>
      </c>
      <c r="AU816" s="240" t="s">
        <v>85</v>
      </c>
      <c r="AV816" s="15" t="s">
        <v>198</v>
      </c>
      <c r="AW816" s="15" t="s">
        <v>35</v>
      </c>
      <c r="AX816" s="15" t="s">
        <v>75</v>
      </c>
      <c r="AY816" s="240" t="s">
        <v>178</v>
      </c>
    </row>
    <row r="817" spans="2:51" s="12" customFormat="1" ht="11.25">
      <c r="B817" s="198"/>
      <c r="C817" s="199"/>
      <c r="D817" s="195" t="s">
        <v>189</v>
      </c>
      <c r="E817" s="200" t="s">
        <v>19</v>
      </c>
      <c r="F817" s="201" t="s">
        <v>1244</v>
      </c>
      <c r="G817" s="199"/>
      <c r="H817" s="200" t="s">
        <v>19</v>
      </c>
      <c r="I817" s="202"/>
      <c r="J817" s="199"/>
      <c r="K817" s="199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189</v>
      </c>
      <c r="AU817" s="207" t="s">
        <v>85</v>
      </c>
      <c r="AV817" s="12" t="s">
        <v>83</v>
      </c>
      <c r="AW817" s="12" t="s">
        <v>35</v>
      </c>
      <c r="AX817" s="12" t="s">
        <v>75</v>
      </c>
      <c r="AY817" s="207" t="s">
        <v>178</v>
      </c>
    </row>
    <row r="818" spans="2:51" s="13" customFormat="1" ht="11.25">
      <c r="B818" s="208"/>
      <c r="C818" s="209"/>
      <c r="D818" s="195" t="s">
        <v>189</v>
      </c>
      <c r="E818" s="210" t="s">
        <v>19</v>
      </c>
      <c r="F818" s="211" t="s">
        <v>1174</v>
      </c>
      <c r="G818" s="209"/>
      <c r="H818" s="212">
        <v>27.254999999999999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189</v>
      </c>
      <c r="AU818" s="218" t="s">
        <v>85</v>
      </c>
      <c r="AV818" s="13" t="s">
        <v>85</v>
      </c>
      <c r="AW818" s="13" t="s">
        <v>35</v>
      </c>
      <c r="AX818" s="13" t="s">
        <v>75</v>
      </c>
      <c r="AY818" s="218" t="s">
        <v>178</v>
      </c>
    </row>
    <row r="819" spans="2:51" s="12" customFormat="1" ht="11.25">
      <c r="B819" s="198"/>
      <c r="C819" s="199"/>
      <c r="D819" s="195" t="s">
        <v>189</v>
      </c>
      <c r="E819" s="200" t="s">
        <v>19</v>
      </c>
      <c r="F819" s="201" t="s">
        <v>881</v>
      </c>
      <c r="G819" s="199"/>
      <c r="H819" s="200" t="s">
        <v>19</v>
      </c>
      <c r="I819" s="202"/>
      <c r="J819" s="199"/>
      <c r="K819" s="199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189</v>
      </c>
      <c r="AU819" s="207" t="s">
        <v>85</v>
      </c>
      <c r="AV819" s="12" t="s">
        <v>83</v>
      </c>
      <c r="AW819" s="12" t="s">
        <v>35</v>
      </c>
      <c r="AX819" s="12" t="s">
        <v>75</v>
      </c>
      <c r="AY819" s="207" t="s">
        <v>178</v>
      </c>
    </row>
    <row r="820" spans="2:51" s="13" customFormat="1" ht="11.25">
      <c r="B820" s="208"/>
      <c r="C820" s="209"/>
      <c r="D820" s="195" t="s">
        <v>189</v>
      </c>
      <c r="E820" s="210" t="s">
        <v>19</v>
      </c>
      <c r="F820" s="211" t="s">
        <v>1175</v>
      </c>
      <c r="G820" s="209"/>
      <c r="H820" s="212">
        <v>-2.7</v>
      </c>
      <c r="I820" s="213"/>
      <c r="J820" s="209"/>
      <c r="K820" s="209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189</v>
      </c>
      <c r="AU820" s="218" t="s">
        <v>85</v>
      </c>
      <c r="AV820" s="13" t="s">
        <v>85</v>
      </c>
      <c r="AW820" s="13" t="s">
        <v>35</v>
      </c>
      <c r="AX820" s="13" t="s">
        <v>75</v>
      </c>
      <c r="AY820" s="218" t="s">
        <v>178</v>
      </c>
    </row>
    <row r="821" spans="2:51" s="15" customFormat="1" ht="11.25">
      <c r="B821" s="230"/>
      <c r="C821" s="231"/>
      <c r="D821" s="195" t="s">
        <v>189</v>
      </c>
      <c r="E821" s="232" t="s">
        <v>19</v>
      </c>
      <c r="F821" s="233" t="s">
        <v>274</v>
      </c>
      <c r="G821" s="231"/>
      <c r="H821" s="234">
        <v>24.555</v>
      </c>
      <c r="I821" s="235"/>
      <c r="J821" s="231"/>
      <c r="K821" s="231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189</v>
      </c>
      <c r="AU821" s="240" t="s">
        <v>85</v>
      </c>
      <c r="AV821" s="15" t="s">
        <v>198</v>
      </c>
      <c r="AW821" s="15" t="s">
        <v>35</v>
      </c>
      <c r="AX821" s="15" t="s">
        <v>75</v>
      </c>
      <c r="AY821" s="240" t="s">
        <v>178</v>
      </c>
    </row>
    <row r="822" spans="2:51" s="12" customFormat="1" ht="11.25">
      <c r="B822" s="198"/>
      <c r="C822" s="199"/>
      <c r="D822" s="195" t="s">
        <v>189</v>
      </c>
      <c r="E822" s="200" t="s">
        <v>19</v>
      </c>
      <c r="F822" s="201" t="s">
        <v>1245</v>
      </c>
      <c r="G822" s="199"/>
      <c r="H822" s="200" t="s">
        <v>19</v>
      </c>
      <c r="I822" s="202"/>
      <c r="J822" s="199"/>
      <c r="K822" s="199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189</v>
      </c>
      <c r="AU822" s="207" t="s">
        <v>85</v>
      </c>
      <c r="AV822" s="12" t="s">
        <v>83</v>
      </c>
      <c r="AW822" s="12" t="s">
        <v>35</v>
      </c>
      <c r="AX822" s="12" t="s">
        <v>75</v>
      </c>
      <c r="AY822" s="207" t="s">
        <v>178</v>
      </c>
    </row>
    <row r="823" spans="2:51" s="13" customFormat="1" ht="11.25">
      <c r="B823" s="208"/>
      <c r="C823" s="209"/>
      <c r="D823" s="195" t="s">
        <v>189</v>
      </c>
      <c r="E823" s="210" t="s">
        <v>19</v>
      </c>
      <c r="F823" s="211" t="s">
        <v>1177</v>
      </c>
      <c r="G823" s="209"/>
      <c r="H823" s="212">
        <v>19.664999999999999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189</v>
      </c>
      <c r="AU823" s="218" t="s">
        <v>85</v>
      </c>
      <c r="AV823" s="13" t="s">
        <v>85</v>
      </c>
      <c r="AW823" s="13" t="s">
        <v>35</v>
      </c>
      <c r="AX823" s="13" t="s">
        <v>75</v>
      </c>
      <c r="AY823" s="218" t="s">
        <v>178</v>
      </c>
    </row>
    <row r="824" spans="2:51" s="12" customFormat="1" ht="11.25">
      <c r="B824" s="198"/>
      <c r="C824" s="199"/>
      <c r="D824" s="195" t="s">
        <v>189</v>
      </c>
      <c r="E824" s="200" t="s">
        <v>19</v>
      </c>
      <c r="F824" s="201" t="s">
        <v>881</v>
      </c>
      <c r="G824" s="199"/>
      <c r="H824" s="200" t="s">
        <v>19</v>
      </c>
      <c r="I824" s="202"/>
      <c r="J824" s="199"/>
      <c r="K824" s="199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189</v>
      </c>
      <c r="AU824" s="207" t="s">
        <v>85</v>
      </c>
      <c r="AV824" s="12" t="s">
        <v>83</v>
      </c>
      <c r="AW824" s="12" t="s">
        <v>35</v>
      </c>
      <c r="AX824" s="12" t="s">
        <v>75</v>
      </c>
      <c r="AY824" s="207" t="s">
        <v>178</v>
      </c>
    </row>
    <row r="825" spans="2:51" s="13" customFormat="1" ht="11.25">
      <c r="B825" s="208"/>
      <c r="C825" s="209"/>
      <c r="D825" s="195" t="s">
        <v>189</v>
      </c>
      <c r="E825" s="210" t="s">
        <v>19</v>
      </c>
      <c r="F825" s="211" t="s">
        <v>1178</v>
      </c>
      <c r="G825" s="209"/>
      <c r="H825" s="212">
        <v>-1.575</v>
      </c>
      <c r="I825" s="213"/>
      <c r="J825" s="209"/>
      <c r="K825" s="209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189</v>
      </c>
      <c r="AU825" s="218" t="s">
        <v>85</v>
      </c>
      <c r="AV825" s="13" t="s">
        <v>85</v>
      </c>
      <c r="AW825" s="13" t="s">
        <v>35</v>
      </c>
      <c r="AX825" s="13" t="s">
        <v>75</v>
      </c>
      <c r="AY825" s="218" t="s">
        <v>178</v>
      </c>
    </row>
    <row r="826" spans="2:51" s="15" customFormat="1" ht="11.25">
      <c r="B826" s="230"/>
      <c r="C826" s="231"/>
      <c r="D826" s="195" t="s">
        <v>189</v>
      </c>
      <c r="E826" s="232" t="s">
        <v>19</v>
      </c>
      <c r="F826" s="233" t="s">
        <v>274</v>
      </c>
      <c r="G826" s="231"/>
      <c r="H826" s="234">
        <v>18.09</v>
      </c>
      <c r="I826" s="235"/>
      <c r="J826" s="231"/>
      <c r="K826" s="231"/>
      <c r="L826" s="236"/>
      <c r="M826" s="237"/>
      <c r="N826" s="238"/>
      <c r="O826" s="238"/>
      <c r="P826" s="238"/>
      <c r="Q826" s="238"/>
      <c r="R826" s="238"/>
      <c r="S826" s="238"/>
      <c r="T826" s="239"/>
      <c r="AT826" s="240" t="s">
        <v>189</v>
      </c>
      <c r="AU826" s="240" t="s">
        <v>85</v>
      </c>
      <c r="AV826" s="15" t="s">
        <v>198</v>
      </c>
      <c r="AW826" s="15" t="s">
        <v>35</v>
      </c>
      <c r="AX826" s="15" t="s">
        <v>75</v>
      </c>
      <c r="AY826" s="240" t="s">
        <v>178</v>
      </c>
    </row>
    <row r="827" spans="2:51" s="12" customFormat="1" ht="11.25">
      <c r="B827" s="198"/>
      <c r="C827" s="199"/>
      <c r="D827" s="195" t="s">
        <v>189</v>
      </c>
      <c r="E827" s="200" t="s">
        <v>19</v>
      </c>
      <c r="F827" s="201" t="s">
        <v>1246</v>
      </c>
      <c r="G827" s="199"/>
      <c r="H827" s="200" t="s">
        <v>19</v>
      </c>
      <c r="I827" s="202"/>
      <c r="J827" s="199"/>
      <c r="K827" s="199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189</v>
      </c>
      <c r="AU827" s="207" t="s">
        <v>85</v>
      </c>
      <c r="AV827" s="12" t="s">
        <v>83</v>
      </c>
      <c r="AW827" s="12" t="s">
        <v>35</v>
      </c>
      <c r="AX827" s="12" t="s">
        <v>75</v>
      </c>
      <c r="AY827" s="207" t="s">
        <v>178</v>
      </c>
    </row>
    <row r="828" spans="2:51" s="13" customFormat="1" ht="11.25">
      <c r="B828" s="208"/>
      <c r="C828" s="209"/>
      <c r="D828" s="195" t="s">
        <v>189</v>
      </c>
      <c r="E828" s="210" t="s">
        <v>19</v>
      </c>
      <c r="F828" s="211" t="s">
        <v>1247</v>
      </c>
      <c r="G828" s="209"/>
      <c r="H828" s="212">
        <v>3.27</v>
      </c>
      <c r="I828" s="213"/>
      <c r="J828" s="209"/>
      <c r="K828" s="209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189</v>
      </c>
      <c r="AU828" s="218" t="s">
        <v>85</v>
      </c>
      <c r="AV828" s="13" t="s">
        <v>85</v>
      </c>
      <c r="AW828" s="13" t="s">
        <v>35</v>
      </c>
      <c r="AX828" s="13" t="s">
        <v>75</v>
      </c>
      <c r="AY828" s="218" t="s">
        <v>178</v>
      </c>
    </row>
    <row r="829" spans="2:51" s="15" customFormat="1" ht="11.25">
      <c r="B829" s="230"/>
      <c r="C829" s="231"/>
      <c r="D829" s="195" t="s">
        <v>189</v>
      </c>
      <c r="E829" s="232" t="s">
        <v>19</v>
      </c>
      <c r="F829" s="233" t="s">
        <v>274</v>
      </c>
      <c r="G829" s="231"/>
      <c r="H829" s="234">
        <v>3.27</v>
      </c>
      <c r="I829" s="235"/>
      <c r="J829" s="231"/>
      <c r="K829" s="231"/>
      <c r="L829" s="236"/>
      <c r="M829" s="237"/>
      <c r="N829" s="238"/>
      <c r="O829" s="238"/>
      <c r="P829" s="238"/>
      <c r="Q829" s="238"/>
      <c r="R829" s="238"/>
      <c r="S829" s="238"/>
      <c r="T829" s="239"/>
      <c r="AT829" s="240" t="s">
        <v>189</v>
      </c>
      <c r="AU829" s="240" t="s">
        <v>85</v>
      </c>
      <c r="AV829" s="15" t="s">
        <v>198</v>
      </c>
      <c r="AW829" s="15" t="s">
        <v>35</v>
      </c>
      <c r="AX829" s="15" t="s">
        <v>75</v>
      </c>
      <c r="AY829" s="240" t="s">
        <v>178</v>
      </c>
    </row>
    <row r="830" spans="2:51" s="12" customFormat="1" ht="11.25">
      <c r="B830" s="198"/>
      <c r="C830" s="199"/>
      <c r="D830" s="195" t="s">
        <v>189</v>
      </c>
      <c r="E830" s="200" t="s">
        <v>19</v>
      </c>
      <c r="F830" s="201" t="s">
        <v>1248</v>
      </c>
      <c r="G830" s="199"/>
      <c r="H830" s="200" t="s">
        <v>19</v>
      </c>
      <c r="I830" s="202"/>
      <c r="J830" s="199"/>
      <c r="K830" s="199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189</v>
      </c>
      <c r="AU830" s="207" t="s">
        <v>85</v>
      </c>
      <c r="AV830" s="12" t="s">
        <v>83</v>
      </c>
      <c r="AW830" s="12" t="s">
        <v>35</v>
      </c>
      <c r="AX830" s="12" t="s">
        <v>75</v>
      </c>
      <c r="AY830" s="207" t="s">
        <v>178</v>
      </c>
    </row>
    <row r="831" spans="2:51" s="13" customFormat="1" ht="11.25">
      <c r="B831" s="208"/>
      <c r="C831" s="209"/>
      <c r="D831" s="195" t="s">
        <v>189</v>
      </c>
      <c r="E831" s="210" t="s">
        <v>19</v>
      </c>
      <c r="F831" s="211" t="s">
        <v>1189</v>
      </c>
      <c r="G831" s="209"/>
      <c r="H831" s="212">
        <v>17.940000000000001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189</v>
      </c>
      <c r="AU831" s="218" t="s">
        <v>85</v>
      </c>
      <c r="AV831" s="13" t="s">
        <v>85</v>
      </c>
      <c r="AW831" s="13" t="s">
        <v>35</v>
      </c>
      <c r="AX831" s="13" t="s">
        <v>75</v>
      </c>
      <c r="AY831" s="218" t="s">
        <v>178</v>
      </c>
    </row>
    <row r="832" spans="2:51" s="12" customFormat="1" ht="11.25">
      <c r="B832" s="198"/>
      <c r="C832" s="199"/>
      <c r="D832" s="195" t="s">
        <v>189</v>
      </c>
      <c r="E832" s="200" t="s">
        <v>19</v>
      </c>
      <c r="F832" s="201" t="s">
        <v>881</v>
      </c>
      <c r="G832" s="199"/>
      <c r="H832" s="200" t="s">
        <v>19</v>
      </c>
      <c r="I832" s="202"/>
      <c r="J832" s="199"/>
      <c r="K832" s="199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189</v>
      </c>
      <c r="AU832" s="207" t="s">
        <v>85</v>
      </c>
      <c r="AV832" s="12" t="s">
        <v>83</v>
      </c>
      <c r="AW832" s="12" t="s">
        <v>35</v>
      </c>
      <c r="AX832" s="12" t="s">
        <v>75</v>
      </c>
      <c r="AY832" s="207" t="s">
        <v>178</v>
      </c>
    </row>
    <row r="833" spans="2:51" s="13" customFormat="1" ht="11.25">
      <c r="B833" s="208"/>
      <c r="C833" s="209"/>
      <c r="D833" s="195" t="s">
        <v>189</v>
      </c>
      <c r="E833" s="210" t="s">
        <v>19</v>
      </c>
      <c r="F833" s="211" t="s">
        <v>1190</v>
      </c>
      <c r="G833" s="209"/>
      <c r="H833" s="212">
        <v>-4.125</v>
      </c>
      <c r="I833" s="213"/>
      <c r="J833" s="209"/>
      <c r="K833" s="209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189</v>
      </c>
      <c r="AU833" s="218" t="s">
        <v>85</v>
      </c>
      <c r="AV833" s="13" t="s">
        <v>85</v>
      </c>
      <c r="AW833" s="13" t="s">
        <v>35</v>
      </c>
      <c r="AX833" s="13" t="s">
        <v>75</v>
      </c>
      <c r="AY833" s="218" t="s">
        <v>178</v>
      </c>
    </row>
    <row r="834" spans="2:51" s="15" customFormat="1" ht="11.25">
      <c r="B834" s="230"/>
      <c r="C834" s="231"/>
      <c r="D834" s="195" t="s">
        <v>189</v>
      </c>
      <c r="E834" s="232" t="s">
        <v>19</v>
      </c>
      <c r="F834" s="233" t="s">
        <v>274</v>
      </c>
      <c r="G834" s="231"/>
      <c r="H834" s="234">
        <v>13.815</v>
      </c>
      <c r="I834" s="235"/>
      <c r="J834" s="231"/>
      <c r="K834" s="231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189</v>
      </c>
      <c r="AU834" s="240" t="s">
        <v>85</v>
      </c>
      <c r="AV834" s="15" t="s">
        <v>198</v>
      </c>
      <c r="AW834" s="15" t="s">
        <v>35</v>
      </c>
      <c r="AX834" s="15" t="s">
        <v>75</v>
      </c>
      <c r="AY834" s="240" t="s">
        <v>178</v>
      </c>
    </row>
    <row r="835" spans="2:51" s="12" customFormat="1" ht="11.25">
      <c r="B835" s="198"/>
      <c r="C835" s="199"/>
      <c r="D835" s="195" t="s">
        <v>189</v>
      </c>
      <c r="E835" s="200" t="s">
        <v>19</v>
      </c>
      <c r="F835" s="201" t="s">
        <v>1249</v>
      </c>
      <c r="G835" s="199"/>
      <c r="H835" s="200" t="s">
        <v>19</v>
      </c>
      <c r="I835" s="202"/>
      <c r="J835" s="199"/>
      <c r="K835" s="199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189</v>
      </c>
      <c r="AU835" s="207" t="s">
        <v>85</v>
      </c>
      <c r="AV835" s="12" t="s">
        <v>83</v>
      </c>
      <c r="AW835" s="12" t="s">
        <v>35</v>
      </c>
      <c r="AX835" s="12" t="s">
        <v>75</v>
      </c>
      <c r="AY835" s="207" t="s">
        <v>178</v>
      </c>
    </row>
    <row r="836" spans="2:51" s="13" customFormat="1" ht="11.25">
      <c r="B836" s="208"/>
      <c r="C836" s="209"/>
      <c r="D836" s="195" t="s">
        <v>189</v>
      </c>
      <c r="E836" s="210" t="s">
        <v>19</v>
      </c>
      <c r="F836" s="211" t="s">
        <v>1192</v>
      </c>
      <c r="G836" s="209"/>
      <c r="H836" s="212">
        <v>16.905000000000001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189</v>
      </c>
      <c r="AU836" s="218" t="s">
        <v>85</v>
      </c>
      <c r="AV836" s="13" t="s">
        <v>85</v>
      </c>
      <c r="AW836" s="13" t="s">
        <v>35</v>
      </c>
      <c r="AX836" s="13" t="s">
        <v>75</v>
      </c>
      <c r="AY836" s="218" t="s">
        <v>178</v>
      </c>
    </row>
    <row r="837" spans="2:51" s="12" customFormat="1" ht="11.25">
      <c r="B837" s="198"/>
      <c r="C837" s="199"/>
      <c r="D837" s="195" t="s">
        <v>189</v>
      </c>
      <c r="E837" s="200" t="s">
        <v>19</v>
      </c>
      <c r="F837" s="201" t="s">
        <v>881</v>
      </c>
      <c r="G837" s="199"/>
      <c r="H837" s="200" t="s">
        <v>19</v>
      </c>
      <c r="I837" s="202"/>
      <c r="J837" s="199"/>
      <c r="K837" s="199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189</v>
      </c>
      <c r="AU837" s="207" t="s">
        <v>85</v>
      </c>
      <c r="AV837" s="12" t="s">
        <v>83</v>
      </c>
      <c r="AW837" s="12" t="s">
        <v>35</v>
      </c>
      <c r="AX837" s="12" t="s">
        <v>75</v>
      </c>
      <c r="AY837" s="207" t="s">
        <v>178</v>
      </c>
    </row>
    <row r="838" spans="2:51" s="13" customFormat="1" ht="11.25">
      <c r="B838" s="208"/>
      <c r="C838" s="209"/>
      <c r="D838" s="195" t="s">
        <v>189</v>
      </c>
      <c r="E838" s="210" t="s">
        <v>19</v>
      </c>
      <c r="F838" s="211" t="s">
        <v>1178</v>
      </c>
      <c r="G838" s="209"/>
      <c r="H838" s="212">
        <v>-1.575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189</v>
      </c>
      <c r="AU838" s="218" t="s">
        <v>85</v>
      </c>
      <c r="AV838" s="13" t="s">
        <v>85</v>
      </c>
      <c r="AW838" s="13" t="s">
        <v>35</v>
      </c>
      <c r="AX838" s="13" t="s">
        <v>75</v>
      </c>
      <c r="AY838" s="218" t="s">
        <v>178</v>
      </c>
    </row>
    <row r="839" spans="2:51" s="15" customFormat="1" ht="11.25">
      <c r="B839" s="230"/>
      <c r="C839" s="231"/>
      <c r="D839" s="195" t="s">
        <v>189</v>
      </c>
      <c r="E839" s="232" t="s">
        <v>19</v>
      </c>
      <c r="F839" s="233" t="s">
        <v>274</v>
      </c>
      <c r="G839" s="231"/>
      <c r="H839" s="234">
        <v>15.33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189</v>
      </c>
      <c r="AU839" s="240" t="s">
        <v>85</v>
      </c>
      <c r="AV839" s="15" t="s">
        <v>198</v>
      </c>
      <c r="AW839" s="15" t="s">
        <v>35</v>
      </c>
      <c r="AX839" s="15" t="s">
        <v>75</v>
      </c>
      <c r="AY839" s="240" t="s">
        <v>178</v>
      </c>
    </row>
    <row r="840" spans="2:51" s="12" customFormat="1" ht="11.25">
      <c r="B840" s="198"/>
      <c r="C840" s="199"/>
      <c r="D840" s="195" t="s">
        <v>189</v>
      </c>
      <c r="E840" s="200" t="s">
        <v>19</v>
      </c>
      <c r="F840" s="201" t="s">
        <v>1250</v>
      </c>
      <c r="G840" s="199"/>
      <c r="H840" s="200" t="s">
        <v>19</v>
      </c>
      <c r="I840" s="202"/>
      <c r="J840" s="199"/>
      <c r="K840" s="199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189</v>
      </c>
      <c r="AU840" s="207" t="s">
        <v>85</v>
      </c>
      <c r="AV840" s="12" t="s">
        <v>83</v>
      </c>
      <c r="AW840" s="12" t="s">
        <v>35</v>
      </c>
      <c r="AX840" s="12" t="s">
        <v>75</v>
      </c>
      <c r="AY840" s="207" t="s">
        <v>178</v>
      </c>
    </row>
    <row r="841" spans="2:51" s="13" customFormat="1" ht="11.25">
      <c r="B841" s="208"/>
      <c r="C841" s="209"/>
      <c r="D841" s="195" t="s">
        <v>189</v>
      </c>
      <c r="E841" s="210" t="s">
        <v>19</v>
      </c>
      <c r="F841" s="211" t="s">
        <v>1192</v>
      </c>
      <c r="G841" s="209"/>
      <c r="H841" s="212">
        <v>16.905000000000001</v>
      </c>
      <c r="I841" s="213"/>
      <c r="J841" s="209"/>
      <c r="K841" s="209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189</v>
      </c>
      <c r="AU841" s="218" t="s">
        <v>85</v>
      </c>
      <c r="AV841" s="13" t="s">
        <v>85</v>
      </c>
      <c r="AW841" s="13" t="s">
        <v>35</v>
      </c>
      <c r="AX841" s="13" t="s">
        <v>75</v>
      </c>
      <c r="AY841" s="218" t="s">
        <v>178</v>
      </c>
    </row>
    <row r="842" spans="2:51" s="12" customFormat="1" ht="11.25">
      <c r="B842" s="198"/>
      <c r="C842" s="199"/>
      <c r="D842" s="195" t="s">
        <v>189</v>
      </c>
      <c r="E842" s="200" t="s">
        <v>19</v>
      </c>
      <c r="F842" s="201" t="s">
        <v>881</v>
      </c>
      <c r="G842" s="199"/>
      <c r="H842" s="200" t="s">
        <v>19</v>
      </c>
      <c r="I842" s="202"/>
      <c r="J842" s="199"/>
      <c r="K842" s="199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189</v>
      </c>
      <c r="AU842" s="207" t="s">
        <v>85</v>
      </c>
      <c r="AV842" s="12" t="s">
        <v>83</v>
      </c>
      <c r="AW842" s="12" t="s">
        <v>35</v>
      </c>
      <c r="AX842" s="12" t="s">
        <v>75</v>
      </c>
      <c r="AY842" s="207" t="s">
        <v>178</v>
      </c>
    </row>
    <row r="843" spans="2:51" s="13" customFormat="1" ht="11.25">
      <c r="B843" s="208"/>
      <c r="C843" s="209"/>
      <c r="D843" s="195" t="s">
        <v>189</v>
      </c>
      <c r="E843" s="210" t="s">
        <v>19</v>
      </c>
      <c r="F843" s="211" t="s">
        <v>1178</v>
      </c>
      <c r="G843" s="209"/>
      <c r="H843" s="212">
        <v>-1.575</v>
      </c>
      <c r="I843" s="213"/>
      <c r="J843" s="209"/>
      <c r="K843" s="209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189</v>
      </c>
      <c r="AU843" s="218" t="s">
        <v>85</v>
      </c>
      <c r="AV843" s="13" t="s">
        <v>85</v>
      </c>
      <c r="AW843" s="13" t="s">
        <v>35</v>
      </c>
      <c r="AX843" s="13" t="s">
        <v>75</v>
      </c>
      <c r="AY843" s="218" t="s">
        <v>178</v>
      </c>
    </row>
    <row r="844" spans="2:51" s="15" customFormat="1" ht="11.25">
      <c r="B844" s="230"/>
      <c r="C844" s="231"/>
      <c r="D844" s="195" t="s">
        <v>189</v>
      </c>
      <c r="E844" s="232" t="s">
        <v>19</v>
      </c>
      <c r="F844" s="233" t="s">
        <v>274</v>
      </c>
      <c r="G844" s="231"/>
      <c r="H844" s="234">
        <v>15.33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189</v>
      </c>
      <c r="AU844" s="240" t="s">
        <v>85</v>
      </c>
      <c r="AV844" s="15" t="s">
        <v>198</v>
      </c>
      <c r="AW844" s="15" t="s">
        <v>35</v>
      </c>
      <c r="AX844" s="15" t="s">
        <v>75</v>
      </c>
      <c r="AY844" s="240" t="s">
        <v>178</v>
      </c>
    </row>
    <row r="845" spans="2:51" s="12" customFormat="1" ht="11.25">
      <c r="B845" s="198"/>
      <c r="C845" s="199"/>
      <c r="D845" s="195" t="s">
        <v>189</v>
      </c>
      <c r="E845" s="200" t="s">
        <v>19</v>
      </c>
      <c r="F845" s="201" t="s">
        <v>1251</v>
      </c>
      <c r="G845" s="199"/>
      <c r="H845" s="200" t="s">
        <v>19</v>
      </c>
      <c r="I845" s="202"/>
      <c r="J845" s="199"/>
      <c r="K845" s="199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189</v>
      </c>
      <c r="AU845" s="207" t="s">
        <v>85</v>
      </c>
      <c r="AV845" s="12" t="s">
        <v>83</v>
      </c>
      <c r="AW845" s="12" t="s">
        <v>35</v>
      </c>
      <c r="AX845" s="12" t="s">
        <v>75</v>
      </c>
      <c r="AY845" s="207" t="s">
        <v>178</v>
      </c>
    </row>
    <row r="846" spans="2:51" s="13" customFormat="1" ht="11.25">
      <c r="B846" s="208"/>
      <c r="C846" s="209"/>
      <c r="D846" s="195" t="s">
        <v>189</v>
      </c>
      <c r="E846" s="210" t="s">
        <v>19</v>
      </c>
      <c r="F846" s="211" t="s">
        <v>1189</v>
      </c>
      <c r="G846" s="209"/>
      <c r="H846" s="212">
        <v>17.940000000000001</v>
      </c>
      <c r="I846" s="213"/>
      <c r="J846" s="209"/>
      <c r="K846" s="209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189</v>
      </c>
      <c r="AU846" s="218" t="s">
        <v>85</v>
      </c>
      <c r="AV846" s="13" t="s">
        <v>85</v>
      </c>
      <c r="AW846" s="13" t="s">
        <v>35</v>
      </c>
      <c r="AX846" s="13" t="s">
        <v>75</v>
      </c>
      <c r="AY846" s="218" t="s">
        <v>178</v>
      </c>
    </row>
    <row r="847" spans="2:51" s="12" customFormat="1" ht="11.25">
      <c r="B847" s="198"/>
      <c r="C847" s="199"/>
      <c r="D847" s="195" t="s">
        <v>189</v>
      </c>
      <c r="E847" s="200" t="s">
        <v>19</v>
      </c>
      <c r="F847" s="201" t="s">
        <v>881</v>
      </c>
      <c r="G847" s="199"/>
      <c r="H847" s="200" t="s">
        <v>19</v>
      </c>
      <c r="I847" s="202"/>
      <c r="J847" s="199"/>
      <c r="K847" s="199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189</v>
      </c>
      <c r="AU847" s="207" t="s">
        <v>85</v>
      </c>
      <c r="AV847" s="12" t="s">
        <v>83</v>
      </c>
      <c r="AW847" s="12" t="s">
        <v>35</v>
      </c>
      <c r="AX847" s="12" t="s">
        <v>75</v>
      </c>
      <c r="AY847" s="207" t="s">
        <v>178</v>
      </c>
    </row>
    <row r="848" spans="2:51" s="13" customFormat="1" ht="11.25">
      <c r="B848" s="208"/>
      <c r="C848" s="209"/>
      <c r="D848" s="195" t="s">
        <v>189</v>
      </c>
      <c r="E848" s="210" t="s">
        <v>19</v>
      </c>
      <c r="F848" s="211" t="s">
        <v>1195</v>
      </c>
      <c r="G848" s="209"/>
      <c r="H848" s="212">
        <v>-5.7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189</v>
      </c>
      <c r="AU848" s="218" t="s">
        <v>85</v>
      </c>
      <c r="AV848" s="13" t="s">
        <v>85</v>
      </c>
      <c r="AW848" s="13" t="s">
        <v>35</v>
      </c>
      <c r="AX848" s="13" t="s">
        <v>75</v>
      </c>
      <c r="AY848" s="218" t="s">
        <v>178</v>
      </c>
    </row>
    <row r="849" spans="2:51" s="15" customFormat="1" ht="11.25">
      <c r="B849" s="230"/>
      <c r="C849" s="231"/>
      <c r="D849" s="195" t="s">
        <v>189</v>
      </c>
      <c r="E849" s="232" t="s">
        <v>19</v>
      </c>
      <c r="F849" s="233" t="s">
        <v>274</v>
      </c>
      <c r="G849" s="231"/>
      <c r="H849" s="234">
        <v>12.24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189</v>
      </c>
      <c r="AU849" s="240" t="s">
        <v>85</v>
      </c>
      <c r="AV849" s="15" t="s">
        <v>198</v>
      </c>
      <c r="AW849" s="15" t="s">
        <v>35</v>
      </c>
      <c r="AX849" s="15" t="s">
        <v>75</v>
      </c>
      <c r="AY849" s="240" t="s">
        <v>178</v>
      </c>
    </row>
    <row r="850" spans="2:51" s="12" customFormat="1" ht="11.25">
      <c r="B850" s="198"/>
      <c r="C850" s="199"/>
      <c r="D850" s="195" t="s">
        <v>189</v>
      </c>
      <c r="E850" s="200" t="s">
        <v>19</v>
      </c>
      <c r="F850" s="201" t="s">
        <v>1252</v>
      </c>
      <c r="G850" s="199"/>
      <c r="H850" s="200" t="s">
        <v>19</v>
      </c>
      <c r="I850" s="202"/>
      <c r="J850" s="199"/>
      <c r="K850" s="199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189</v>
      </c>
      <c r="AU850" s="207" t="s">
        <v>85</v>
      </c>
      <c r="AV850" s="12" t="s">
        <v>83</v>
      </c>
      <c r="AW850" s="12" t="s">
        <v>35</v>
      </c>
      <c r="AX850" s="12" t="s">
        <v>75</v>
      </c>
      <c r="AY850" s="207" t="s">
        <v>178</v>
      </c>
    </row>
    <row r="851" spans="2:51" s="13" customFormat="1" ht="11.25">
      <c r="B851" s="208"/>
      <c r="C851" s="209"/>
      <c r="D851" s="195" t="s">
        <v>189</v>
      </c>
      <c r="E851" s="210" t="s">
        <v>19</v>
      </c>
      <c r="F851" s="211" t="s">
        <v>1192</v>
      </c>
      <c r="G851" s="209"/>
      <c r="H851" s="212">
        <v>16.905000000000001</v>
      </c>
      <c r="I851" s="213"/>
      <c r="J851" s="209"/>
      <c r="K851" s="209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189</v>
      </c>
      <c r="AU851" s="218" t="s">
        <v>85</v>
      </c>
      <c r="AV851" s="13" t="s">
        <v>85</v>
      </c>
      <c r="AW851" s="13" t="s">
        <v>35</v>
      </c>
      <c r="AX851" s="13" t="s">
        <v>75</v>
      </c>
      <c r="AY851" s="218" t="s">
        <v>178</v>
      </c>
    </row>
    <row r="852" spans="2:51" s="12" customFormat="1" ht="11.25">
      <c r="B852" s="198"/>
      <c r="C852" s="199"/>
      <c r="D852" s="195" t="s">
        <v>189</v>
      </c>
      <c r="E852" s="200" t="s">
        <v>19</v>
      </c>
      <c r="F852" s="201" t="s">
        <v>881</v>
      </c>
      <c r="G852" s="199"/>
      <c r="H852" s="200" t="s">
        <v>19</v>
      </c>
      <c r="I852" s="202"/>
      <c r="J852" s="199"/>
      <c r="K852" s="199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189</v>
      </c>
      <c r="AU852" s="207" t="s">
        <v>85</v>
      </c>
      <c r="AV852" s="12" t="s">
        <v>83</v>
      </c>
      <c r="AW852" s="12" t="s">
        <v>35</v>
      </c>
      <c r="AX852" s="12" t="s">
        <v>75</v>
      </c>
      <c r="AY852" s="207" t="s">
        <v>178</v>
      </c>
    </row>
    <row r="853" spans="2:51" s="13" customFormat="1" ht="11.25">
      <c r="B853" s="208"/>
      <c r="C853" s="209"/>
      <c r="D853" s="195" t="s">
        <v>189</v>
      </c>
      <c r="E853" s="210" t="s">
        <v>19</v>
      </c>
      <c r="F853" s="211" t="s">
        <v>1178</v>
      </c>
      <c r="G853" s="209"/>
      <c r="H853" s="212">
        <v>-1.575</v>
      </c>
      <c r="I853" s="213"/>
      <c r="J853" s="209"/>
      <c r="K853" s="209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189</v>
      </c>
      <c r="AU853" s="218" t="s">
        <v>85</v>
      </c>
      <c r="AV853" s="13" t="s">
        <v>85</v>
      </c>
      <c r="AW853" s="13" t="s">
        <v>35</v>
      </c>
      <c r="AX853" s="13" t="s">
        <v>75</v>
      </c>
      <c r="AY853" s="218" t="s">
        <v>178</v>
      </c>
    </row>
    <row r="854" spans="2:51" s="15" customFormat="1" ht="11.25">
      <c r="B854" s="230"/>
      <c r="C854" s="231"/>
      <c r="D854" s="195" t="s">
        <v>189</v>
      </c>
      <c r="E854" s="232" t="s">
        <v>19</v>
      </c>
      <c r="F854" s="233" t="s">
        <v>274</v>
      </c>
      <c r="G854" s="231"/>
      <c r="H854" s="234">
        <v>15.33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189</v>
      </c>
      <c r="AU854" s="240" t="s">
        <v>85</v>
      </c>
      <c r="AV854" s="15" t="s">
        <v>198</v>
      </c>
      <c r="AW854" s="15" t="s">
        <v>35</v>
      </c>
      <c r="AX854" s="15" t="s">
        <v>75</v>
      </c>
      <c r="AY854" s="240" t="s">
        <v>178</v>
      </c>
    </row>
    <row r="855" spans="2:51" s="12" customFormat="1" ht="11.25">
      <c r="B855" s="198"/>
      <c r="C855" s="199"/>
      <c r="D855" s="195" t="s">
        <v>189</v>
      </c>
      <c r="E855" s="200" t="s">
        <v>19</v>
      </c>
      <c r="F855" s="201" t="s">
        <v>1253</v>
      </c>
      <c r="G855" s="199"/>
      <c r="H855" s="200" t="s">
        <v>19</v>
      </c>
      <c r="I855" s="202"/>
      <c r="J855" s="199"/>
      <c r="K855" s="199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189</v>
      </c>
      <c r="AU855" s="207" t="s">
        <v>85</v>
      </c>
      <c r="AV855" s="12" t="s">
        <v>83</v>
      </c>
      <c r="AW855" s="12" t="s">
        <v>35</v>
      </c>
      <c r="AX855" s="12" t="s">
        <v>75</v>
      </c>
      <c r="AY855" s="207" t="s">
        <v>178</v>
      </c>
    </row>
    <row r="856" spans="2:51" s="13" customFormat="1" ht="11.25">
      <c r="B856" s="208"/>
      <c r="C856" s="209"/>
      <c r="D856" s="195" t="s">
        <v>189</v>
      </c>
      <c r="E856" s="210" t="s">
        <v>19</v>
      </c>
      <c r="F856" s="211" t="s">
        <v>1206</v>
      </c>
      <c r="G856" s="209"/>
      <c r="H856" s="212">
        <v>16.559999999999999</v>
      </c>
      <c r="I856" s="213"/>
      <c r="J856" s="209"/>
      <c r="K856" s="209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189</v>
      </c>
      <c r="AU856" s="218" t="s">
        <v>85</v>
      </c>
      <c r="AV856" s="13" t="s">
        <v>85</v>
      </c>
      <c r="AW856" s="13" t="s">
        <v>35</v>
      </c>
      <c r="AX856" s="13" t="s">
        <v>75</v>
      </c>
      <c r="AY856" s="218" t="s">
        <v>178</v>
      </c>
    </row>
    <row r="857" spans="2:51" s="12" customFormat="1" ht="11.25">
      <c r="B857" s="198"/>
      <c r="C857" s="199"/>
      <c r="D857" s="195" t="s">
        <v>189</v>
      </c>
      <c r="E857" s="200" t="s">
        <v>19</v>
      </c>
      <c r="F857" s="201" t="s">
        <v>881</v>
      </c>
      <c r="G857" s="199"/>
      <c r="H857" s="200" t="s">
        <v>19</v>
      </c>
      <c r="I857" s="202"/>
      <c r="J857" s="199"/>
      <c r="K857" s="199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189</v>
      </c>
      <c r="AU857" s="207" t="s">
        <v>85</v>
      </c>
      <c r="AV857" s="12" t="s">
        <v>83</v>
      </c>
      <c r="AW857" s="12" t="s">
        <v>35</v>
      </c>
      <c r="AX857" s="12" t="s">
        <v>75</v>
      </c>
      <c r="AY857" s="207" t="s">
        <v>178</v>
      </c>
    </row>
    <row r="858" spans="2:51" s="13" customFormat="1" ht="11.25">
      <c r="B858" s="208"/>
      <c r="C858" s="209"/>
      <c r="D858" s="195" t="s">
        <v>189</v>
      </c>
      <c r="E858" s="210" t="s">
        <v>19</v>
      </c>
      <c r="F858" s="211" t="s">
        <v>1178</v>
      </c>
      <c r="G858" s="209"/>
      <c r="H858" s="212">
        <v>-1.575</v>
      </c>
      <c r="I858" s="213"/>
      <c r="J858" s="209"/>
      <c r="K858" s="209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189</v>
      </c>
      <c r="AU858" s="218" t="s">
        <v>85</v>
      </c>
      <c r="AV858" s="13" t="s">
        <v>85</v>
      </c>
      <c r="AW858" s="13" t="s">
        <v>35</v>
      </c>
      <c r="AX858" s="13" t="s">
        <v>75</v>
      </c>
      <c r="AY858" s="218" t="s">
        <v>178</v>
      </c>
    </row>
    <row r="859" spans="2:51" s="15" customFormat="1" ht="11.25">
      <c r="B859" s="230"/>
      <c r="C859" s="231"/>
      <c r="D859" s="195" t="s">
        <v>189</v>
      </c>
      <c r="E859" s="232" t="s">
        <v>19</v>
      </c>
      <c r="F859" s="233" t="s">
        <v>274</v>
      </c>
      <c r="G859" s="231"/>
      <c r="H859" s="234">
        <v>14.984999999999999</v>
      </c>
      <c r="I859" s="235"/>
      <c r="J859" s="231"/>
      <c r="K859" s="231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189</v>
      </c>
      <c r="AU859" s="240" t="s">
        <v>85</v>
      </c>
      <c r="AV859" s="15" t="s">
        <v>198</v>
      </c>
      <c r="AW859" s="15" t="s">
        <v>35</v>
      </c>
      <c r="AX859" s="15" t="s">
        <v>75</v>
      </c>
      <c r="AY859" s="240" t="s">
        <v>178</v>
      </c>
    </row>
    <row r="860" spans="2:51" s="12" customFormat="1" ht="11.25">
      <c r="B860" s="198"/>
      <c r="C860" s="199"/>
      <c r="D860" s="195" t="s">
        <v>189</v>
      </c>
      <c r="E860" s="200" t="s">
        <v>19</v>
      </c>
      <c r="F860" s="201" t="s">
        <v>1254</v>
      </c>
      <c r="G860" s="199"/>
      <c r="H860" s="200" t="s">
        <v>19</v>
      </c>
      <c r="I860" s="202"/>
      <c r="J860" s="199"/>
      <c r="K860" s="199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189</v>
      </c>
      <c r="AU860" s="207" t="s">
        <v>85</v>
      </c>
      <c r="AV860" s="12" t="s">
        <v>83</v>
      </c>
      <c r="AW860" s="12" t="s">
        <v>35</v>
      </c>
      <c r="AX860" s="12" t="s">
        <v>75</v>
      </c>
      <c r="AY860" s="207" t="s">
        <v>178</v>
      </c>
    </row>
    <row r="861" spans="2:51" s="13" customFormat="1" ht="11.25">
      <c r="B861" s="208"/>
      <c r="C861" s="209"/>
      <c r="D861" s="195" t="s">
        <v>189</v>
      </c>
      <c r="E861" s="210" t="s">
        <v>19</v>
      </c>
      <c r="F861" s="211" t="s">
        <v>1206</v>
      </c>
      <c r="G861" s="209"/>
      <c r="H861" s="212">
        <v>16.559999999999999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189</v>
      </c>
      <c r="AU861" s="218" t="s">
        <v>85</v>
      </c>
      <c r="AV861" s="13" t="s">
        <v>85</v>
      </c>
      <c r="AW861" s="13" t="s">
        <v>35</v>
      </c>
      <c r="AX861" s="13" t="s">
        <v>75</v>
      </c>
      <c r="AY861" s="218" t="s">
        <v>178</v>
      </c>
    </row>
    <row r="862" spans="2:51" s="12" customFormat="1" ht="11.25">
      <c r="B862" s="198"/>
      <c r="C862" s="199"/>
      <c r="D862" s="195" t="s">
        <v>189</v>
      </c>
      <c r="E862" s="200" t="s">
        <v>19</v>
      </c>
      <c r="F862" s="201" t="s">
        <v>881</v>
      </c>
      <c r="G862" s="199"/>
      <c r="H862" s="200" t="s">
        <v>19</v>
      </c>
      <c r="I862" s="202"/>
      <c r="J862" s="199"/>
      <c r="K862" s="199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189</v>
      </c>
      <c r="AU862" s="207" t="s">
        <v>85</v>
      </c>
      <c r="AV862" s="12" t="s">
        <v>83</v>
      </c>
      <c r="AW862" s="12" t="s">
        <v>35</v>
      </c>
      <c r="AX862" s="12" t="s">
        <v>75</v>
      </c>
      <c r="AY862" s="207" t="s">
        <v>178</v>
      </c>
    </row>
    <row r="863" spans="2:51" s="13" customFormat="1" ht="11.25">
      <c r="B863" s="208"/>
      <c r="C863" s="209"/>
      <c r="D863" s="195" t="s">
        <v>189</v>
      </c>
      <c r="E863" s="210" t="s">
        <v>19</v>
      </c>
      <c r="F863" s="211" t="s">
        <v>1178</v>
      </c>
      <c r="G863" s="209"/>
      <c r="H863" s="212">
        <v>-1.575</v>
      </c>
      <c r="I863" s="213"/>
      <c r="J863" s="209"/>
      <c r="K863" s="209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189</v>
      </c>
      <c r="AU863" s="218" t="s">
        <v>85</v>
      </c>
      <c r="AV863" s="13" t="s">
        <v>85</v>
      </c>
      <c r="AW863" s="13" t="s">
        <v>35</v>
      </c>
      <c r="AX863" s="13" t="s">
        <v>75</v>
      </c>
      <c r="AY863" s="218" t="s">
        <v>178</v>
      </c>
    </row>
    <row r="864" spans="2:51" s="15" customFormat="1" ht="11.25">
      <c r="B864" s="230"/>
      <c r="C864" s="231"/>
      <c r="D864" s="195" t="s">
        <v>189</v>
      </c>
      <c r="E864" s="232" t="s">
        <v>19</v>
      </c>
      <c r="F864" s="233" t="s">
        <v>274</v>
      </c>
      <c r="G864" s="231"/>
      <c r="H864" s="234">
        <v>14.984999999999999</v>
      </c>
      <c r="I864" s="235"/>
      <c r="J864" s="231"/>
      <c r="K864" s="231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189</v>
      </c>
      <c r="AU864" s="240" t="s">
        <v>85</v>
      </c>
      <c r="AV864" s="15" t="s">
        <v>198</v>
      </c>
      <c r="AW864" s="15" t="s">
        <v>35</v>
      </c>
      <c r="AX864" s="15" t="s">
        <v>75</v>
      </c>
      <c r="AY864" s="240" t="s">
        <v>178</v>
      </c>
    </row>
    <row r="865" spans="2:51" s="12" customFormat="1" ht="11.25">
      <c r="B865" s="198"/>
      <c r="C865" s="199"/>
      <c r="D865" s="195" t="s">
        <v>189</v>
      </c>
      <c r="E865" s="200" t="s">
        <v>19</v>
      </c>
      <c r="F865" s="201" t="s">
        <v>1255</v>
      </c>
      <c r="G865" s="199"/>
      <c r="H865" s="200" t="s">
        <v>19</v>
      </c>
      <c r="I865" s="202"/>
      <c r="J865" s="199"/>
      <c r="K865" s="199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189</v>
      </c>
      <c r="AU865" s="207" t="s">
        <v>85</v>
      </c>
      <c r="AV865" s="12" t="s">
        <v>83</v>
      </c>
      <c r="AW865" s="12" t="s">
        <v>35</v>
      </c>
      <c r="AX865" s="12" t="s">
        <v>75</v>
      </c>
      <c r="AY865" s="207" t="s">
        <v>178</v>
      </c>
    </row>
    <row r="866" spans="2:51" s="13" customFormat="1" ht="11.25">
      <c r="B866" s="208"/>
      <c r="C866" s="209"/>
      <c r="D866" s="195" t="s">
        <v>189</v>
      </c>
      <c r="E866" s="210" t="s">
        <v>19</v>
      </c>
      <c r="F866" s="211" t="s">
        <v>1209</v>
      </c>
      <c r="G866" s="209"/>
      <c r="H866" s="212">
        <v>55.545000000000002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189</v>
      </c>
      <c r="AU866" s="218" t="s">
        <v>85</v>
      </c>
      <c r="AV866" s="13" t="s">
        <v>85</v>
      </c>
      <c r="AW866" s="13" t="s">
        <v>35</v>
      </c>
      <c r="AX866" s="13" t="s">
        <v>75</v>
      </c>
      <c r="AY866" s="218" t="s">
        <v>178</v>
      </c>
    </row>
    <row r="867" spans="2:51" s="13" customFormat="1" ht="11.25">
      <c r="B867" s="208"/>
      <c r="C867" s="209"/>
      <c r="D867" s="195" t="s">
        <v>189</v>
      </c>
      <c r="E867" s="210" t="s">
        <v>19</v>
      </c>
      <c r="F867" s="211" t="s">
        <v>1210</v>
      </c>
      <c r="G867" s="209"/>
      <c r="H867" s="212">
        <v>31.395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189</v>
      </c>
      <c r="AU867" s="218" t="s">
        <v>85</v>
      </c>
      <c r="AV867" s="13" t="s">
        <v>85</v>
      </c>
      <c r="AW867" s="13" t="s">
        <v>35</v>
      </c>
      <c r="AX867" s="13" t="s">
        <v>75</v>
      </c>
      <c r="AY867" s="218" t="s">
        <v>178</v>
      </c>
    </row>
    <row r="868" spans="2:51" s="12" customFormat="1" ht="11.25">
      <c r="B868" s="198"/>
      <c r="C868" s="199"/>
      <c r="D868" s="195" t="s">
        <v>189</v>
      </c>
      <c r="E868" s="200" t="s">
        <v>19</v>
      </c>
      <c r="F868" s="201" t="s">
        <v>881</v>
      </c>
      <c r="G868" s="199"/>
      <c r="H868" s="200" t="s">
        <v>19</v>
      </c>
      <c r="I868" s="202"/>
      <c r="J868" s="199"/>
      <c r="K868" s="199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189</v>
      </c>
      <c r="AU868" s="207" t="s">
        <v>85</v>
      </c>
      <c r="AV868" s="12" t="s">
        <v>83</v>
      </c>
      <c r="AW868" s="12" t="s">
        <v>35</v>
      </c>
      <c r="AX868" s="12" t="s">
        <v>75</v>
      </c>
      <c r="AY868" s="207" t="s">
        <v>178</v>
      </c>
    </row>
    <row r="869" spans="2:51" s="13" customFormat="1" ht="11.25">
      <c r="B869" s="208"/>
      <c r="C869" s="209"/>
      <c r="D869" s="195" t="s">
        <v>189</v>
      </c>
      <c r="E869" s="210" t="s">
        <v>19</v>
      </c>
      <c r="F869" s="211" t="s">
        <v>1211</v>
      </c>
      <c r="G869" s="209"/>
      <c r="H869" s="212">
        <v>-6.75</v>
      </c>
      <c r="I869" s="213"/>
      <c r="J869" s="209"/>
      <c r="K869" s="209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189</v>
      </c>
      <c r="AU869" s="218" t="s">
        <v>85</v>
      </c>
      <c r="AV869" s="13" t="s">
        <v>85</v>
      </c>
      <c r="AW869" s="13" t="s">
        <v>35</v>
      </c>
      <c r="AX869" s="13" t="s">
        <v>75</v>
      </c>
      <c r="AY869" s="218" t="s">
        <v>178</v>
      </c>
    </row>
    <row r="870" spans="2:51" s="15" customFormat="1" ht="11.25">
      <c r="B870" s="230"/>
      <c r="C870" s="231"/>
      <c r="D870" s="195" t="s">
        <v>189</v>
      </c>
      <c r="E870" s="232" t="s">
        <v>19</v>
      </c>
      <c r="F870" s="233" t="s">
        <v>274</v>
      </c>
      <c r="G870" s="231"/>
      <c r="H870" s="234">
        <v>80.19</v>
      </c>
      <c r="I870" s="235"/>
      <c r="J870" s="231"/>
      <c r="K870" s="231"/>
      <c r="L870" s="236"/>
      <c r="M870" s="237"/>
      <c r="N870" s="238"/>
      <c r="O870" s="238"/>
      <c r="P870" s="238"/>
      <c r="Q870" s="238"/>
      <c r="R870" s="238"/>
      <c r="S870" s="238"/>
      <c r="T870" s="239"/>
      <c r="AT870" s="240" t="s">
        <v>189</v>
      </c>
      <c r="AU870" s="240" t="s">
        <v>85</v>
      </c>
      <c r="AV870" s="15" t="s">
        <v>198</v>
      </c>
      <c r="AW870" s="15" t="s">
        <v>35</v>
      </c>
      <c r="AX870" s="15" t="s">
        <v>75</v>
      </c>
      <c r="AY870" s="240" t="s">
        <v>178</v>
      </c>
    </row>
    <row r="871" spans="2:51" s="12" customFormat="1" ht="11.25">
      <c r="B871" s="198"/>
      <c r="C871" s="199"/>
      <c r="D871" s="195" t="s">
        <v>189</v>
      </c>
      <c r="E871" s="200" t="s">
        <v>19</v>
      </c>
      <c r="F871" s="201" t="s">
        <v>1256</v>
      </c>
      <c r="G871" s="199"/>
      <c r="H871" s="200" t="s">
        <v>19</v>
      </c>
      <c r="I871" s="202"/>
      <c r="J871" s="199"/>
      <c r="K871" s="199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189</v>
      </c>
      <c r="AU871" s="207" t="s">
        <v>85</v>
      </c>
      <c r="AV871" s="12" t="s">
        <v>83</v>
      </c>
      <c r="AW871" s="12" t="s">
        <v>35</v>
      </c>
      <c r="AX871" s="12" t="s">
        <v>75</v>
      </c>
      <c r="AY871" s="207" t="s">
        <v>178</v>
      </c>
    </row>
    <row r="872" spans="2:51" s="13" customFormat="1" ht="11.25">
      <c r="B872" s="208"/>
      <c r="C872" s="209"/>
      <c r="D872" s="195" t="s">
        <v>189</v>
      </c>
      <c r="E872" s="210" t="s">
        <v>19</v>
      </c>
      <c r="F872" s="211" t="s">
        <v>1206</v>
      </c>
      <c r="G872" s="209"/>
      <c r="H872" s="212">
        <v>16.559999999999999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189</v>
      </c>
      <c r="AU872" s="218" t="s">
        <v>85</v>
      </c>
      <c r="AV872" s="13" t="s">
        <v>85</v>
      </c>
      <c r="AW872" s="13" t="s">
        <v>35</v>
      </c>
      <c r="AX872" s="13" t="s">
        <v>75</v>
      </c>
      <c r="AY872" s="218" t="s">
        <v>178</v>
      </c>
    </row>
    <row r="873" spans="2:51" s="12" customFormat="1" ht="11.25">
      <c r="B873" s="198"/>
      <c r="C873" s="199"/>
      <c r="D873" s="195" t="s">
        <v>189</v>
      </c>
      <c r="E873" s="200" t="s">
        <v>19</v>
      </c>
      <c r="F873" s="201" t="s">
        <v>881</v>
      </c>
      <c r="G873" s="199"/>
      <c r="H873" s="200" t="s">
        <v>19</v>
      </c>
      <c r="I873" s="202"/>
      <c r="J873" s="199"/>
      <c r="K873" s="199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189</v>
      </c>
      <c r="AU873" s="207" t="s">
        <v>85</v>
      </c>
      <c r="AV873" s="12" t="s">
        <v>83</v>
      </c>
      <c r="AW873" s="12" t="s">
        <v>35</v>
      </c>
      <c r="AX873" s="12" t="s">
        <v>75</v>
      </c>
      <c r="AY873" s="207" t="s">
        <v>178</v>
      </c>
    </row>
    <row r="874" spans="2:51" s="13" customFormat="1" ht="11.25">
      <c r="B874" s="208"/>
      <c r="C874" s="209"/>
      <c r="D874" s="195" t="s">
        <v>189</v>
      </c>
      <c r="E874" s="210" t="s">
        <v>19</v>
      </c>
      <c r="F874" s="211" t="s">
        <v>1178</v>
      </c>
      <c r="G874" s="209"/>
      <c r="H874" s="212">
        <v>-1.575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189</v>
      </c>
      <c r="AU874" s="218" t="s">
        <v>85</v>
      </c>
      <c r="AV874" s="13" t="s">
        <v>85</v>
      </c>
      <c r="AW874" s="13" t="s">
        <v>35</v>
      </c>
      <c r="AX874" s="13" t="s">
        <v>75</v>
      </c>
      <c r="AY874" s="218" t="s">
        <v>178</v>
      </c>
    </row>
    <row r="875" spans="2:51" s="15" customFormat="1" ht="11.25">
      <c r="B875" s="230"/>
      <c r="C875" s="231"/>
      <c r="D875" s="195" t="s">
        <v>189</v>
      </c>
      <c r="E875" s="232" t="s">
        <v>19</v>
      </c>
      <c r="F875" s="233" t="s">
        <v>274</v>
      </c>
      <c r="G875" s="231"/>
      <c r="H875" s="234">
        <v>14.984999999999999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189</v>
      </c>
      <c r="AU875" s="240" t="s">
        <v>85</v>
      </c>
      <c r="AV875" s="15" t="s">
        <v>198</v>
      </c>
      <c r="AW875" s="15" t="s">
        <v>35</v>
      </c>
      <c r="AX875" s="15" t="s">
        <v>75</v>
      </c>
      <c r="AY875" s="240" t="s">
        <v>178</v>
      </c>
    </row>
    <row r="876" spans="2:51" s="12" customFormat="1" ht="11.25">
      <c r="B876" s="198"/>
      <c r="C876" s="199"/>
      <c r="D876" s="195" t="s">
        <v>189</v>
      </c>
      <c r="E876" s="200" t="s">
        <v>19</v>
      </c>
      <c r="F876" s="201" t="s">
        <v>1257</v>
      </c>
      <c r="G876" s="199"/>
      <c r="H876" s="200" t="s">
        <v>19</v>
      </c>
      <c r="I876" s="202"/>
      <c r="J876" s="199"/>
      <c r="K876" s="199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189</v>
      </c>
      <c r="AU876" s="207" t="s">
        <v>85</v>
      </c>
      <c r="AV876" s="12" t="s">
        <v>83</v>
      </c>
      <c r="AW876" s="12" t="s">
        <v>35</v>
      </c>
      <c r="AX876" s="12" t="s">
        <v>75</v>
      </c>
      <c r="AY876" s="207" t="s">
        <v>178</v>
      </c>
    </row>
    <row r="877" spans="2:51" s="13" customFormat="1" ht="11.25">
      <c r="B877" s="208"/>
      <c r="C877" s="209"/>
      <c r="D877" s="195" t="s">
        <v>189</v>
      </c>
      <c r="E877" s="210" t="s">
        <v>19</v>
      </c>
      <c r="F877" s="211" t="s">
        <v>1206</v>
      </c>
      <c r="G877" s="209"/>
      <c r="H877" s="212">
        <v>16.559999999999999</v>
      </c>
      <c r="I877" s="213"/>
      <c r="J877" s="209"/>
      <c r="K877" s="209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189</v>
      </c>
      <c r="AU877" s="218" t="s">
        <v>85</v>
      </c>
      <c r="AV877" s="13" t="s">
        <v>85</v>
      </c>
      <c r="AW877" s="13" t="s">
        <v>35</v>
      </c>
      <c r="AX877" s="13" t="s">
        <v>75</v>
      </c>
      <c r="AY877" s="218" t="s">
        <v>178</v>
      </c>
    </row>
    <row r="878" spans="2:51" s="12" customFormat="1" ht="11.25">
      <c r="B878" s="198"/>
      <c r="C878" s="199"/>
      <c r="D878" s="195" t="s">
        <v>189</v>
      </c>
      <c r="E878" s="200" t="s">
        <v>19</v>
      </c>
      <c r="F878" s="201" t="s">
        <v>881</v>
      </c>
      <c r="G878" s="199"/>
      <c r="H878" s="200" t="s">
        <v>19</v>
      </c>
      <c r="I878" s="202"/>
      <c r="J878" s="199"/>
      <c r="K878" s="199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189</v>
      </c>
      <c r="AU878" s="207" t="s">
        <v>85</v>
      </c>
      <c r="AV878" s="12" t="s">
        <v>83</v>
      </c>
      <c r="AW878" s="12" t="s">
        <v>35</v>
      </c>
      <c r="AX878" s="12" t="s">
        <v>75</v>
      </c>
      <c r="AY878" s="207" t="s">
        <v>178</v>
      </c>
    </row>
    <row r="879" spans="2:51" s="13" customFormat="1" ht="11.25">
      <c r="B879" s="208"/>
      <c r="C879" s="209"/>
      <c r="D879" s="195" t="s">
        <v>189</v>
      </c>
      <c r="E879" s="210" t="s">
        <v>19</v>
      </c>
      <c r="F879" s="211" t="s">
        <v>1178</v>
      </c>
      <c r="G879" s="209"/>
      <c r="H879" s="212">
        <v>-1.575</v>
      </c>
      <c r="I879" s="213"/>
      <c r="J879" s="209"/>
      <c r="K879" s="209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189</v>
      </c>
      <c r="AU879" s="218" t="s">
        <v>85</v>
      </c>
      <c r="AV879" s="13" t="s">
        <v>85</v>
      </c>
      <c r="AW879" s="13" t="s">
        <v>35</v>
      </c>
      <c r="AX879" s="13" t="s">
        <v>75</v>
      </c>
      <c r="AY879" s="218" t="s">
        <v>178</v>
      </c>
    </row>
    <row r="880" spans="2:51" s="15" customFormat="1" ht="11.25">
      <c r="B880" s="230"/>
      <c r="C880" s="231"/>
      <c r="D880" s="195" t="s">
        <v>189</v>
      </c>
      <c r="E880" s="232" t="s">
        <v>19</v>
      </c>
      <c r="F880" s="233" t="s">
        <v>274</v>
      </c>
      <c r="G880" s="231"/>
      <c r="H880" s="234">
        <v>14.984999999999999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AT880" s="240" t="s">
        <v>189</v>
      </c>
      <c r="AU880" s="240" t="s">
        <v>85</v>
      </c>
      <c r="AV880" s="15" t="s">
        <v>198</v>
      </c>
      <c r="AW880" s="15" t="s">
        <v>35</v>
      </c>
      <c r="AX880" s="15" t="s">
        <v>75</v>
      </c>
      <c r="AY880" s="240" t="s">
        <v>178</v>
      </c>
    </row>
    <row r="881" spans="2:65" s="12" customFormat="1" ht="11.25">
      <c r="B881" s="198"/>
      <c r="C881" s="199"/>
      <c r="D881" s="195" t="s">
        <v>189</v>
      </c>
      <c r="E881" s="200" t="s">
        <v>19</v>
      </c>
      <c r="F881" s="201" t="s">
        <v>1258</v>
      </c>
      <c r="G881" s="199"/>
      <c r="H881" s="200" t="s">
        <v>19</v>
      </c>
      <c r="I881" s="202"/>
      <c r="J881" s="199"/>
      <c r="K881" s="199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189</v>
      </c>
      <c r="AU881" s="207" t="s">
        <v>85</v>
      </c>
      <c r="AV881" s="12" t="s">
        <v>83</v>
      </c>
      <c r="AW881" s="12" t="s">
        <v>35</v>
      </c>
      <c r="AX881" s="12" t="s">
        <v>75</v>
      </c>
      <c r="AY881" s="207" t="s">
        <v>178</v>
      </c>
    </row>
    <row r="882" spans="2:65" s="13" customFormat="1" ht="11.25">
      <c r="B882" s="208"/>
      <c r="C882" s="209"/>
      <c r="D882" s="195" t="s">
        <v>189</v>
      </c>
      <c r="E882" s="210" t="s">
        <v>19</v>
      </c>
      <c r="F882" s="211" t="s">
        <v>1209</v>
      </c>
      <c r="G882" s="209"/>
      <c r="H882" s="212">
        <v>55.545000000000002</v>
      </c>
      <c r="I882" s="213"/>
      <c r="J882" s="209"/>
      <c r="K882" s="209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189</v>
      </c>
      <c r="AU882" s="218" t="s">
        <v>85</v>
      </c>
      <c r="AV882" s="13" t="s">
        <v>85</v>
      </c>
      <c r="AW882" s="13" t="s">
        <v>35</v>
      </c>
      <c r="AX882" s="13" t="s">
        <v>75</v>
      </c>
      <c r="AY882" s="218" t="s">
        <v>178</v>
      </c>
    </row>
    <row r="883" spans="2:65" s="13" customFormat="1" ht="11.25">
      <c r="B883" s="208"/>
      <c r="C883" s="209"/>
      <c r="D883" s="195" t="s">
        <v>189</v>
      </c>
      <c r="E883" s="210" t="s">
        <v>19</v>
      </c>
      <c r="F883" s="211" t="s">
        <v>1210</v>
      </c>
      <c r="G883" s="209"/>
      <c r="H883" s="212">
        <v>31.395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189</v>
      </c>
      <c r="AU883" s="218" t="s">
        <v>85</v>
      </c>
      <c r="AV883" s="13" t="s">
        <v>85</v>
      </c>
      <c r="AW883" s="13" t="s">
        <v>35</v>
      </c>
      <c r="AX883" s="13" t="s">
        <v>75</v>
      </c>
      <c r="AY883" s="218" t="s">
        <v>178</v>
      </c>
    </row>
    <row r="884" spans="2:65" s="12" customFormat="1" ht="11.25">
      <c r="B884" s="198"/>
      <c r="C884" s="199"/>
      <c r="D884" s="195" t="s">
        <v>189</v>
      </c>
      <c r="E884" s="200" t="s">
        <v>19</v>
      </c>
      <c r="F884" s="201" t="s">
        <v>881</v>
      </c>
      <c r="G884" s="199"/>
      <c r="H884" s="200" t="s">
        <v>19</v>
      </c>
      <c r="I884" s="202"/>
      <c r="J884" s="199"/>
      <c r="K884" s="199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189</v>
      </c>
      <c r="AU884" s="207" t="s">
        <v>85</v>
      </c>
      <c r="AV884" s="12" t="s">
        <v>83</v>
      </c>
      <c r="AW884" s="12" t="s">
        <v>35</v>
      </c>
      <c r="AX884" s="12" t="s">
        <v>75</v>
      </c>
      <c r="AY884" s="207" t="s">
        <v>178</v>
      </c>
    </row>
    <row r="885" spans="2:65" s="13" customFormat="1" ht="11.25">
      <c r="B885" s="208"/>
      <c r="C885" s="209"/>
      <c r="D885" s="195" t="s">
        <v>189</v>
      </c>
      <c r="E885" s="210" t="s">
        <v>19</v>
      </c>
      <c r="F885" s="211" t="s">
        <v>1211</v>
      </c>
      <c r="G885" s="209"/>
      <c r="H885" s="212">
        <v>-6.75</v>
      </c>
      <c r="I885" s="213"/>
      <c r="J885" s="209"/>
      <c r="K885" s="209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189</v>
      </c>
      <c r="AU885" s="218" t="s">
        <v>85</v>
      </c>
      <c r="AV885" s="13" t="s">
        <v>85</v>
      </c>
      <c r="AW885" s="13" t="s">
        <v>35</v>
      </c>
      <c r="AX885" s="13" t="s">
        <v>75</v>
      </c>
      <c r="AY885" s="218" t="s">
        <v>178</v>
      </c>
    </row>
    <row r="886" spans="2:65" s="15" customFormat="1" ht="11.25">
      <c r="B886" s="230"/>
      <c r="C886" s="231"/>
      <c r="D886" s="195" t="s">
        <v>189</v>
      </c>
      <c r="E886" s="232" t="s">
        <v>19</v>
      </c>
      <c r="F886" s="233" t="s">
        <v>274</v>
      </c>
      <c r="G886" s="231"/>
      <c r="H886" s="234">
        <v>80.19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189</v>
      </c>
      <c r="AU886" s="240" t="s">
        <v>85</v>
      </c>
      <c r="AV886" s="15" t="s">
        <v>198</v>
      </c>
      <c r="AW886" s="15" t="s">
        <v>35</v>
      </c>
      <c r="AX886" s="15" t="s">
        <v>75</v>
      </c>
      <c r="AY886" s="240" t="s">
        <v>178</v>
      </c>
    </row>
    <row r="887" spans="2:65" s="14" customFormat="1" ht="11.25">
      <c r="B887" s="219"/>
      <c r="C887" s="220"/>
      <c r="D887" s="195" t="s">
        <v>189</v>
      </c>
      <c r="E887" s="221" t="s">
        <v>19</v>
      </c>
      <c r="F887" s="222" t="s">
        <v>258</v>
      </c>
      <c r="G887" s="220"/>
      <c r="H887" s="223">
        <v>376.65</v>
      </c>
      <c r="I887" s="224"/>
      <c r="J887" s="220"/>
      <c r="K887" s="220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189</v>
      </c>
      <c r="AU887" s="229" t="s">
        <v>85</v>
      </c>
      <c r="AV887" s="14" t="s">
        <v>185</v>
      </c>
      <c r="AW887" s="14" t="s">
        <v>35</v>
      </c>
      <c r="AX887" s="14" t="s">
        <v>83</v>
      </c>
      <c r="AY887" s="229" t="s">
        <v>178</v>
      </c>
    </row>
    <row r="888" spans="2:65" s="1" customFormat="1" ht="16.5" customHeight="1">
      <c r="B888" s="35"/>
      <c r="C888" s="183" t="s">
        <v>1259</v>
      </c>
      <c r="D888" s="183" t="s">
        <v>180</v>
      </c>
      <c r="E888" s="184" t="s">
        <v>1237</v>
      </c>
      <c r="F888" s="185" t="s">
        <v>1238</v>
      </c>
      <c r="G888" s="186" t="s">
        <v>183</v>
      </c>
      <c r="H888" s="187">
        <v>63.223999999999997</v>
      </c>
      <c r="I888" s="188"/>
      <c r="J888" s="189">
        <f>ROUND(I888*H888,2)</f>
        <v>0</v>
      </c>
      <c r="K888" s="185" t="s">
        <v>184</v>
      </c>
      <c r="L888" s="39"/>
      <c r="M888" s="190" t="s">
        <v>19</v>
      </c>
      <c r="N888" s="191" t="s">
        <v>46</v>
      </c>
      <c r="O888" s="61"/>
      <c r="P888" s="192">
        <f>O888*H888</f>
        <v>0</v>
      </c>
      <c r="Q888" s="192">
        <v>1.3650000000000001E-2</v>
      </c>
      <c r="R888" s="192">
        <f>Q888*H888</f>
        <v>0.86300759999999999</v>
      </c>
      <c r="S888" s="192">
        <v>0</v>
      </c>
      <c r="T888" s="193">
        <f>S888*H888</f>
        <v>0</v>
      </c>
      <c r="AR888" s="18" t="s">
        <v>185</v>
      </c>
      <c r="AT888" s="18" t="s">
        <v>180</v>
      </c>
      <c r="AU888" s="18" t="s">
        <v>85</v>
      </c>
      <c r="AY888" s="18" t="s">
        <v>178</v>
      </c>
      <c r="BE888" s="194">
        <f>IF(N888="základní",J888,0)</f>
        <v>0</v>
      </c>
      <c r="BF888" s="194">
        <f>IF(N888="snížená",J888,0)</f>
        <v>0</v>
      </c>
      <c r="BG888" s="194">
        <f>IF(N888="zákl. přenesená",J888,0)</f>
        <v>0</v>
      </c>
      <c r="BH888" s="194">
        <f>IF(N888="sníž. přenesená",J888,0)</f>
        <v>0</v>
      </c>
      <c r="BI888" s="194">
        <f>IF(N888="nulová",J888,0)</f>
        <v>0</v>
      </c>
      <c r="BJ888" s="18" t="s">
        <v>83</v>
      </c>
      <c r="BK888" s="194">
        <f>ROUND(I888*H888,2)</f>
        <v>0</v>
      </c>
      <c r="BL888" s="18" t="s">
        <v>185</v>
      </c>
      <c r="BM888" s="18" t="s">
        <v>1260</v>
      </c>
    </row>
    <row r="889" spans="2:65" s="1" customFormat="1" ht="11.25">
      <c r="B889" s="35"/>
      <c r="C889" s="36"/>
      <c r="D889" s="195" t="s">
        <v>187</v>
      </c>
      <c r="E889" s="36"/>
      <c r="F889" s="196" t="s">
        <v>1240</v>
      </c>
      <c r="G889" s="36"/>
      <c r="H889" s="36"/>
      <c r="I889" s="113"/>
      <c r="J889" s="36"/>
      <c r="K889" s="36"/>
      <c r="L889" s="39"/>
      <c r="M889" s="197"/>
      <c r="N889" s="61"/>
      <c r="O889" s="61"/>
      <c r="P889" s="61"/>
      <c r="Q889" s="61"/>
      <c r="R889" s="61"/>
      <c r="S889" s="61"/>
      <c r="T889" s="62"/>
      <c r="AT889" s="18" t="s">
        <v>187</v>
      </c>
      <c r="AU889" s="18" t="s">
        <v>85</v>
      </c>
    </row>
    <row r="890" spans="2:65" s="12" customFormat="1" ht="11.25">
      <c r="B890" s="198"/>
      <c r="C890" s="199"/>
      <c r="D890" s="195" t="s">
        <v>189</v>
      </c>
      <c r="E890" s="200" t="s">
        <v>19</v>
      </c>
      <c r="F890" s="201" t="s">
        <v>1261</v>
      </c>
      <c r="G890" s="199"/>
      <c r="H890" s="200" t="s">
        <v>19</v>
      </c>
      <c r="I890" s="202"/>
      <c r="J890" s="199"/>
      <c r="K890" s="199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189</v>
      </c>
      <c r="AU890" s="207" t="s">
        <v>85</v>
      </c>
      <c r="AV890" s="12" t="s">
        <v>83</v>
      </c>
      <c r="AW890" s="12" t="s">
        <v>35</v>
      </c>
      <c r="AX890" s="12" t="s">
        <v>75</v>
      </c>
      <c r="AY890" s="207" t="s">
        <v>178</v>
      </c>
    </row>
    <row r="891" spans="2:65" s="12" customFormat="1" ht="11.25">
      <c r="B891" s="198"/>
      <c r="C891" s="199"/>
      <c r="D891" s="195" t="s">
        <v>189</v>
      </c>
      <c r="E891" s="200" t="s">
        <v>19</v>
      </c>
      <c r="F891" s="201" t="s">
        <v>1170</v>
      </c>
      <c r="G891" s="199"/>
      <c r="H891" s="200" t="s">
        <v>19</v>
      </c>
      <c r="I891" s="202"/>
      <c r="J891" s="199"/>
      <c r="K891" s="199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189</v>
      </c>
      <c r="AU891" s="207" t="s">
        <v>85</v>
      </c>
      <c r="AV891" s="12" t="s">
        <v>83</v>
      </c>
      <c r="AW891" s="12" t="s">
        <v>35</v>
      </c>
      <c r="AX891" s="12" t="s">
        <v>75</v>
      </c>
      <c r="AY891" s="207" t="s">
        <v>178</v>
      </c>
    </row>
    <row r="892" spans="2:65" s="13" customFormat="1" ht="11.25">
      <c r="B892" s="208"/>
      <c r="C892" s="209"/>
      <c r="D892" s="195" t="s">
        <v>189</v>
      </c>
      <c r="E892" s="210" t="s">
        <v>19</v>
      </c>
      <c r="F892" s="211" t="s">
        <v>1262</v>
      </c>
      <c r="G892" s="209"/>
      <c r="H892" s="212">
        <v>2.8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189</v>
      </c>
      <c r="AU892" s="218" t="s">
        <v>85</v>
      </c>
      <c r="AV892" s="13" t="s">
        <v>85</v>
      </c>
      <c r="AW892" s="13" t="s">
        <v>35</v>
      </c>
      <c r="AX892" s="13" t="s">
        <v>75</v>
      </c>
      <c r="AY892" s="218" t="s">
        <v>178</v>
      </c>
    </row>
    <row r="893" spans="2:65" s="12" customFormat="1" ht="11.25">
      <c r="B893" s="198"/>
      <c r="C893" s="199"/>
      <c r="D893" s="195" t="s">
        <v>189</v>
      </c>
      <c r="E893" s="200" t="s">
        <v>19</v>
      </c>
      <c r="F893" s="201" t="s">
        <v>881</v>
      </c>
      <c r="G893" s="199"/>
      <c r="H893" s="200" t="s">
        <v>19</v>
      </c>
      <c r="I893" s="202"/>
      <c r="J893" s="199"/>
      <c r="K893" s="199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189</v>
      </c>
      <c r="AU893" s="207" t="s">
        <v>85</v>
      </c>
      <c r="AV893" s="12" t="s">
        <v>83</v>
      </c>
      <c r="AW893" s="12" t="s">
        <v>35</v>
      </c>
      <c r="AX893" s="12" t="s">
        <v>75</v>
      </c>
      <c r="AY893" s="207" t="s">
        <v>178</v>
      </c>
    </row>
    <row r="894" spans="2:65" s="13" customFormat="1" ht="11.25">
      <c r="B894" s="208"/>
      <c r="C894" s="209"/>
      <c r="D894" s="195" t="s">
        <v>189</v>
      </c>
      <c r="E894" s="210" t="s">
        <v>19</v>
      </c>
      <c r="F894" s="211" t="s">
        <v>1263</v>
      </c>
      <c r="G894" s="209"/>
      <c r="H894" s="212">
        <v>-0.72799999999999998</v>
      </c>
      <c r="I894" s="213"/>
      <c r="J894" s="209"/>
      <c r="K894" s="209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189</v>
      </c>
      <c r="AU894" s="218" t="s">
        <v>85</v>
      </c>
      <c r="AV894" s="13" t="s">
        <v>85</v>
      </c>
      <c r="AW894" s="13" t="s">
        <v>35</v>
      </c>
      <c r="AX894" s="13" t="s">
        <v>75</v>
      </c>
      <c r="AY894" s="218" t="s">
        <v>178</v>
      </c>
    </row>
    <row r="895" spans="2:65" s="15" customFormat="1" ht="11.25">
      <c r="B895" s="230"/>
      <c r="C895" s="231"/>
      <c r="D895" s="195" t="s">
        <v>189</v>
      </c>
      <c r="E895" s="232" t="s">
        <v>19</v>
      </c>
      <c r="F895" s="233" t="s">
        <v>274</v>
      </c>
      <c r="G895" s="231"/>
      <c r="H895" s="234">
        <v>2.0720000000000001</v>
      </c>
      <c r="I895" s="235"/>
      <c r="J895" s="231"/>
      <c r="K895" s="231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189</v>
      </c>
      <c r="AU895" s="240" t="s">
        <v>85</v>
      </c>
      <c r="AV895" s="15" t="s">
        <v>198</v>
      </c>
      <c r="AW895" s="15" t="s">
        <v>35</v>
      </c>
      <c r="AX895" s="15" t="s">
        <v>75</v>
      </c>
      <c r="AY895" s="240" t="s">
        <v>178</v>
      </c>
    </row>
    <row r="896" spans="2:65" s="12" customFormat="1" ht="11.25">
      <c r="B896" s="198"/>
      <c r="C896" s="199"/>
      <c r="D896" s="195" t="s">
        <v>189</v>
      </c>
      <c r="E896" s="200" t="s">
        <v>19</v>
      </c>
      <c r="F896" s="201" t="s">
        <v>1179</v>
      </c>
      <c r="G896" s="199"/>
      <c r="H896" s="200" t="s">
        <v>19</v>
      </c>
      <c r="I896" s="202"/>
      <c r="J896" s="199"/>
      <c r="K896" s="199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189</v>
      </c>
      <c r="AU896" s="207" t="s">
        <v>85</v>
      </c>
      <c r="AV896" s="12" t="s">
        <v>83</v>
      </c>
      <c r="AW896" s="12" t="s">
        <v>35</v>
      </c>
      <c r="AX896" s="12" t="s">
        <v>75</v>
      </c>
      <c r="AY896" s="207" t="s">
        <v>178</v>
      </c>
    </row>
    <row r="897" spans="2:51" s="13" customFormat="1" ht="11.25">
      <c r="B897" s="208"/>
      <c r="C897" s="209"/>
      <c r="D897" s="195" t="s">
        <v>189</v>
      </c>
      <c r="E897" s="210" t="s">
        <v>19</v>
      </c>
      <c r="F897" s="211" t="s">
        <v>1264</v>
      </c>
      <c r="G897" s="209"/>
      <c r="H897" s="212">
        <v>3.6120000000000001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189</v>
      </c>
      <c r="AU897" s="218" t="s">
        <v>85</v>
      </c>
      <c r="AV897" s="13" t="s">
        <v>85</v>
      </c>
      <c r="AW897" s="13" t="s">
        <v>35</v>
      </c>
      <c r="AX897" s="13" t="s">
        <v>75</v>
      </c>
      <c r="AY897" s="218" t="s">
        <v>178</v>
      </c>
    </row>
    <row r="898" spans="2:51" s="12" customFormat="1" ht="11.25">
      <c r="B898" s="198"/>
      <c r="C898" s="199"/>
      <c r="D898" s="195" t="s">
        <v>189</v>
      </c>
      <c r="E898" s="200" t="s">
        <v>19</v>
      </c>
      <c r="F898" s="201" t="s">
        <v>881</v>
      </c>
      <c r="G898" s="199"/>
      <c r="H898" s="200" t="s">
        <v>19</v>
      </c>
      <c r="I898" s="202"/>
      <c r="J898" s="199"/>
      <c r="K898" s="199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189</v>
      </c>
      <c r="AU898" s="207" t="s">
        <v>85</v>
      </c>
      <c r="AV898" s="12" t="s">
        <v>83</v>
      </c>
      <c r="AW898" s="12" t="s">
        <v>35</v>
      </c>
      <c r="AX898" s="12" t="s">
        <v>75</v>
      </c>
      <c r="AY898" s="207" t="s">
        <v>178</v>
      </c>
    </row>
    <row r="899" spans="2:51" s="13" customFormat="1" ht="11.25">
      <c r="B899" s="208"/>
      <c r="C899" s="209"/>
      <c r="D899" s="195" t="s">
        <v>189</v>
      </c>
      <c r="E899" s="210" t="s">
        <v>19</v>
      </c>
      <c r="F899" s="211" t="s">
        <v>1265</v>
      </c>
      <c r="G899" s="209"/>
      <c r="H899" s="212">
        <v>-0.65800000000000003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189</v>
      </c>
      <c r="AU899" s="218" t="s">
        <v>85</v>
      </c>
      <c r="AV899" s="13" t="s">
        <v>85</v>
      </c>
      <c r="AW899" s="13" t="s">
        <v>35</v>
      </c>
      <c r="AX899" s="13" t="s">
        <v>75</v>
      </c>
      <c r="AY899" s="218" t="s">
        <v>178</v>
      </c>
    </row>
    <row r="900" spans="2:51" s="15" customFormat="1" ht="11.25">
      <c r="B900" s="230"/>
      <c r="C900" s="231"/>
      <c r="D900" s="195" t="s">
        <v>189</v>
      </c>
      <c r="E900" s="232" t="s">
        <v>19</v>
      </c>
      <c r="F900" s="233" t="s">
        <v>274</v>
      </c>
      <c r="G900" s="231"/>
      <c r="H900" s="234">
        <v>2.9540000000000002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189</v>
      </c>
      <c r="AU900" s="240" t="s">
        <v>85</v>
      </c>
      <c r="AV900" s="15" t="s">
        <v>198</v>
      </c>
      <c r="AW900" s="15" t="s">
        <v>35</v>
      </c>
      <c r="AX900" s="15" t="s">
        <v>75</v>
      </c>
      <c r="AY900" s="240" t="s">
        <v>178</v>
      </c>
    </row>
    <row r="901" spans="2:51" s="12" customFormat="1" ht="11.25">
      <c r="B901" s="198"/>
      <c r="C901" s="199"/>
      <c r="D901" s="195" t="s">
        <v>189</v>
      </c>
      <c r="E901" s="200" t="s">
        <v>19</v>
      </c>
      <c r="F901" s="201" t="s">
        <v>1182</v>
      </c>
      <c r="G901" s="199"/>
      <c r="H901" s="200" t="s">
        <v>19</v>
      </c>
      <c r="I901" s="202"/>
      <c r="J901" s="199"/>
      <c r="K901" s="199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189</v>
      </c>
      <c r="AU901" s="207" t="s">
        <v>85</v>
      </c>
      <c r="AV901" s="12" t="s">
        <v>83</v>
      </c>
      <c r="AW901" s="12" t="s">
        <v>35</v>
      </c>
      <c r="AX901" s="12" t="s">
        <v>75</v>
      </c>
      <c r="AY901" s="207" t="s">
        <v>178</v>
      </c>
    </row>
    <row r="902" spans="2:51" s="13" customFormat="1" ht="11.25">
      <c r="B902" s="208"/>
      <c r="C902" s="209"/>
      <c r="D902" s="195" t="s">
        <v>189</v>
      </c>
      <c r="E902" s="210" t="s">
        <v>19</v>
      </c>
      <c r="F902" s="211" t="s">
        <v>1266</v>
      </c>
      <c r="G902" s="209"/>
      <c r="H902" s="212">
        <v>3.3879999999999999</v>
      </c>
      <c r="I902" s="213"/>
      <c r="J902" s="209"/>
      <c r="K902" s="209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189</v>
      </c>
      <c r="AU902" s="218" t="s">
        <v>85</v>
      </c>
      <c r="AV902" s="13" t="s">
        <v>85</v>
      </c>
      <c r="AW902" s="13" t="s">
        <v>35</v>
      </c>
      <c r="AX902" s="13" t="s">
        <v>75</v>
      </c>
      <c r="AY902" s="218" t="s">
        <v>178</v>
      </c>
    </row>
    <row r="903" spans="2:51" s="12" customFormat="1" ht="11.25">
      <c r="B903" s="198"/>
      <c r="C903" s="199"/>
      <c r="D903" s="195" t="s">
        <v>189</v>
      </c>
      <c r="E903" s="200" t="s">
        <v>19</v>
      </c>
      <c r="F903" s="201" t="s">
        <v>881</v>
      </c>
      <c r="G903" s="199"/>
      <c r="H903" s="200" t="s">
        <v>19</v>
      </c>
      <c r="I903" s="202"/>
      <c r="J903" s="199"/>
      <c r="K903" s="199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189</v>
      </c>
      <c r="AU903" s="207" t="s">
        <v>85</v>
      </c>
      <c r="AV903" s="12" t="s">
        <v>83</v>
      </c>
      <c r="AW903" s="12" t="s">
        <v>35</v>
      </c>
      <c r="AX903" s="12" t="s">
        <v>75</v>
      </c>
      <c r="AY903" s="207" t="s">
        <v>178</v>
      </c>
    </row>
    <row r="904" spans="2:51" s="13" customFormat="1" ht="11.25">
      <c r="B904" s="208"/>
      <c r="C904" s="209"/>
      <c r="D904" s="195" t="s">
        <v>189</v>
      </c>
      <c r="E904" s="210" t="s">
        <v>19</v>
      </c>
      <c r="F904" s="211" t="s">
        <v>1267</v>
      </c>
      <c r="G904" s="209"/>
      <c r="H904" s="212">
        <v>-0.44800000000000001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189</v>
      </c>
      <c r="AU904" s="218" t="s">
        <v>85</v>
      </c>
      <c r="AV904" s="13" t="s">
        <v>85</v>
      </c>
      <c r="AW904" s="13" t="s">
        <v>35</v>
      </c>
      <c r="AX904" s="13" t="s">
        <v>75</v>
      </c>
      <c r="AY904" s="218" t="s">
        <v>178</v>
      </c>
    </row>
    <row r="905" spans="2:51" s="15" customFormat="1" ht="11.25">
      <c r="B905" s="230"/>
      <c r="C905" s="231"/>
      <c r="D905" s="195" t="s">
        <v>189</v>
      </c>
      <c r="E905" s="232" t="s">
        <v>19</v>
      </c>
      <c r="F905" s="233" t="s">
        <v>274</v>
      </c>
      <c r="G905" s="231"/>
      <c r="H905" s="234">
        <v>2.94</v>
      </c>
      <c r="I905" s="235"/>
      <c r="J905" s="231"/>
      <c r="K905" s="231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189</v>
      </c>
      <c r="AU905" s="240" t="s">
        <v>85</v>
      </c>
      <c r="AV905" s="15" t="s">
        <v>198</v>
      </c>
      <c r="AW905" s="15" t="s">
        <v>35</v>
      </c>
      <c r="AX905" s="15" t="s">
        <v>75</v>
      </c>
      <c r="AY905" s="240" t="s">
        <v>178</v>
      </c>
    </row>
    <row r="906" spans="2:51" s="12" customFormat="1" ht="11.25">
      <c r="B906" s="198"/>
      <c r="C906" s="199"/>
      <c r="D906" s="195" t="s">
        <v>189</v>
      </c>
      <c r="E906" s="200" t="s">
        <v>19</v>
      </c>
      <c r="F906" s="201" t="s">
        <v>1185</v>
      </c>
      <c r="G906" s="199"/>
      <c r="H906" s="200" t="s">
        <v>19</v>
      </c>
      <c r="I906" s="202"/>
      <c r="J906" s="199"/>
      <c r="K906" s="199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189</v>
      </c>
      <c r="AU906" s="207" t="s">
        <v>85</v>
      </c>
      <c r="AV906" s="12" t="s">
        <v>83</v>
      </c>
      <c r="AW906" s="12" t="s">
        <v>35</v>
      </c>
      <c r="AX906" s="12" t="s">
        <v>75</v>
      </c>
      <c r="AY906" s="207" t="s">
        <v>178</v>
      </c>
    </row>
    <row r="907" spans="2:51" s="13" customFormat="1" ht="11.25">
      <c r="B907" s="208"/>
      <c r="C907" s="209"/>
      <c r="D907" s="195" t="s">
        <v>189</v>
      </c>
      <c r="E907" s="210" t="s">
        <v>19</v>
      </c>
      <c r="F907" s="211" t="s">
        <v>1268</v>
      </c>
      <c r="G907" s="209"/>
      <c r="H907" s="212">
        <v>3.3879999999999999</v>
      </c>
      <c r="I907" s="213"/>
      <c r="J907" s="209"/>
      <c r="K907" s="209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189</v>
      </c>
      <c r="AU907" s="218" t="s">
        <v>85</v>
      </c>
      <c r="AV907" s="13" t="s">
        <v>85</v>
      </c>
      <c r="AW907" s="13" t="s">
        <v>35</v>
      </c>
      <c r="AX907" s="13" t="s">
        <v>75</v>
      </c>
      <c r="AY907" s="218" t="s">
        <v>178</v>
      </c>
    </row>
    <row r="908" spans="2:51" s="12" customFormat="1" ht="11.25">
      <c r="B908" s="198"/>
      <c r="C908" s="199"/>
      <c r="D908" s="195" t="s">
        <v>189</v>
      </c>
      <c r="E908" s="200" t="s">
        <v>19</v>
      </c>
      <c r="F908" s="201" t="s">
        <v>881</v>
      </c>
      <c r="G908" s="199"/>
      <c r="H908" s="200" t="s">
        <v>19</v>
      </c>
      <c r="I908" s="202"/>
      <c r="J908" s="199"/>
      <c r="K908" s="199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189</v>
      </c>
      <c r="AU908" s="207" t="s">
        <v>85</v>
      </c>
      <c r="AV908" s="12" t="s">
        <v>83</v>
      </c>
      <c r="AW908" s="12" t="s">
        <v>35</v>
      </c>
      <c r="AX908" s="12" t="s">
        <v>75</v>
      </c>
      <c r="AY908" s="207" t="s">
        <v>178</v>
      </c>
    </row>
    <row r="909" spans="2:51" s="13" customFormat="1" ht="11.25">
      <c r="B909" s="208"/>
      <c r="C909" s="209"/>
      <c r="D909" s="195" t="s">
        <v>189</v>
      </c>
      <c r="E909" s="210" t="s">
        <v>19</v>
      </c>
      <c r="F909" s="211" t="s">
        <v>1269</v>
      </c>
      <c r="G909" s="209"/>
      <c r="H909" s="212">
        <v>-0.95199999999999996</v>
      </c>
      <c r="I909" s="213"/>
      <c r="J909" s="209"/>
      <c r="K909" s="209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189</v>
      </c>
      <c r="AU909" s="218" t="s">
        <v>85</v>
      </c>
      <c r="AV909" s="13" t="s">
        <v>85</v>
      </c>
      <c r="AW909" s="13" t="s">
        <v>35</v>
      </c>
      <c r="AX909" s="13" t="s">
        <v>75</v>
      </c>
      <c r="AY909" s="218" t="s">
        <v>178</v>
      </c>
    </row>
    <row r="910" spans="2:51" s="15" customFormat="1" ht="11.25">
      <c r="B910" s="230"/>
      <c r="C910" s="231"/>
      <c r="D910" s="195" t="s">
        <v>189</v>
      </c>
      <c r="E910" s="232" t="s">
        <v>19</v>
      </c>
      <c r="F910" s="233" t="s">
        <v>274</v>
      </c>
      <c r="G910" s="231"/>
      <c r="H910" s="234">
        <v>2.4359999999999999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189</v>
      </c>
      <c r="AU910" s="240" t="s">
        <v>85</v>
      </c>
      <c r="AV910" s="15" t="s">
        <v>198</v>
      </c>
      <c r="AW910" s="15" t="s">
        <v>35</v>
      </c>
      <c r="AX910" s="15" t="s">
        <v>75</v>
      </c>
      <c r="AY910" s="240" t="s">
        <v>178</v>
      </c>
    </row>
    <row r="911" spans="2:51" s="12" customFormat="1" ht="11.25">
      <c r="B911" s="198"/>
      <c r="C911" s="199"/>
      <c r="D911" s="195" t="s">
        <v>189</v>
      </c>
      <c r="E911" s="200" t="s">
        <v>19</v>
      </c>
      <c r="F911" s="201" t="s">
        <v>1197</v>
      </c>
      <c r="G911" s="199"/>
      <c r="H911" s="200" t="s">
        <v>19</v>
      </c>
      <c r="I911" s="202"/>
      <c r="J911" s="199"/>
      <c r="K911" s="199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189</v>
      </c>
      <c r="AU911" s="207" t="s">
        <v>85</v>
      </c>
      <c r="AV911" s="12" t="s">
        <v>83</v>
      </c>
      <c r="AW911" s="12" t="s">
        <v>35</v>
      </c>
      <c r="AX911" s="12" t="s">
        <v>75</v>
      </c>
      <c r="AY911" s="207" t="s">
        <v>178</v>
      </c>
    </row>
    <row r="912" spans="2:51" s="13" customFormat="1" ht="11.25">
      <c r="B912" s="208"/>
      <c r="C912" s="209"/>
      <c r="D912" s="195" t="s">
        <v>189</v>
      </c>
      <c r="E912" s="210" t="s">
        <v>19</v>
      </c>
      <c r="F912" s="211" t="s">
        <v>1270</v>
      </c>
      <c r="G912" s="209"/>
      <c r="H912" s="212">
        <v>9.2959999999999994</v>
      </c>
      <c r="I912" s="213"/>
      <c r="J912" s="209"/>
      <c r="K912" s="209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189</v>
      </c>
      <c r="AU912" s="218" t="s">
        <v>85</v>
      </c>
      <c r="AV912" s="13" t="s">
        <v>85</v>
      </c>
      <c r="AW912" s="13" t="s">
        <v>35</v>
      </c>
      <c r="AX912" s="13" t="s">
        <v>75</v>
      </c>
      <c r="AY912" s="218" t="s">
        <v>178</v>
      </c>
    </row>
    <row r="913" spans="2:51" s="12" customFormat="1" ht="11.25">
      <c r="B913" s="198"/>
      <c r="C913" s="199"/>
      <c r="D913" s="195" t="s">
        <v>189</v>
      </c>
      <c r="E913" s="200" t="s">
        <v>19</v>
      </c>
      <c r="F913" s="201" t="s">
        <v>881</v>
      </c>
      <c r="G913" s="199"/>
      <c r="H913" s="200" t="s">
        <v>19</v>
      </c>
      <c r="I913" s="202"/>
      <c r="J913" s="199"/>
      <c r="K913" s="199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189</v>
      </c>
      <c r="AU913" s="207" t="s">
        <v>85</v>
      </c>
      <c r="AV913" s="12" t="s">
        <v>83</v>
      </c>
      <c r="AW913" s="12" t="s">
        <v>35</v>
      </c>
      <c r="AX913" s="12" t="s">
        <v>75</v>
      </c>
      <c r="AY913" s="207" t="s">
        <v>178</v>
      </c>
    </row>
    <row r="914" spans="2:51" s="13" customFormat="1" ht="11.25">
      <c r="B914" s="208"/>
      <c r="C914" s="209"/>
      <c r="D914" s="195" t="s">
        <v>189</v>
      </c>
      <c r="E914" s="210" t="s">
        <v>19</v>
      </c>
      <c r="F914" s="211" t="s">
        <v>1271</v>
      </c>
      <c r="G914" s="209"/>
      <c r="H914" s="212">
        <v>-1.232</v>
      </c>
      <c r="I914" s="213"/>
      <c r="J914" s="209"/>
      <c r="K914" s="209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189</v>
      </c>
      <c r="AU914" s="218" t="s">
        <v>85</v>
      </c>
      <c r="AV914" s="13" t="s">
        <v>85</v>
      </c>
      <c r="AW914" s="13" t="s">
        <v>35</v>
      </c>
      <c r="AX914" s="13" t="s">
        <v>75</v>
      </c>
      <c r="AY914" s="218" t="s">
        <v>178</v>
      </c>
    </row>
    <row r="915" spans="2:51" s="15" customFormat="1" ht="11.25">
      <c r="B915" s="230"/>
      <c r="C915" s="231"/>
      <c r="D915" s="195" t="s">
        <v>189</v>
      </c>
      <c r="E915" s="232" t="s">
        <v>19</v>
      </c>
      <c r="F915" s="233" t="s">
        <v>274</v>
      </c>
      <c r="G915" s="231"/>
      <c r="H915" s="234">
        <v>8.0640000000000001</v>
      </c>
      <c r="I915" s="235"/>
      <c r="J915" s="231"/>
      <c r="K915" s="231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189</v>
      </c>
      <c r="AU915" s="240" t="s">
        <v>85</v>
      </c>
      <c r="AV915" s="15" t="s">
        <v>198</v>
      </c>
      <c r="AW915" s="15" t="s">
        <v>35</v>
      </c>
      <c r="AX915" s="15" t="s">
        <v>75</v>
      </c>
      <c r="AY915" s="240" t="s">
        <v>178</v>
      </c>
    </row>
    <row r="916" spans="2:51" s="12" customFormat="1" ht="11.25">
      <c r="B916" s="198"/>
      <c r="C916" s="199"/>
      <c r="D916" s="195" t="s">
        <v>189</v>
      </c>
      <c r="E916" s="200" t="s">
        <v>19</v>
      </c>
      <c r="F916" s="201" t="s">
        <v>1200</v>
      </c>
      <c r="G916" s="199"/>
      <c r="H916" s="200" t="s">
        <v>19</v>
      </c>
      <c r="I916" s="202"/>
      <c r="J916" s="199"/>
      <c r="K916" s="199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189</v>
      </c>
      <c r="AU916" s="207" t="s">
        <v>85</v>
      </c>
      <c r="AV916" s="12" t="s">
        <v>83</v>
      </c>
      <c r="AW916" s="12" t="s">
        <v>35</v>
      </c>
      <c r="AX916" s="12" t="s">
        <v>75</v>
      </c>
      <c r="AY916" s="207" t="s">
        <v>178</v>
      </c>
    </row>
    <row r="917" spans="2:51" s="13" customFormat="1" ht="11.25">
      <c r="B917" s="208"/>
      <c r="C917" s="209"/>
      <c r="D917" s="195" t="s">
        <v>189</v>
      </c>
      <c r="E917" s="210" t="s">
        <v>19</v>
      </c>
      <c r="F917" s="211" t="s">
        <v>1272</v>
      </c>
      <c r="G917" s="209"/>
      <c r="H917" s="212">
        <v>5.4320000000000004</v>
      </c>
      <c r="I917" s="213"/>
      <c r="J917" s="209"/>
      <c r="K917" s="209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189</v>
      </c>
      <c r="AU917" s="218" t="s">
        <v>85</v>
      </c>
      <c r="AV917" s="13" t="s">
        <v>85</v>
      </c>
      <c r="AW917" s="13" t="s">
        <v>35</v>
      </c>
      <c r="AX917" s="13" t="s">
        <v>75</v>
      </c>
      <c r="AY917" s="218" t="s">
        <v>178</v>
      </c>
    </row>
    <row r="918" spans="2:51" s="12" customFormat="1" ht="11.25">
      <c r="B918" s="198"/>
      <c r="C918" s="199"/>
      <c r="D918" s="195" t="s">
        <v>189</v>
      </c>
      <c r="E918" s="200" t="s">
        <v>19</v>
      </c>
      <c r="F918" s="201" t="s">
        <v>881</v>
      </c>
      <c r="G918" s="199"/>
      <c r="H918" s="200" t="s">
        <v>19</v>
      </c>
      <c r="I918" s="202"/>
      <c r="J918" s="199"/>
      <c r="K918" s="199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189</v>
      </c>
      <c r="AU918" s="207" t="s">
        <v>85</v>
      </c>
      <c r="AV918" s="12" t="s">
        <v>83</v>
      </c>
      <c r="AW918" s="12" t="s">
        <v>35</v>
      </c>
      <c r="AX918" s="12" t="s">
        <v>75</v>
      </c>
      <c r="AY918" s="207" t="s">
        <v>178</v>
      </c>
    </row>
    <row r="919" spans="2:51" s="13" customFormat="1" ht="11.25">
      <c r="B919" s="208"/>
      <c r="C919" s="209"/>
      <c r="D919" s="195" t="s">
        <v>189</v>
      </c>
      <c r="E919" s="210" t="s">
        <v>19</v>
      </c>
      <c r="F919" s="211" t="s">
        <v>1267</v>
      </c>
      <c r="G919" s="209"/>
      <c r="H919" s="212">
        <v>-0.44800000000000001</v>
      </c>
      <c r="I919" s="213"/>
      <c r="J919" s="209"/>
      <c r="K919" s="209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189</v>
      </c>
      <c r="AU919" s="218" t="s">
        <v>85</v>
      </c>
      <c r="AV919" s="13" t="s">
        <v>85</v>
      </c>
      <c r="AW919" s="13" t="s">
        <v>35</v>
      </c>
      <c r="AX919" s="13" t="s">
        <v>75</v>
      </c>
      <c r="AY919" s="218" t="s">
        <v>178</v>
      </c>
    </row>
    <row r="920" spans="2:51" s="15" customFormat="1" ht="11.25">
      <c r="B920" s="230"/>
      <c r="C920" s="231"/>
      <c r="D920" s="195" t="s">
        <v>189</v>
      </c>
      <c r="E920" s="232" t="s">
        <v>19</v>
      </c>
      <c r="F920" s="233" t="s">
        <v>274</v>
      </c>
      <c r="G920" s="231"/>
      <c r="H920" s="234">
        <v>4.984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AT920" s="240" t="s">
        <v>189</v>
      </c>
      <c r="AU920" s="240" t="s">
        <v>85</v>
      </c>
      <c r="AV920" s="15" t="s">
        <v>198</v>
      </c>
      <c r="AW920" s="15" t="s">
        <v>35</v>
      </c>
      <c r="AX920" s="15" t="s">
        <v>75</v>
      </c>
      <c r="AY920" s="240" t="s">
        <v>178</v>
      </c>
    </row>
    <row r="921" spans="2:51" s="12" customFormat="1" ht="11.25">
      <c r="B921" s="198"/>
      <c r="C921" s="199"/>
      <c r="D921" s="195" t="s">
        <v>189</v>
      </c>
      <c r="E921" s="200" t="s">
        <v>19</v>
      </c>
      <c r="F921" s="201" t="s">
        <v>1203</v>
      </c>
      <c r="G921" s="199"/>
      <c r="H921" s="200" t="s">
        <v>19</v>
      </c>
      <c r="I921" s="202"/>
      <c r="J921" s="199"/>
      <c r="K921" s="199"/>
      <c r="L921" s="203"/>
      <c r="M921" s="204"/>
      <c r="N921" s="205"/>
      <c r="O921" s="205"/>
      <c r="P921" s="205"/>
      <c r="Q921" s="205"/>
      <c r="R921" s="205"/>
      <c r="S921" s="205"/>
      <c r="T921" s="206"/>
      <c r="AT921" s="207" t="s">
        <v>189</v>
      </c>
      <c r="AU921" s="207" t="s">
        <v>85</v>
      </c>
      <c r="AV921" s="12" t="s">
        <v>83</v>
      </c>
      <c r="AW921" s="12" t="s">
        <v>35</v>
      </c>
      <c r="AX921" s="12" t="s">
        <v>75</v>
      </c>
      <c r="AY921" s="207" t="s">
        <v>178</v>
      </c>
    </row>
    <row r="922" spans="2:51" s="13" customFormat="1" ht="11.25">
      <c r="B922" s="208"/>
      <c r="C922" s="209"/>
      <c r="D922" s="195" t="s">
        <v>189</v>
      </c>
      <c r="E922" s="210" t="s">
        <v>19</v>
      </c>
      <c r="F922" s="211" t="s">
        <v>1273</v>
      </c>
      <c r="G922" s="209"/>
      <c r="H922" s="212">
        <v>5.9080000000000004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189</v>
      </c>
      <c r="AU922" s="218" t="s">
        <v>85</v>
      </c>
      <c r="AV922" s="13" t="s">
        <v>85</v>
      </c>
      <c r="AW922" s="13" t="s">
        <v>35</v>
      </c>
      <c r="AX922" s="13" t="s">
        <v>75</v>
      </c>
      <c r="AY922" s="218" t="s">
        <v>178</v>
      </c>
    </row>
    <row r="923" spans="2:51" s="12" customFormat="1" ht="11.25">
      <c r="B923" s="198"/>
      <c r="C923" s="199"/>
      <c r="D923" s="195" t="s">
        <v>189</v>
      </c>
      <c r="E923" s="200" t="s">
        <v>19</v>
      </c>
      <c r="F923" s="201" t="s">
        <v>881</v>
      </c>
      <c r="G923" s="199"/>
      <c r="H923" s="200" t="s">
        <v>19</v>
      </c>
      <c r="I923" s="202"/>
      <c r="J923" s="199"/>
      <c r="K923" s="199"/>
      <c r="L923" s="203"/>
      <c r="M923" s="204"/>
      <c r="N923" s="205"/>
      <c r="O923" s="205"/>
      <c r="P923" s="205"/>
      <c r="Q923" s="205"/>
      <c r="R923" s="205"/>
      <c r="S923" s="205"/>
      <c r="T923" s="206"/>
      <c r="AT923" s="207" t="s">
        <v>189</v>
      </c>
      <c r="AU923" s="207" t="s">
        <v>85</v>
      </c>
      <c r="AV923" s="12" t="s">
        <v>83</v>
      </c>
      <c r="AW923" s="12" t="s">
        <v>35</v>
      </c>
      <c r="AX923" s="12" t="s">
        <v>75</v>
      </c>
      <c r="AY923" s="207" t="s">
        <v>178</v>
      </c>
    </row>
    <row r="924" spans="2:51" s="13" customFormat="1" ht="11.25">
      <c r="B924" s="208"/>
      <c r="C924" s="209"/>
      <c r="D924" s="195" t="s">
        <v>189</v>
      </c>
      <c r="E924" s="210" t="s">
        <v>19</v>
      </c>
      <c r="F924" s="211" t="s">
        <v>1267</v>
      </c>
      <c r="G924" s="209"/>
      <c r="H924" s="212">
        <v>-0.44800000000000001</v>
      </c>
      <c r="I924" s="213"/>
      <c r="J924" s="209"/>
      <c r="K924" s="209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189</v>
      </c>
      <c r="AU924" s="218" t="s">
        <v>85</v>
      </c>
      <c r="AV924" s="13" t="s">
        <v>85</v>
      </c>
      <c r="AW924" s="13" t="s">
        <v>35</v>
      </c>
      <c r="AX924" s="13" t="s">
        <v>75</v>
      </c>
      <c r="AY924" s="218" t="s">
        <v>178</v>
      </c>
    </row>
    <row r="925" spans="2:51" s="15" customFormat="1" ht="11.25">
      <c r="B925" s="230"/>
      <c r="C925" s="231"/>
      <c r="D925" s="195" t="s">
        <v>189</v>
      </c>
      <c r="E925" s="232" t="s">
        <v>19</v>
      </c>
      <c r="F925" s="233" t="s">
        <v>274</v>
      </c>
      <c r="G925" s="231"/>
      <c r="H925" s="234">
        <v>5.46</v>
      </c>
      <c r="I925" s="235"/>
      <c r="J925" s="231"/>
      <c r="K925" s="231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189</v>
      </c>
      <c r="AU925" s="240" t="s">
        <v>85</v>
      </c>
      <c r="AV925" s="15" t="s">
        <v>198</v>
      </c>
      <c r="AW925" s="15" t="s">
        <v>35</v>
      </c>
      <c r="AX925" s="15" t="s">
        <v>75</v>
      </c>
      <c r="AY925" s="240" t="s">
        <v>178</v>
      </c>
    </row>
    <row r="926" spans="2:51" s="12" customFormat="1" ht="11.25">
      <c r="B926" s="198"/>
      <c r="C926" s="199"/>
      <c r="D926" s="195" t="s">
        <v>189</v>
      </c>
      <c r="E926" s="200" t="s">
        <v>19</v>
      </c>
      <c r="F926" s="201" t="s">
        <v>1212</v>
      </c>
      <c r="G926" s="199"/>
      <c r="H926" s="200" t="s">
        <v>19</v>
      </c>
      <c r="I926" s="202"/>
      <c r="J926" s="199"/>
      <c r="K926" s="199"/>
      <c r="L926" s="203"/>
      <c r="M926" s="204"/>
      <c r="N926" s="205"/>
      <c r="O926" s="205"/>
      <c r="P926" s="205"/>
      <c r="Q926" s="205"/>
      <c r="R926" s="205"/>
      <c r="S926" s="205"/>
      <c r="T926" s="206"/>
      <c r="AT926" s="207" t="s">
        <v>189</v>
      </c>
      <c r="AU926" s="207" t="s">
        <v>85</v>
      </c>
      <c r="AV926" s="12" t="s">
        <v>83</v>
      </c>
      <c r="AW926" s="12" t="s">
        <v>35</v>
      </c>
      <c r="AX926" s="12" t="s">
        <v>75</v>
      </c>
      <c r="AY926" s="207" t="s">
        <v>178</v>
      </c>
    </row>
    <row r="927" spans="2:51" s="13" customFormat="1" ht="11.25">
      <c r="B927" s="208"/>
      <c r="C927" s="209"/>
      <c r="D927" s="195" t="s">
        <v>189</v>
      </c>
      <c r="E927" s="210" t="s">
        <v>19</v>
      </c>
      <c r="F927" s="211" t="s">
        <v>1274</v>
      </c>
      <c r="G927" s="209"/>
      <c r="H927" s="212">
        <v>5.3760000000000003</v>
      </c>
      <c r="I927" s="213"/>
      <c r="J927" s="209"/>
      <c r="K927" s="209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189</v>
      </c>
      <c r="AU927" s="218" t="s">
        <v>85</v>
      </c>
      <c r="AV927" s="13" t="s">
        <v>85</v>
      </c>
      <c r="AW927" s="13" t="s">
        <v>35</v>
      </c>
      <c r="AX927" s="13" t="s">
        <v>75</v>
      </c>
      <c r="AY927" s="218" t="s">
        <v>178</v>
      </c>
    </row>
    <row r="928" spans="2:51" s="12" customFormat="1" ht="11.25">
      <c r="B928" s="198"/>
      <c r="C928" s="199"/>
      <c r="D928" s="195" t="s">
        <v>189</v>
      </c>
      <c r="E928" s="200" t="s">
        <v>19</v>
      </c>
      <c r="F928" s="201" t="s">
        <v>881</v>
      </c>
      <c r="G928" s="199"/>
      <c r="H928" s="200" t="s">
        <v>19</v>
      </c>
      <c r="I928" s="202"/>
      <c r="J928" s="199"/>
      <c r="K928" s="199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189</v>
      </c>
      <c r="AU928" s="207" t="s">
        <v>85</v>
      </c>
      <c r="AV928" s="12" t="s">
        <v>83</v>
      </c>
      <c r="AW928" s="12" t="s">
        <v>35</v>
      </c>
      <c r="AX928" s="12" t="s">
        <v>75</v>
      </c>
      <c r="AY928" s="207" t="s">
        <v>178</v>
      </c>
    </row>
    <row r="929" spans="2:51" s="13" customFormat="1" ht="11.25">
      <c r="B929" s="208"/>
      <c r="C929" s="209"/>
      <c r="D929" s="195" t="s">
        <v>189</v>
      </c>
      <c r="E929" s="210" t="s">
        <v>19</v>
      </c>
      <c r="F929" s="211" t="s">
        <v>1275</v>
      </c>
      <c r="G929" s="209"/>
      <c r="H929" s="212">
        <v>-1.274</v>
      </c>
      <c r="I929" s="213"/>
      <c r="J929" s="209"/>
      <c r="K929" s="209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189</v>
      </c>
      <c r="AU929" s="218" t="s">
        <v>85</v>
      </c>
      <c r="AV929" s="13" t="s">
        <v>85</v>
      </c>
      <c r="AW929" s="13" t="s">
        <v>35</v>
      </c>
      <c r="AX929" s="13" t="s">
        <v>75</v>
      </c>
      <c r="AY929" s="218" t="s">
        <v>178</v>
      </c>
    </row>
    <row r="930" spans="2:51" s="15" customFormat="1" ht="11.25">
      <c r="B930" s="230"/>
      <c r="C930" s="231"/>
      <c r="D930" s="195" t="s">
        <v>189</v>
      </c>
      <c r="E930" s="232" t="s">
        <v>19</v>
      </c>
      <c r="F930" s="233" t="s">
        <v>274</v>
      </c>
      <c r="G930" s="231"/>
      <c r="H930" s="234">
        <v>4.1020000000000003</v>
      </c>
      <c r="I930" s="235"/>
      <c r="J930" s="231"/>
      <c r="K930" s="231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189</v>
      </c>
      <c r="AU930" s="240" t="s">
        <v>85</v>
      </c>
      <c r="AV930" s="15" t="s">
        <v>198</v>
      </c>
      <c r="AW930" s="15" t="s">
        <v>35</v>
      </c>
      <c r="AX930" s="15" t="s">
        <v>75</v>
      </c>
      <c r="AY930" s="240" t="s">
        <v>178</v>
      </c>
    </row>
    <row r="931" spans="2:51" s="12" customFormat="1" ht="11.25">
      <c r="B931" s="198"/>
      <c r="C931" s="199"/>
      <c r="D931" s="195" t="s">
        <v>189</v>
      </c>
      <c r="E931" s="200" t="s">
        <v>19</v>
      </c>
      <c r="F931" s="201" t="s">
        <v>1215</v>
      </c>
      <c r="G931" s="199"/>
      <c r="H931" s="200" t="s">
        <v>19</v>
      </c>
      <c r="I931" s="202"/>
      <c r="J931" s="199"/>
      <c r="K931" s="199"/>
      <c r="L931" s="203"/>
      <c r="M931" s="204"/>
      <c r="N931" s="205"/>
      <c r="O931" s="205"/>
      <c r="P931" s="205"/>
      <c r="Q931" s="205"/>
      <c r="R931" s="205"/>
      <c r="S931" s="205"/>
      <c r="T931" s="206"/>
      <c r="AT931" s="207" t="s">
        <v>189</v>
      </c>
      <c r="AU931" s="207" t="s">
        <v>85</v>
      </c>
      <c r="AV931" s="12" t="s">
        <v>83</v>
      </c>
      <c r="AW931" s="12" t="s">
        <v>35</v>
      </c>
      <c r="AX931" s="12" t="s">
        <v>75</v>
      </c>
      <c r="AY931" s="207" t="s">
        <v>178</v>
      </c>
    </row>
    <row r="932" spans="2:51" s="13" customFormat="1" ht="11.25">
      <c r="B932" s="208"/>
      <c r="C932" s="209"/>
      <c r="D932" s="195" t="s">
        <v>189</v>
      </c>
      <c r="E932" s="210" t="s">
        <v>19</v>
      </c>
      <c r="F932" s="211" t="s">
        <v>1272</v>
      </c>
      <c r="G932" s="209"/>
      <c r="H932" s="212">
        <v>5.4320000000000004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189</v>
      </c>
      <c r="AU932" s="218" t="s">
        <v>85</v>
      </c>
      <c r="AV932" s="13" t="s">
        <v>85</v>
      </c>
      <c r="AW932" s="13" t="s">
        <v>35</v>
      </c>
      <c r="AX932" s="13" t="s">
        <v>75</v>
      </c>
      <c r="AY932" s="218" t="s">
        <v>178</v>
      </c>
    </row>
    <row r="933" spans="2:51" s="12" customFormat="1" ht="11.25">
      <c r="B933" s="198"/>
      <c r="C933" s="199"/>
      <c r="D933" s="195" t="s">
        <v>189</v>
      </c>
      <c r="E933" s="200" t="s">
        <v>19</v>
      </c>
      <c r="F933" s="201" t="s">
        <v>881</v>
      </c>
      <c r="G933" s="199"/>
      <c r="H933" s="200" t="s">
        <v>19</v>
      </c>
      <c r="I933" s="202"/>
      <c r="J933" s="199"/>
      <c r="K933" s="199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189</v>
      </c>
      <c r="AU933" s="207" t="s">
        <v>85</v>
      </c>
      <c r="AV933" s="12" t="s">
        <v>83</v>
      </c>
      <c r="AW933" s="12" t="s">
        <v>35</v>
      </c>
      <c r="AX933" s="12" t="s">
        <v>75</v>
      </c>
      <c r="AY933" s="207" t="s">
        <v>178</v>
      </c>
    </row>
    <row r="934" spans="2:51" s="13" customFormat="1" ht="11.25">
      <c r="B934" s="208"/>
      <c r="C934" s="209"/>
      <c r="D934" s="195" t="s">
        <v>189</v>
      </c>
      <c r="E934" s="210" t="s">
        <v>19</v>
      </c>
      <c r="F934" s="211" t="s">
        <v>1267</v>
      </c>
      <c r="G934" s="209"/>
      <c r="H934" s="212">
        <v>-0.44800000000000001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189</v>
      </c>
      <c r="AU934" s="218" t="s">
        <v>85</v>
      </c>
      <c r="AV934" s="13" t="s">
        <v>85</v>
      </c>
      <c r="AW934" s="13" t="s">
        <v>35</v>
      </c>
      <c r="AX934" s="13" t="s">
        <v>75</v>
      </c>
      <c r="AY934" s="218" t="s">
        <v>178</v>
      </c>
    </row>
    <row r="935" spans="2:51" s="15" customFormat="1" ht="11.25">
      <c r="B935" s="230"/>
      <c r="C935" s="231"/>
      <c r="D935" s="195" t="s">
        <v>189</v>
      </c>
      <c r="E935" s="232" t="s">
        <v>19</v>
      </c>
      <c r="F935" s="233" t="s">
        <v>274</v>
      </c>
      <c r="G935" s="231"/>
      <c r="H935" s="234">
        <v>4.984</v>
      </c>
      <c r="I935" s="235"/>
      <c r="J935" s="231"/>
      <c r="K935" s="231"/>
      <c r="L935" s="236"/>
      <c r="M935" s="237"/>
      <c r="N935" s="238"/>
      <c r="O935" s="238"/>
      <c r="P935" s="238"/>
      <c r="Q935" s="238"/>
      <c r="R935" s="238"/>
      <c r="S935" s="238"/>
      <c r="T935" s="239"/>
      <c r="AT935" s="240" t="s">
        <v>189</v>
      </c>
      <c r="AU935" s="240" t="s">
        <v>85</v>
      </c>
      <c r="AV935" s="15" t="s">
        <v>198</v>
      </c>
      <c r="AW935" s="15" t="s">
        <v>35</v>
      </c>
      <c r="AX935" s="15" t="s">
        <v>75</v>
      </c>
      <c r="AY935" s="240" t="s">
        <v>178</v>
      </c>
    </row>
    <row r="936" spans="2:51" s="12" customFormat="1" ht="11.25">
      <c r="B936" s="198"/>
      <c r="C936" s="199"/>
      <c r="D936" s="195" t="s">
        <v>189</v>
      </c>
      <c r="E936" s="200" t="s">
        <v>19</v>
      </c>
      <c r="F936" s="201" t="s">
        <v>1216</v>
      </c>
      <c r="G936" s="199"/>
      <c r="H936" s="200" t="s">
        <v>19</v>
      </c>
      <c r="I936" s="202"/>
      <c r="J936" s="199"/>
      <c r="K936" s="199"/>
      <c r="L936" s="203"/>
      <c r="M936" s="204"/>
      <c r="N936" s="205"/>
      <c r="O936" s="205"/>
      <c r="P936" s="205"/>
      <c r="Q936" s="205"/>
      <c r="R936" s="205"/>
      <c r="S936" s="205"/>
      <c r="T936" s="206"/>
      <c r="AT936" s="207" t="s">
        <v>189</v>
      </c>
      <c r="AU936" s="207" t="s">
        <v>85</v>
      </c>
      <c r="AV936" s="12" t="s">
        <v>83</v>
      </c>
      <c r="AW936" s="12" t="s">
        <v>35</v>
      </c>
      <c r="AX936" s="12" t="s">
        <v>75</v>
      </c>
      <c r="AY936" s="207" t="s">
        <v>178</v>
      </c>
    </row>
    <row r="937" spans="2:51" s="13" customFormat="1" ht="11.25">
      <c r="B937" s="208"/>
      <c r="C937" s="209"/>
      <c r="D937" s="195" t="s">
        <v>189</v>
      </c>
      <c r="E937" s="210" t="s">
        <v>19</v>
      </c>
      <c r="F937" s="211" t="s">
        <v>1273</v>
      </c>
      <c r="G937" s="209"/>
      <c r="H937" s="212">
        <v>5.9080000000000004</v>
      </c>
      <c r="I937" s="213"/>
      <c r="J937" s="209"/>
      <c r="K937" s="209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189</v>
      </c>
      <c r="AU937" s="218" t="s">
        <v>85</v>
      </c>
      <c r="AV937" s="13" t="s">
        <v>85</v>
      </c>
      <c r="AW937" s="13" t="s">
        <v>35</v>
      </c>
      <c r="AX937" s="13" t="s">
        <v>75</v>
      </c>
      <c r="AY937" s="218" t="s">
        <v>178</v>
      </c>
    </row>
    <row r="938" spans="2:51" s="12" customFormat="1" ht="11.25">
      <c r="B938" s="198"/>
      <c r="C938" s="199"/>
      <c r="D938" s="195" t="s">
        <v>189</v>
      </c>
      <c r="E938" s="200" t="s">
        <v>19</v>
      </c>
      <c r="F938" s="201" t="s">
        <v>881</v>
      </c>
      <c r="G938" s="199"/>
      <c r="H938" s="200" t="s">
        <v>19</v>
      </c>
      <c r="I938" s="202"/>
      <c r="J938" s="199"/>
      <c r="K938" s="199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189</v>
      </c>
      <c r="AU938" s="207" t="s">
        <v>85</v>
      </c>
      <c r="AV938" s="12" t="s">
        <v>83</v>
      </c>
      <c r="AW938" s="12" t="s">
        <v>35</v>
      </c>
      <c r="AX938" s="12" t="s">
        <v>75</v>
      </c>
      <c r="AY938" s="207" t="s">
        <v>178</v>
      </c>
    </row>
    <row r="939" spans="2:51" s="13" customFormat="1" ht="11.25">
      <c r="B939" s="208"/>
      <c r="C939" s="209"/>
      <c r="D939" s="195" t="s">
        <v>189</v>
      </c>
      <c r="E939" s="210" t="s">
        <v>19</v>
      </c>
      <c r="F939" s="211" t="s">
        <v>1276</v>
      </c>
      <c r="G939" s="209"/>
      <c r="H939" s="212">
        <v>-0.67200000000000004</v>
      </c>
      <c r="I939" s="213"/>
      <c r="J939" s="209"/>
      <c r="K939" s="209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189</v>
      </c>
      <c r="AU939" s="218" t="s">
        <v>85</v>
      </c>
      <c r="AV939" s="13" t="s">
        <v>85</v>
      </c>
      <c r="AW939" s="13" t="s">
        <v>35</v>
      </c>
      <c r="AX939" s="13" t="s">
        <v>75</v>
      </c>
      <c r="AY939" s="218" t="s">
        <v>178</v>
      </c>
    </row>
    <row r="940" spans="2:51" s="15" customFormat="1" ht="11.25">
      <c r="B940" s="230"/>
      <c r="C940" s="231"/>
      <c r="D940" s="195" t="s">
        <v>189</v>
      </c>
      <c r="E940" s="232" t="s">
        <v>19</v>
      </c>
      <c r="F940" s="233" t="s">
        <v>274</v>
      </c>
      <c r="G940" s="231"/>
      <c r="H940" s="234">
        <v>5.2359999999999998</v>
      </c>
      <c r="I940" s="235"/>
      <c r="J940" s="231"/>
      <c r="K940" s="231"/>
      <c r="L940" s="236"/>
      <c r="M940" s="237"/>
      <c r="N940" s="238"/>
      <c r="O940" s="238"/>
      <c r="P940" s="238"/>
      <c r="Q940" s="238"/>
      <c r="R940" s="238"/>
      <c r="S940" s="238"/>
      <c r="T940" s="239"/>
      <c r="AT940" s="240" t="s">
        <v>189</v>
      </c>
      <c r="AU940" s="240" t="s">
        <v>85</v>
      </c>
      <c r="AV940" s="15" t="s">
        <v>198</v>
      </c>
      <c r="AW940" s="15" t="s">
        <v>35</v>
      </c>
      <c r="AX940" s="15" t="s">
        <v>75</v>
      </c>
      <c r="AY940" s="240" t="s">
        <v>178</v>
      </c>
    </row>
    <row r="941" spans="2:51" s="12" customFormat="1" ht="11.25">
      <c r="B941" s="198"/>
      <c r="C941" s="199"/>
      <c r="D941" s="195" t="s">
        <v>189</v>
      </c>
      <c r="E941" s="200" t="s">
        <v>19</v>
      </c>
      <c r="F941" s="201" t="s">
        <v>1221</v>
      </c>
      <c r="G941" s="199"/>
      <c r="H941" s="200" t="s">
        <v>19</v>
      </c>
      <c r="I941" s="202"/>
      <c r="J941" s="199"/>
      <c r="K941" s="199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189</v>
      </c>
      <c r="AU941" s="207" t="s">
        <v>85</v>
      </c>
      <c r="AV941" s="12" t="s">
        <v>83</v>
      </c>
      <c r="AW941" s="12" t="s">
        <v>35</v>
      </c>
      <c r="AX941" s="12" t="s">
        <v>75</v>
      </c>
      <c r="AY941" s="207" t="s">
        <v>178</v>
      </c>
    </row>
    <row r="942" spans="2:51" s="13" customFormat="1" ht="11.25">
      <c r="B942" s="208"/>
      <c r="C942" s="209"/>
      <c r="D942" s="195" t="s">
        <v>189</v>
      </c>
      <c r="E942" s="210" t="s">
        <v>19</v>
      </c>
      <c r="F942" s="211" t="s">
        <v>1277</v>
      </c>
      <c r="G942" s="209"/>
      <c r="H942" s="212">
        <v>3.08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189</v>
      </c>
      <c r="AU942" s="218" t="s">
        <v>85</v>
      </c>
      <c r="AV942" s="13" t="s">
        <v>85</v>
      </c>
      <c r="AW942" s="13" t="s">
        <v>35</v>
      </c>
      <c r="AX942" s="13" t="s">
        <v>75</v>
      </c>
      <c r="AY942" s="218" t="s">
        <v>178</v>
      </c>
    </row>
    <row r="943" spans="2:51" s="12" customFormat="1" ht="11.25">
      <c r="B943" s="198"/>
      <c r="C943" s="199"/>
      <c r="D943" s="195" t="s">
        <v>189</v>
      </c>
      <c r="E943" s="200" t="s">
        <v>19</v>
      </c>
      <c r="F943" s="201" t="s">
        <v>881</v>
      </c>
      <c r="G943" s="199"/>
      <c r="H943" s="200" t="s">
        <v>19</v>
      </c>
      <c r="I943" s="202"/>
      <c r="J943" s="199"/>
      <c r="K943" s="199"/>
      <c r="L943" s="203"/>
      <c r="M943" s="204"/>
      <c r="N943" s="205"/>
      <c r="O943" s="205"/>
      <c r="P943" s="205"/>
      <c r="Q943" s="205"/>
      <c r="R943" s="205"/>
      <c r="S943" s="205"/>
      <c r="T943" s="206"/>
      <c r="AT943" s="207" t="s">
        <v>189</v>
      </c>
      <c r="AU943" s="207" t="s">
        <v>85</v>
      </c>
      <c r="AV943" s="12" t="s">
        <v>83</v>
      </c>
      <c r="AW943" s="12" t="s">
        <v>35</v>
      </c>
      <c r="AX943" s="12" t="s">
        <v>75</v>
      </c>
      <c r="AY943" s="207" t="s">
        <v>178</v>
      </c>
    </row>
    <row r="944" spans="2:51" s="13" customFormat="1" ht="11.25">
      <c r="B944" s="208"/>
      <c r="C944" s="209"/>
      <c r="D944" s="195" t="s">
        <v>189</v>
      </c>
      <c r="E944" s="210" t="s">
        <v>19</v>
      </c>
      <c r="F944" s="211" t="s">
        <v>1278</v>
      </c>
      <c r="G944" s="209"/>
      <c r="H944" s="212">
        <v>-0.504</v>
      </c>
      <c r="I944" s="213"/>
      <c r="J944" s="209"/>
      <c r="K944" s="209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189</v>
      </c>
      <c r="AU944" s="218" t="s">
        <v>85</v>
      </c>
      <c r="AV944" s="13" t="s">
        <v>85</v>
      </c>
      <c r="AW944" s="13" t="s">
        <v>35</v>
      </c>
      <c r="AX944" s="13" t="s">
        <v>75</v>
      </c>
      <c r="AY944" s="218" t="s">
        <v>178</v>
      </c>
    </row>
    <row r="945" spans="2:51" s="15" customFormat="1" ht="11.25">
      <c r="B945" s="230"/>
      <c r="C945" s="231"/>
      <c r="D945" s="195" t="s">
        <v>189</v>
      </c>
      <c r="E945" s="232" t="s">
        <v>19</v>
      </c>
      <c r="F945" s="233" t="s">
        <v>274</v>
      </c>
      <c r="G945" s="231"/>
      <c r="H945" s="234">
        <v>2.5760000000000001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189</v>
      </c>
      <c r="AU945" s="240" t="s">
        <v>85</v>
      </c>
      <c r="AV945" s="15" t="s">
        <v>198</v>
      </c>
      <c r="AW945" s="15" t="s">
        <v>35</v>
      </c>
      <c r="AX945" s="15" t="s">
        <v>75</v>
      </c>
      <c r="AY945" s="240" t="s">
        <v>178</v>
      </c>
    </row>
    <row r="946" spans="2:51" s="12" customFormat="1" ht="11.25">
      <c r="B946" s="198"/>
      <c r="C946" s="199"/>
      <c r="D946" s="195" t="s">
        <v>189</v>
      </c>
      <c r="E946" s="200" t="s">
        <v>19</v>
      </c>
      <c r="F946" s="201" t="s">
        <v>1224</v>
      </c>
      <c r="G946" s="199"/>
      <c r="H946" s="200" t="s">
        <v>19</v>
      </c>
      <c r="I946" s="202"/>
      <c r="J946" s="199"/>
      <c r="K946" s="199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189</v>
      </c>
      <c r="AU946" s="207" t="s">
        <v>85</v>
      </c>
      <c r="AV946" s="12" t="s">
        <v>83</v>
      </c>
      <c r="AW946" s="12" t="s">
        <v>35</v>
      </c>
      <c r="AX946" s="12" t="s">
        <v>75</v>
      </c>
      <c r="AY946" s="207" t="s">
        <v>178</v>
      </c>
    </row>
    <row r="947" spans="2:51" s="13" customFormat="1" ht="11.25">
      <c r="B947" s="208"/>
      <c r="C947" s="209"/>
      <c r="D947" s="195" t="s">
        <v>189</v>
      </c>
      <c r="E947" s="210" t="s">
        <v>19</v>
      </c>
      <c r="F947" s="211" t="s">
        <v>1279</v>
      </c>
      <c r="G947" s="209"/>
      <c r="H947" s="212">
        <v>3.6960000000000002</v>
      </c>
      <c r="I947" s="213"/>
      <c r="J947" s="209"/>
      <c r="K947" s="209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189</v>
      </c>
      <c r="AU947" s="218" t="s">
        <v>85</v>
      </c>
      <c r="AV947" s="13" t="s">
        <v>85</v>
      </c>
      <c r="AW947" s="13" t="s">
        <v>35</v>
      </c>
      <c r="AX947" s="13" t="s">
        <v>75</v>
      </c>
      <c r="AY947" s="218" t="s">
        <v>178</v>
      </c>
    </row>
    <row r="948" spans="2:51" s="12" customFormat="1" ht="11.25">
      <c r="B948" s="198"/>
      <c r="C948" s="199"/>
      <c r="D948" s="195" t="s">
        <v>189</v>
      </c>
      <c r="E948" s="200" t="s">
        <v>19</v>
      </c>
      <c r="F948" s="201" t="s">
        <v>881</v>
      </c>
      <c r="G948" s="199"/>
      <c r="H948" s="200" t="s">
        <v>19</v>
      </c>
      <c r="I948" s="202"/>
      <c r="J948" s="199"/>
      <c r="K948" s="199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189</v>
      </c>
      <c r="AU948" s="207" t="s">
        <v>85</v>
      </c>
      <c r="AV948" s="12" t="s">
        <v>83</v>
      </c>
      <c r="AW948" s="12" t="s">
        <v>35</v>
      </c>
      <c r="AX948" s="12" t="s">
        <v>75</v>
      </c>
      <c r="AY948" s="207" t="s">
        <v>178</v>
      </c>
    </row>
    <row r="949" spans="2:51" s="13" customFormat="1" ht="11.25">
      <c r="B949" s="208"/>
      <c r="C949" s="209"/>
      <c r="D949" s="195" t="s">
        <v>189</v>
      </c>
      <c r="E949" s="210" t="s">
        <v>19</v>
      </c>
      <c r="F949" s="211" t="s">
        <v>1278</v>
      </c>
      <c r="G949" s="209"/>
      <c r="H949" s="212">
        <v>-0.504</v>
      </c>
      <c r="I949" s="213"/>
      <c r="J949" s="209"/>
      <c r="K949" s="209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189</v>
      </c>
      <c r="AU949" s="218" t="s">
        <v>85</v>
      </c>
      <c r="AV949" s="13" t="s">
        <v>85</v>
      </c>
      <c r="AW949" s="13" t="s">
        <v>35</v>
      </c>
      <c r="AX949" s="13" t="s">
        <v>75</v>
      </c>
      <c r="AY949" s="218" t="s">
        <v>178</v>
      </c>
    </row>
    <row r="950" spans="2:51" s="15" customFormat="1" ht="11.25">
      <c r="B950" s="230"/>
      <c r="C950" s="231"/>
      <c r="D950" s="195" t="s">
        <v>189</v>
      </c>
      <c r="E950" s="232" t="s">
        <v>19</v>
      </c>
      <c r="F950" s="233" t="s">
        <v>274</v>
      </c>
      <c r="G950" s="231"/>
      <c r="H950" s="234">
        <v>3.1920000000000002</v>
      </c>
      <c r="I950" s="235"/>
      <c r="J950" s="231"/>
      <c r="K950" s="231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189</v>
      </c>
      <c r="AU950" s="240" t="s">
        <v>85</v>
      </c>
      <c r="AV950" s="15" t="s">
        <v>198</v>
      </c>
      <c r="AW950" s="15" t="s">
        <v>35</v>
      </c>
      <c r="AX950" s="15" t="s">
        <v>75</v>
      </c>
      <c r="AY950" s="240" t="s">
        <v>178</v>
      </c>
    </row>
    <row r="951" spans="2:51" s="12" customFormat="1" ht="11.25">
      <c r="B951" s="198"/>
      <c r="C951" s="199"/>
      <c r="D951" s="195" t="s">
        <v>189</v>
      </c>
      <c r="E951" s="200" t="s">
        <v>19</v>
      </c>
      <c r="F951" s="201" t="s">
        <v>1227</v>
      </c>
      <c r="G951" s="199"/>
      <c r="H951" s="200" t="s">
        <v>19</v>
      </c>
      <c r="I951" s="202"/>
      <c r="J951" s="199"/>
      <c r="K951" s="199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189</v>
      </c>
      <c r="AU951" s="207" t="s">
        <v>85</v>
      </c>
      <c r="AV951" s="12" t="s">
        <v>83</v>
      </c>
      <c r="AW951" s="12" t="s">
        <v>35</v>
      </c>
      <c r="AX951" s="12" t="s">
        <v>75</v>
      </c>
      <c r="AY951" s="207" t="s">
        <v>178</v>
      </c>
    </row>
    <row r="952" spans="2:51" s="13" customFormat="1" ht="11.25">
      <c r="B952" s="208"/>
      <c r="C952" s="209"/>
      <c r="D952" s="195" t="s">
        <v>189</v>
      </c>
      <c r="E952" s="210" t="s">
        <v>19</v>
      </c>
      <c r="F952" s="211" t="s">
        <v>1280</v>
      </c>
      <c r="G952" s="209"/>
      <c r="H952" s="212">
        <v>4.34</v>
      </c>
      <c r="I952" s="213"/>
      <c r="J952" s="209"/>
      <c r="K952" s="209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189</v>
      </c>
      <c r="AU952" s="218" t="s">
        <v>85</v>
      </c>
      <c r="AV952" s="13" t="s">
        <v>85</v>
      </c>
      <c r="AW952" s="13" t="s">
        <v>35</v>
      </c>
      <c r="AX952" s="13" t="s">
        <v>75</v>
      </c>
      <c r="AY952" s="218" t="s">
        <v>178</v>
      </c>
    </row>
    <row r="953" spans="2:51" s="13" customFormat="1" ht="11.25">
      <c r="B953" s="208"/>
      <c r="C953" s="209"/>
      <c r="D953" s="195" t="s">
        <v>189</v>
      </c>
      <c r="E953" s="210" t="s">
        <v>19</v>
      </c>
      <c r="F953" s="211" t="s">
        <v>1281</v>
      </c>
      <c r="G953" s="209"/>
      <c r="H953" s="212">
        <v>0.42</v>
      </c>
      <c r="I953" s="213"/>
      <c r="J953" s="209"/>
      <c r="K953" s="209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189</v>
      </c>
      <c r="AU953" s="218" t="s">
        <v>85</v>
      </c>
      <c r="AV953" s="13" t="s">
        <v>85</v>
      </c>
      <c r="AW953" s="13" t="s">
        <v>35</v>
      </c>
      <c r="AX953" s="13" t="s">
        <v>75</v>
      </c>
      <c r="AY953" s="218" t="s">
        <v>178</v>
      </c>
    </row>
    <row r="954" spans="2:51" s="12" customFormat="1" ht="11.25">
      <c r="B954" s="198"/>
      <c r="C954" s="199"/>
      <c r="D954" s="195" t="s">
        <v>189</v>
      </c>
      <c r="E954" s="200" t="s">
        <v>19</v>
      </c>
      <c r="F954" s="201" t="s">
        <v>881</v>
      </c>
      <c r="G954" s="199"/>
      <c r="H954" s="200" t="s">
        <v>19</v>
      </c>
      <c r="I954" s="202"/>
      <c r="J954" s="199"/>
      <c r="K954" s="199"/>
      <c r="L954" s="203"/>
      <c r="M954" s="204"/>
      <c r="N954" s="205"/>
      <c r="O954" s="205"/>
      <c r="P954" s="205"/>
      <c r="Q954" s="205"/>
      <c r="R954" s="205"/>
      <c r="S954" s="205"/>
      <c r="T954" s="206"/>
      <c r="AT954" s="207" t="s">
        <v>189</v>
      </c>
      <c r="AU954" s="207" t="s">
        <v>85</v>
      </c>
      <c r="AV954" s="12" t="s">
        <v>83</v>
      </c>
      <c r="AW954" s="12" t="s">
        <v>35</v>
      </c>
      <c r="AX954" s="12" t="s">
        <v>75</v>
      </c>
      <c r="AY954" s="207" t="s">
        <v>178</v>
      </c>
    </row>
    <row r="955" spans="2:51" s="13" customFormat="1" ht="11.25">
      <c r="B955" s="208"/>
      <c r="C955" s="209"/>
      <c r="D955" s="195" t="s">
        <v>189</v>
      </c>
      <c r="E955" s="210" t="s">
        <v>19</v>
      </c>
      <c r="F955" s="211" t="s">
        <v>1267</v>
      </c>
      <c r="G955" s="209"/>
      <c r="H955" s="212">
        <v>-0.44800000000000001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189</v>
      </c>
      <c r="AU955" s="218" t="s">
        <v>85</v>
      </c>
      <c r="AV955" s="13" t="s">
        <v>85</v>
      </c>
      <c r="AW955" s="13" t="s">
        <v>35</v>
      </c>
      <c r="AX955" s="13" t="s">
        <v>75</v>
      </c>
      <c r="AY955" s="218" t="s">
        <v>178</v>
      </c>
    </row>
    <row r="956" spans="2:51" s="15" customFormat="1" ht="11.25">
      <c r="B956" s="230"/>
      <c r="C956" s="231"/>
      <c r="D956" s="195" t="s">
        <v>189</v>
      </c>
      <c r="E956" s="232" t="s">
        <v>19</v>
      </c>
      <c r="F956" s="233" t="s">
        <v>274</v>
      </c>
      <c r="G956" s="231"/>
      <c r="H956" s="234">
        <v>4.3120000000000003</v>
      </c>
      <c r="I956" s="235"/>
      <c r="J956" s="231"/>
      <c r="K956" s="231"/>
      <c r="L956" s="236"/>
      <c r="M956" s="237"/>
      <c r="N956" s="238"/>
      <c r="O956" s="238"/>
      <c r="P956" s="238"/>
      <c r="Q956" s="238"/>
      <c r="R956" s="238"/>
      <c r="S956" s="238"/>
      <c r="T956" s="239"/>
      <c r="AT956" s="240" t="s">
        <v>189</v>
      </c>
      <c r="AU956" s="240" t="s">
        <v>85</v>
      </c>
      <c r="AV956" s="15" t="s">
        <v>198</v>
      </c>
      <c r="AW956" s="15" t="s">
        <v>35</v>
      </c>
      <c r="AX956" s="15" t="s">
        <v>75</v>
      </c>
      <c r="AY956" s="240" t="s">
        <v>178</v>
      </c>
    </row>
    <row r="957" spans="2:51" s="12" customFormat="1" ht="11.25">
      <c r="B957" s="198"/>
      <c r="C957" s="199"/>
      <c r="D957" s="195" t="s">
        <v>189</v>
      </c>
      <c r="E957" s="200" t="s">
        <v>19</v>
      </c>
      <c r="F957" s="201" t="s">
        <v>1231</v>
      </c>
      <c r="G957" s="199"/>
      <c r="H957" s="200" t="s">
        <v>19</v>
      </c>
      <c r="I957" s="202"/>
      <c r="J957" s="199"/>
      <c r="K957" s="199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189</v>
      </c>
      <c r="AU957" s="207" t="s">
        <v>85</v>
      </c>
      <c r="AV957" s="12" t="s">
        <v>83</v>
      </c>
      <c r="AW957" s="12" t="s">
        <v>35</v>
      </c>
      <c r="AX957" s="12" t="s">
        <v>75</v>
      </c>
      <c r="AY957" s="207" t="s">
        <v>178</v>
      </c>
    </row>
    <row r="958" spans="2:51" s="13" customFormat="1" ht="11.25">
      <c r="B958" s="208"/>
      <c r="C958" s="209"/>
      <c r="D958" s="195" t="s">
        <v>189</v>
      </c>
      <c r="E958" s="210" t="s">
        <v>19</v>
      </c>
      <c r="F958" s="211" t="s">
        <v>1282</v>
      </c>
      <c r="G958" s="209"/>
      <c r="H958" s="212">
        <v>4.9560000000000004</v>
      </c>
      <c r="I958" s="213"/>
      <c r="J958" s="209"/>
      <c r="K958" s="209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189</v>
      </c>
      <c r="AU958" s="218" t="s">
        <v>85</v>
      </c>
      <c r="AV958" s="13" t="s">
        <v>85</v>
      </c>
      <c r="AW958" s="13" t="s">
        <v>35</v>
      </c>
      <c r="AX958" s="13" t="s">
        <v>75</v>
      </c>
      <c r="AY958" s="218" t="s">
        <v>178</v>
      </c>
    </row>
    <row r="959" spans="2:51" s="12" customFormat="1" ht="11.25">
      <c r="B959" s="198"/>
      <c r="C959" s="199"/>
      <c r="D959" s="195" t="s">
        <v>189</v>
      </c>
      <c r="E959" s="200" t="s">
        <v>19</v>
      </c>
      <c r="F959" s="201" t="s">
        <v>881</v>
      </c>
      <c r="G959" s="199"/>
      <c r="H959" s="200" t="s">
        <v>19</v>
      </c>
      <c r="I959" s="202"/>
      <c r="J959" s="199"/>
      <c r="K959" s="199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189</v>
      </c>
      <c r="AU959" s="207" t="s">
        <v>85</v>
      </c>
      <c r="AV959" s="12" t="s">
        <v>83</v>
      </c>
      <c r="AW959" s="12" t="s">
        <v>35</v>
      </c>
      <c r="AX959" s="12" t="s">
        <v>75</v>
      </c>
      <c r="AY959" s="207" t="s">
        <v>178</v>
      </c>
    </row>
    <row r="960" spans="2:51" s="13" customFormat="1" ht="11.25">
      <c r="B960" s="208"/>
      <c r="C960" s="209"/>
      <c r="D960" s="195" t="s">
        <v>189</v>
      </c>
      <c r="E960" s="210" t="s">
        <v>19</v>
      </c>
      <c r="F960" s="211" t="s">
        <v>1267</v>
      </c>
      <c r="G960" s="209"/>
      <c r="H960" s="212">
        <v>-0.44800000000000001</v>
      </c>
      <c r="I960" s="213"/>
      <c r="J960" s="209"/>
      <c r="K960" s="209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189</v>
      </c>
      <c r="AU960" s="218" t="s">
        <v>85</v>
      </c>
      <c r="AV960" s="13" t="s">
        <v>85</v>
      </c>
      <c r="AW960" s="13" t="s">
        <v>35</v>
      </c>
      <c r="AX960" s="13" t="s">
        <v>75</v>
      </c>
      <c r="AY960" s="218" t="s">
        <v>178</v>
      </c>
    </row>
    <row r="961" spans="2:65" s="15" customFormat="1" ht="11.25">
      <c r="B961" s="230"/>
      <c r="C961" s="231"/>
      <c r="D961" s="195" t="s">
        <v>189</v>
      </c>
      <c r="E961" s="232" t="s">
        <v>19</v>
      </c>
      <c r="F961" s="233" t="s">
        <v>274</v>
      </c>
      <c r="G961" s="231"/>
      <c r="H961" s="234">
        <v>4.508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189</v>
      </c>
      <c r="AU961" s="240" t="s">
        <v>85</v>
      </c>
      <c r="AV961" s="15" t="s">
        <v>198</v>
      </c>
      <c r="AW961" s="15" t="s">
        <v>35</v>
      </c>
      <c r="AX961" s="15" t="s">
        <v>75</v>
      </c>
      <c r="AY961" s="240" t="s">
        <v>178</v>
      </c>
    </row>
    <row r="962" spans="2:65" s="12" customFormat="1" ht="11.25">
      <c r="B962" s="198"/>
      <c r="C962" s="199"/>
      <c r="D962" s="195" t="s">
        <v>189</v>
      </c>
      <c r="E962" s="200" t="s">
        <v>19</v>
      </c>
      <c r="F962" s="201" t="s">
        <v>1233</v>
      </c>
      <c r="G962" s="199"/>
      <c r="H962" s="200" t="s">
        <v>19</v>
      </c>
      <c r="I962" s="202"/>
      <c r="J962" s="199"/>
      <c r="K962" s="199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189</v>
      </c>
      <c r="AU962" s="207" t="s">
        <v>85</v>
      </c>
      <c r="AV962" s="12" t="s">
        <v>83</v>
      </c>
      <c r="AW962" s="12" t="s">
        <v>35</v>
      </c>
      <c r="AX962" s="12" t="s">
        <v>75</v>
      </c>
      <c r="AY962" s="207" t="s">
        <v>178</v>
      </c>
    </row>
    <row r="963" spans="2:65" s="13" customFormat="1" ht="11.25">
      <c r="B963" s="208"/>
      <c r="C963" s="209"/>
      <c r="D963" s="195" t="s">
        <v>189</v>
      </c>
      <c r="E963" s="210" t="s">
        <v>19</v>
      </c>
      <c r="F963" s="211" t="s">
        <v>1283</v>
      </c>
      <c r="G963" s="209"/>
      <c r="H963" s="212">
        <v>6.0759999999999996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189</v>
      </c>
      <c r="AU963" s="218" t="s">
        <v>85</v>
      </c>
      <c r="AV963" s="13" t="s">
        <v>85</v>
      </c>
      <c r="AW963" s="13" t="s">
        <v>35</v>
      </c>
      <c r="AX963" s="13" t="s">
        <v>75</v>
      </c>
      <c r="AY963" s="218" t="s">
        <v>178</v>
      </c>
    </row>
    <row r="964" spans="2:65" s="12" customFormat="1" ht="11.25">
      <c r="B964" s="198"/>
      <c r="C964" s="199"/>
      <c r="D964" s="195" t="s">
        <v>189</v>
      </c>
      <c r="E964" s="200" t="s">
        <v>19</v>
      </c>
      <c r="F964" s="201" t="s">
        <v>881</v>
      </c>
      <c r="G964" s="199"/>
      <c r="H964" s="200" t="s">
        <v>19</v>
      </c>
      <c r="I964" s="202"/>
      <c r="J964" s="199"/>
      <c r="K964" s="199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189</v>
      </c>
      <c r="AU964" s="207" t="s">
        <v>85</v>
      </c>
      <c r="AV964" s="12" t="s">
        <v>83</v>
      </c>
      <c r="AW964" s="12" t="s">
        <v>35</v>
      </c>
      <c r="AX964" s="12" t="s">
        <v>75</v>
      </c>
      <c r="AY964" s="207" t="s">
        <v>178</v>
      </c>
    </row>
    <row r="965" spans="2:65" s="13" customFormat="1" ht="11.25">
      <c r="B965" s="208"/>
      <c r="C965" s="209"/>
      <c r="D965" s="195" t="s">
        <v>189</v>
      </c>
      <c r="E965" s="210" t="s">
        <v>19</v>
      </c>
      <c r="F965" s="211" t="s">
        <v>1276</v>
      </c>
      <c r="G965" s="209"/>
      <c r="H965" s="212">
        <v>-0.67200000000000004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189</v>
      </c>
      <c r="AU965" s="218" t="s">
        <v>85</v>
      </c>
      <c r="AV965" s="13" t="s">
        <v>85</v>
      </c>
      <c r="AW965" s="13" t="s">
        <v>35</v>
      </c>
      <c r="AX965" s="13" t="s">
        <v>75</v>
      </c>
      <c r="AY965" s="218" t="s">
        <v>178</v>
      </c>
    </row>
    <row r="966" spans="2:65" s="15" customFormat="1" ht="11.25">
      <c r="B966" s="230"/>
      <c r="C966" s="231"/>
      <c r="D966" s="195" t="s">
        <v>189</v>
      </c>
      <c r="E966" s="232" t="s">
        <v>19</v>
      </c>
      <c r="F966" s="233" t="s">
        <v>274</v>
      </c>
      <c r="G966" s="231"/>
      <c r="H966" s="234">
        <v>5.4039999999999999</v>
      </c>
      <c r="I966" s="235"/>
      <c r="J966" s="231"/>
      <c r="K966" s="231"/>
      <c r="L966" s="236"/>
      <c r="M966" s="237"/>
      <c r="N966" s="238"/>
      <c r="O966" s="238"/>
      <c r="P966" s="238"/>
      <c r="Q966" s="238"/>
      <c r="R966" s="238"/>
      <c r="S966" s="238"/>
      <c r="T966" s="239"/>
      <c r="AT966" s="240" t="s">
        <v>189</v>
      </c>
      <c r="AU966" s="240" t="s">
        <v>85</v>
      </c>
      <c r="AV966" s="15" t="s">
        <v>198</v>
      </c>
      <c r="AW966" s="15" t="s">
        <v>35</v>
      </c>
      <c r="AX966" s="15" t="s">
        <v>75</v>
      </c>
      <c r="AY966" s="240" t="s">
        <v>178</v>
      </c>
    </row>
    <row r="967" spans="2:65" s="14" customFormat="1" ht="11.25">
      <c r="B967" s="219"/>
      <c r="C967" s="220"/>
      <c r="D967" s="195" t="s">
        <v>189</v>
      </c>
      <c r="E967" s="221" t="s">
        <v>19</v>
      </c>
      <c r="F967" s="222" t="s">
        <v>258</v>
      </c>
      <c r="G967" s="220"/>
      <c r="H967" s="223">
        <v>63.223999999999997</v>
      </c>
      <c r="I967" s="224"/>
      <c r="J967" s="220"/>
      <c r="K967" s="220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189</v>
      </c>
      <c r="AU967" s="229" t="s">
        <v>85</v>
      </c>
      <c r="AV967" s="14" t="s">
        <v>185</v>
      </c>
      <c r="AW967" s="14" t="s">
        <v>35</v>
      </c>
      <c r="AX967" s="14" t="s">
        <v>83</v>
      </c>
      <c r="AY967" s="229" t="s">
        <v>178</v>
      </c>
    </row>
    <row r="968" spans="2:65" s="1" customFormat="1" ht="16.5" customHeight="1">
      <c r="B968" s="35"/>
      <c r="C968" s="183" t="s">
        <v>1284</v>
      </c>
      <c r="D968" s="183" t="s">
        <v>180</v>
      </c>
      <c r="E968" s="184" t="s">
        <v>1285</v>
      </c>
      <c r="F968" s="185" t="s">
        <v>1286</v>
      </c>
      <c r="G968" s="186" t="s">
        <v>183</v>
      </c>
      <c r="H968" s="187">
        <v>733.495</v>
      </c>
      <c r="I968" s="188"/>
      <c r="J968" s="189">
        <f>ROUND(I968*H968,2)</f>
        <v>0</v>
      </c>
      <c r="K968" s="185" t="s">
        <v>184</v>
      </c>
      <c r="L968" s="39"/>
      <c r="M968" s="190" t="s">
        <v>19</v>
      </c>
      <c r="N968" s="191" t="s">
        <v>46</v>
      </c>
      <c r="O968" s="61"/>
      <c r="P968" s="192">
        <f>O968*H968</f>
        <v>0</v>
      </c>
      <c r="Q968" s="192">
        <v>1.6279999999999999E-2</v>
      </c>
      <c r="R968" s="192">
        <f>Q968*H968</f>
        <v>11.9412986</v>
      </c>
      <c r="S968" s="192">
        <v>0</v>
      </c>
      <c r="T968" s="193">
        <f>S968*H968</f>
        <v>0</v>
      </c>
      <c r="AR968" s="18" t="s">
        <v>185</v>
      </c>
      <c r="AT968" s="18" t="s">
        <v>180</v>
      </c>
      <c r="AU968" s="18" t="s">
        <v>85</v>
      </c>
      <c r="AY968" s="18" t="s">
        <v>178</v>
      </c>
      <c r="BE968" s="194">
        <f>IF(N968="základní",J968,0)</f>
        <v>0</v>
      </c>
      <c r="BF968" s="194">
        <f>IF(N968="snížená",J968,0)</f>
        <v>0</v>
      </c>
      <c r="BG968" s="194">
        <f>IF(N968="zákl. přenesená",J968,0)</f>
        <v>0</v>
      </c>
      <c r="BH968" s="194">
        <f>IF(N968="sníž. přenesená",J968,0)</f>
        <v>0</v>
      </c>
      <c r="BI968" s="194">
        <f>IF(N968="nulová",J968,0)</f>
        <v>0</v>
      </c>
      <c r="BJ968" s="18" t="s">
        <v>83</v>
      </c>
      <c r="BK968" s="194">
        <f>ROUND(I968*H968,2)</f>
        <v>0</v>
      </c>
      <c r="BL968" s="18" t="s">
        <v>185</v>
      </c>
      <c r="BM968" s="18" t="s">
        <v>1287</v>
      </c>
    </row>
    <row r="969" spans="2:65" s="1" customFormat="1" ht="19.5">
      <c r="B969" s="35"/>
      <c r="C969" s="36"/>
      <c r="D969" s="195" t="s">
        <v>187</v>
      </c>
      <c r="E969" s="36"/>
      <c r="F969" s="196" t="s">
        <v>1288</v>
      </c>
      <c r="G969" s="36"/>
      <c r="H969" s="36"/>
      <c r="I969" s="113"/>
      <c r="J969" s="36"/>
      <c r="K969" s="36"/>
      <c r="L969" s="39"/>
      <c r="M969" s="197"/>
      <c r="N969" s="61"/>
      <c r="O969" s="61"/>
      <c r="P969" s="61"/>
      <c r="Q969" s="61"/>
      <c r="R969" s="61"/>
      <c r="S969" s="61"/>
      <c r="T969" s="62"/>
      <c r="AT969" s="18" t="s">
        <v>187</v>
      </c>
      <c r="AU969" s="18" t="s">
        <v>85</v>
      </c>
    </row>
    <row r="970" spans="2:65" s="12" customFormat="1" ht="11.25">
      <c r="B970" s="198"/>
      <c r="C970" s="199"/>
      <c r="D970" s="195" t="s">
        <v>189</v>
      </c>
      <c r="E970" s="200" t="s">
        <v>19</v>
      </c>
      <c r="F970" s="201" t="s">
        <v>1289</v>
      </c>
      <c r="G970" s="199"/>
      <c r="H970" s="200" t="s">
        <v>19</v>
      </c>
      <c r="I970" s="202"/>
      <c r="J970" s="199"/>
      <c r="K970" s="199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189</v>
      </c>
      <c r="AU970" s="207" t="s">
        <v>85</v>
      </c>
      <c r="AV970" s="12" t="s">
        <v>83</v>
      </c>
      <c r="AW970" s="12" t="s">
        <v>35</v>
      </c>
      <c r="AX970" s="12" t="s">
        <v>75</v>
      </c>
      <c r="AY970" s="207" t="s">
        <v>178</v>
      </c>
    </row>
    <row r="971" spans="2:65" s="12" customFormat="1" ht="11.25">
      <c r="B971" s="198"/>
      <c r="C971" s="199"/>
      <c r="D971" s="195" t="s">
        <v>189</v>
      </c>
      <c r="E971" s="200" t="s">
        <v>19</v>
      </c>
      <c r="F971" s="201" t="s">
        <v>1290</v>
      </c>
      <c r="G971" s="199"/>
      <c r="H971" s="200" t="s">
        <v>19</v>
      </c>
      <c r="I971" s="202"/>
      <c r="J971" s="199"/>
      <c r="K971" s="199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189</v>
      </c>
      <c r="AU971" s="207" t="s">
        <v>85</v>
      </c>
      <c r="AV971" s="12" t="s">
        <v>83</v>
      </c>
      <c r="AW971" s="12" t="s">
        <v>35</v>
      </c>
      <c r="AX971" s="12" t="s">
        <v>75</v>
      </c>
      <c r="AY971" s="207" t="s">
        <v>178</v>
      </c>
    </row>
    <row r="972" spans="2:65" s="12" customFormat="1" ht="11.25">
      <c r="B972" s="198"/>
      <c r="C972" s="199"/>
      <c r="D972" s="195" t="s">
        <v>189</v>
      </c>
      <c r="E972" s="200" t="s">
        <v>19</v>
      </c>
      <c r="F972" s="201" t="s">
        <v>1170</v>
      </c>
      <c r="G972" s="199"/>
      <c r="H972" s="200" t="s">
        <v>19</v>
      </c>
      <c r="I972" s="202"/>
      <c r="J972" s="199"/>
      <c r="K972" s="199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189</v>
      </c>
      <c r="AU972" s="207" t="s">
        <v>85</v>
      </c>
      <c r="AV972" s="12" t="s">
        <v>83</v>
      </c>
      <c r="AW972" s="12" t="s">
        <v>35</v>
      </c>
      <c r="AX972" s="12" t="s">
        <v>75</v>
      </c>
      <c r="AY972" s="207" t="s">
        <v>178</v>
      </c>
    </row>
    <row r="973" spans="2:65" s="13" customFormat="1" ht="11.25">
      <c r="B973" s="208"/>
      <c r="C973" s="209"/>
      <c r="D973" s="195" t="s">
        <v>189</v>
      </c>
      <c r="E973" s="210" t="s">
        <v>19</v>
      </c>
      <c r="F973" s="211" t="s">
        <v>1291</v>
      </c>
      <c r="G973" s="209"/>
      <c r="H973" s="212">
        <v>31.7</v>
      </c>
      <c r="I973" s="213"/>
      <c r="J973" s="209"/>
      <c r="K973" s="209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189</v>
      </c>
      <c r="AU973" s="218" t="s">
        <v>85</v>
      </c>
      <c r="AV973" s="13" t="s">
        <v>85</v>
      </c>
      <c r="AW973" s="13" t="s">
        <v>35</v>
      </c>
      <c r="AX973" s="13" t="s">
        <v>75</v>
      </c>
      <c r="AY973" s="218" t="s">
        <v>178</v>
      </c>
    </row>
    <row r="974" spans="2:65" s="12" customFormat="1" ht="11.25">
      <c r="B974" s="198"/>
      <c r="C974" s="199"/>
      <c r="D974" s="195" t="s">
        <v>189</v>
      </c>
      <c r="E974" s="200" t="s">
        <v>19</v>
      </c>
      <c r="F974" s="201" t="s">
        <v>881</v>
      </c>
      <c r="G974" s="199"/>
      <c r="H974" s="200" t="s">
        <v>19</v>
      </c>
      <c r="I974" s="202"/>
      <c r="J974" s="199"/>
      <c r="K974" s="199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189</v>
      </c>
      <c r="AU974" s="207" t="s">
        <v>85</v>
      </c>
      <c r="AV974" s="12" t="s">
        <v>83</v>
      </c>
      <c r="AW974" s="12" t="s">
        <v>35</v>
      </c>
      <c r="AX974" s="12" t="s">
        <v>75</v>
      </c>
      <c r="AY974" s="207" t="s">
        <v>178</v>
      </c>
    </row>
    <row r="975" spans="2:65" s="13" customFormat="1" ht="11.25">
      <c r="B975" s="208"/>
      <c r="C975" s="209"/>
      <c r="D975" s="195" t="s">
        <v>189</v>
      </c>
      <c r="E975" s="210" t="s">
        <v>19</v>
      </c>
      <c r="F975" s="211" t="s">
        <v>1292</v>
      </c>
      <c r="G975" s="209"/>
      <c r="H975" s="212">
        <v>-5.5720000000000001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189</v>
      </c>
      <c r="AU975" s="218" t="s">
        <v>85</v>
      </c>
      <c r="AV975" s="13" t="s">
        <v>85</v>
      </c>
      <c r="AW975" s="13" t="s">
        <v>35</v>
      </c>
      <c r="AX975" s="13" t="s">
        <v>75</v>
      </c>
      <c r="AY975" s="218" t="s">
        <v>178</v>
      </c>
    </row>
    <row r="976" spans="2:65" s="15" customFormat="1" ht="11.25">
      <c r="B976" s="230"/>
      <c r="C976" s="231"/>
      <c r="D976" s="195" t="s">
        <v>189</v>
      </c>
      <c r="E976" s="232" t="s">
        <v>19</v>
      </c>
      <c r="F976" s="233" t="s">
        <v>274</v>
      </c>
      <c r="G976" s="231"/>
      <c r="H976" s="234">
        <v>26.128</v>
      </c>
      <c r="I976" s="235"/>
      <c r="J976" s="231"/>
      <c r="K976" s="231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189</v>
      </c>
      <c r="AU976" s="240" t="s">
        <v>85</v>
      </c>
      <c r="AV976" s="15" t="s">
        <v>198</v>
      </c>
      <c r="AW976" s="15" t="s">
        <v>35</v>
      </c>
      <c r="AX976" s="15" t="s">
        <v>75</v>
      </c>
      <c r="AY976" s="240" t="s">
        <v>178</v>
      </c>
    </row>
    <row r="977" spans="2:51" s="12" customFormat="1" ht="11.25">
      <c r="B977" s="198"/>
      <c r="C977" s="199"/>
      <c r="D977" s="195" t="s">
        <v>189</v>
      </c>
      <c r="E977" s="200" t="s">
        <v>19</v>
      </c>
      <c r="F977" s="201" t="s">
        <v>1179</v>
      </c>
      <c r="G977" s="199"/>
      <c r="H977" s="200" t="s">
        <v>19</v>
      </c>
      <c r="I977" s="202"/>
      <c r="J977" s="199"/>
      <c r="K977" s="199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189</v>
      </c>
      <c r="AU977" s="207" t="s">
        <v>85</v>
      </c>
      <c r="AV977" s="12" t="s">
        <v>83</v>
      </c>
      <c r="AW977" s="12" t="s">
        <v>35</v>
      </c>
      <c r="AX977" s="12" t="s">
        <v>75</v>
      </c>
      <c r="AY977" s="207" t="s">
        <v>178</v>
      </c>
    </row>
    <row r="978" spans="2:51" s="13" customFormat="1" ht="11.25">
      <c r="B978" s="208"/>
      <c r="C978" s="209"/>
      <c r="D978" s="195" t="s">
        <v>189</v>
      </c>
      <c r="E978" s="210" t="s">
        <v>19</v>
      </c>
      <c r="F978" s="211" t="s">
        <v>1293</v>
      </c>
      <c r="G978" s="209"/>
      <c r="H978" s="212">
        <v>40.893000000000001</v>
      </c>
      <c r="I978" s="213"/>
      <c r="J978" s="209"/>
      <c r="K978" s="209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189</v>
      </c>
      <c r="AU978" s="218" t="s">
        <v>85</v>
      </c>
      <c r="AV978" s="13" t="s">
        <v>85</v>
      </c>
      <c r="AW978" s="13" t="s">
        <v>35</v>
      </c>
      <c r="AX978" s="13" t="s">
        <v>75</v>
      </c>
      <c r="AY978" s="218" t="s">
        <v>178</v>
      </c>
    </row>
    <row r="979" spans="2:51" s="12" customFormat="1" ht="11.25">
      <c r="B979" s="198"/>
      <c r="C979" s="199"/>
      <c r="D979" s="195" t="s">
        <v>189</v>
      </c>
      <c r="E979" s="200" t="s">
        <v>19</v>
      </c>
      <c r="F979" s="201" t="s">
        <v>881</v>
      </c>
      <c r="G979" s="199"/>
      <c r="H979" s="200" t="s">
        <v>19</v>
      </c>
      <c r="I979" s="202"/>
      <c r="J979" s="199"/>
      <c r="K979" s="199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189</v>
      </c>
      <c r="AU979" s="207" t="s">
        <v>85</v>
      </c>
      <c r="AV979" s="12" t="s">
        <v>83</v>
      </c>
      <c r="AW979" s="12" t="s">
        <v>35</v>
      </c>
      <c r="AX979" s="12" t="s">
        <v>75</v>
      </c>
      <c r="AY979" s="207" t="s">
        <v>178</v>
      </c>
    </row>
    <row r="980" spans="2:51" s="13" customFormat="1" ht="11.25">
      <c r="B980" s="208"/>
      <c r="C980" s="209"/>
      <c r="D980" s="195" t="s">
        <v>189</v>
      </c>
      <c r="E980" s="210" t="s">
        <v>19</v>
      </c>
      <c r="F980" s="211" t="s">
        <v>1294</v>
      </c>
      <c r="G980" s="209"/>
      <c r="H980" s="212">
        <v>-3.27</v>
      </c>
      <c r="I980" s="213"/>
      <c r="J980" s="209"/>
      <c r="K980" s="209"/>
      <c r="L980" s="214"/>
      <c r="M980" s="215"/>
      <c r="N980" s="216"/>
      <c r="O980" s="216"/>
      <c r="P980" s="216"/>
      <c r="Q980" s="216"/>
      <c r="R980" s="216"/>
      <c r="S980" s="216"/>
      <c r="T980" s="217"/>
      <c r="AT980" s="218" t="s">
        <v>189</v>
      </c>
      <c r="AU980" s="218" t="s">
        <v>85</v>
      </c>
      <c r="AV980" s="13" t="s">
        <v>85</v>
      </c>
      <c r="AW980" s="13" t="s">
        <v>35</v>
      </c>
      <c r="AX980" s="13" t="s">
        <v>75</v>
      </c>
      <c r="AY980" s="218" t="s">
        <v>178</v>
      </c>
    </row>
    <row r="981" spans="2:51" s="13" customFormat="1" ht="11.25">
      <c r="B981" s="208"/>
      <c r="C981" s="209"/>
      <c r="D981" s="195" t="s">
        <v>189</v>
      </c>
      <c r="E981" s="210" t="s">
        <v>19</v>
      </c>
      <c r="F981" s="211" t="s">
        <v>1295</v>
      </c>
      <c r="G981" s="209"/>
      <c r="H981" s="212">
        <v>-5.9560000000000004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189</v>
      </c>
      <c r="AU981" s="218" t="s">
        <v>85</v>
      </c>
      <c r="AV981" s="13" t="s">
        <v>85</v>
      </c>
      <c r="AW981" s="13" t="s">
        <v>35</v>
      </c>
      <c r="AX981" s="13" t="s">
        <v>75</v>
      </c>
      <c r="AY981" s="218" t="s">
        <v>178</v>
      </c>
    </row>
    <row r="982" spans="2:51" s="15" customFormat="1" ht="11.25">
      <c r="B982" s="230"/>
      <c r="C982" s="231"/>
      <c r="D982" s="195" t="s">
        <v>189</v>
      </c>
      <c r="E982" s="232" t="s">
        <v>19</v>
      </c>
      <c r="F982" s="233" t="s">
        <v>274</v>
      </c>
      <c r="G982" s="231"/>
      <c r="H982" s="234">
        <v>31.667000000000002</v>
      </c>
      <c r="I982" s="235"/>
      <c r="J982" s="231"/>
      <c r="K982" s="231"/>
      <c r="L982" s="236"/>
      <c r="M982" s="237"/>
      <c r="N982" s="238"/>
      <c r="O982" s="238"/>
      <c r="P982" s="238"/>
      <c r="Q982" s="238"/>
      <c r="R982" s="238"/>
      <c r="S982" s="238"/>
      <c r="T982" s="239"/>
      <c r="AT982" s="240" t="s">
        <v>189</v>
      </c>
      <c r="AU982" s="240" t="s">
        <v>85</v>
      </c>
      <c r="AV982" s="15" t="s">
        <v>198</v>
      </c>
      <c r="AW982" s="15" t="s">
        <v>35</v>
      </c>
      <c r="AX982" s="15" t="s">
        <v>75</v>
      </c>
      <c r="AY982" s="240" t="s">
        <v>178</v>
      </c>
    </row>
    <row r="983" spans="2:51" s="12" customFormat="1" ht="11.25">
      <c r="B983" s="198"/>
      <c r="C983" s="199"/>
      <c r="D983" s="195" t="s">
        <v>189</v>
      </c>
      <c r="E983" s="200" t="s">
        <v>19</v>
      </c>
      <c r="F983" s="201" t="s">
        <v>1182</v>
      </c>
      <c r="G983" s="199"/>
      <c r="H983" s="200" t="s">
        <v>19</v>
      </c>
      <c r="I983" s="202"/>
      <c r="J983" s="199"/>
      <c r="K983" s="199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189</v>
      </c>
      <c r="AU983" s="207" t="s">
        <v>85</v>
      </c>
      <c r="AV983" s="12" t="s">
        <v>83</v>
      </c>
      <c r="AW983" s="12" t="s">
        <v>35</v>
      </c>
      <c r="AX983" s="12" t="s">
        <v>75</v>
      </c>
      <c r="AY983" s="207" t="s">
        <v>178</v>
      </c>
    </row>
    <row r="984" spans="2:51" s="13" customFormat="1" ht="11.25">
      <c r="B984" s="208"/>
      <c r="C984" s="209"/>
      <c r="D984" s="195" t="s">
        <v>189</v>
      </c>
      <c r="E984" s="210" t="s">
        <v>19</v>
      </c>
      <c r="F984" s="211" t="s">
        <v>1296</v>
      </c>
      <c r="G984" s="209"/>
      <c r="H984" s="212">
        <v>38.356999999999999</v>
      </c>
      <c r="I984" s="213"/>
      <c r="J984" s="209"/>
      <c r="K984" s="209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189</v>
      </c>
      <c r="AU984" s="218" t="s">
        <v>85</v>
      </c>
      <c r="AV984" s="13" t="s">
        <v>85</v>
      </c>
      <c r="AW984" s="13" t="s">
        <v>35</v>
      </c>
      <c r="AX984" s="13" t="s">
        <v>75</v>
      </c>
      <c r="AY984" s="218" t="s">
        <v>178</v>
      </c>
    </row>
    <row r="985" spans="2:51" s="12" customFormat="1" ht="11.25">
      <c r="B985" s="198"/>
      <c r="C985" s="199"/>
      <c r="D985" s="195" t="s">
        <v>189</v>
      </c>
      <c r="E985" s="200" t="s">
        <v>19</v>
      </c>
      <c r="F985" s="201" t="s">
        <v>881</v>
      </c>
      <c r="G985" s="199"/>
      <c r="H985" s="200" t="s">
        <v>19</v>
      </c>
      <c r="I985" s="202"/>
      <c r="J985" s="199"/>
      <c r="K985" s="199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189</v>
      </c>
      <c r="AU985" s="207" t="s">
        <v>85</v>
      </c>
      <c r="AV985" s="12" t="s">
        <v>83</v>
      </c>
      <c r="AW985" s="12" t="s">
        <v>35</v>
      </c>
      <c r="AX985" s="12" t="s">
        <v>75</v>
      </c>
      <c r="AY985" s="207" t="s">
        <v>178</v>
      </c>
    </row>
    <row r="986" spans="2:51" s="13" customFormat="1" ht="11.25">
      <c r="B986" s="208"/>
      <c r="C986" s="209"/>
      <c r="D986" s="195" t="s">
        <v>189</v>
      </c>
      <c r="E986" s="210" t="s">
        <v>19</v>
      </c>
      <c r="F986" s="211" t="s">
        <v>1297</v>
      </c>
      <c r="G986" s="209"/>
      <c r="H986" s="212">
        <v>-3.64</v>
      </c>
      <c r="I986" s="213"/>
      <c r="J986" s="209"/>
      <c r="K986" s="209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189</v>
      </c>
      <c r="AU986" s="218" t="s">
        <v>85</v>
      </c>
      <c r="AV986" s="13" t="s">
        <v>85</v>
      </c>
      <c r="AW986" s="13" t="s">
        <v>35</v>
      </c>
      <c r="AX986" s="13" t="s">
        <v>75</v>
      </c>
      <c r="AY986" s="218" t="s">
        <v>178</v>
      </c>
    </row>
    <row r="987" spans="2:51" s="15" customFormat="1" ht="11.25">
      <c r="B987" s="230"/>
      <c r="C987" s="231"/>
      <c r="D987" s="195" t="s">
        <v>189</v>
      </c>
      <c r="E987" s="232" t="s">
        <v>19</v>
      </c>
      <c r="F987" s="233" t="s">
        <v>274</v>
      </c>
      <c r="G987" s="231"/>
      <c r="H987" s="234">
        <v>34.716999999999999</v>
      </c>
      <c r="I987" s="235"/>
      <c r="J987" s="231"/>
      <c r="K987" s="231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189</v>
      </c>
      <c r="AU987" s="240" t="s">
        <v>85</v>
      </c>
      <c r="AV987" s="15" t="s">
        <v>198</v>
      </c>
      <c r="AW987" s="15" t="s">
        <v>35</v>
      </c>
      <c r="AX987" s="15" t="s">
        <v>75</v>
      </c>
      <c r="AY987" s="240" t="s">
        <v>178</v>
      </c>
    </row>
    <row r="988" spans="2:51" s="12" customFormat="1" ht="11.25">
      <c r="B988" s="198"/>
      <c r="C988" s="199"/>
      <c r="D988" s="195" t="s">
        <v>189</v>
      </c>
      <c r="E988" s="200" t="s">
        <v>19</v>
      </c>
      <c r="F988" s="201" t="s">
        <v>1185</v>
      </c>
      <c r="G988" s="199"/>
      <c r="H988" s="200" t="s">
        <v>19</v>
      </c>
      <c r="I988" s="202"/>
      <c r="J988" s="199"/>
      <c r="K988" s="199"/>
      <c r="L988" s="203"/>
      <c r="M988" s="204"/>
      <c r="N988" s="205"/>
      <c r="O988" s="205"/>
      <c r="P988" s="205"/>
      <c r="Q988" s="205"/>
      <c r="R988" s="205"/>
      <c r="S988" s="205"/>
      <c r="T988" s="206"/>
      <c r="AT988" s="207" t="s">
        <v>189</v>
      </c>
      <c r="AU988" s="207" t="s">
        <v>85</v>
      </c>
      <c r="AV988" s="12" t="s">
        <v>83</v>
      </c>
      <c r="AW988" s="12" t="s">
        <v>35</v>
      </c>
      <c r="AX988" s="12" t="s">
        <v>75</v>
      </c>
      <c r="AY988" s="207" t="s">
        <v>178</v>
      </c>
    </row>
    <row r="989" spans="2:51" s="13" customFormat="1" ht="11.25">
      <c r="B989" s="208"/>
      <c r="C989" s="209"/>
      <c r="D989" s="195" t="s">
        <v>189</v>
      </c>
      <c r="E989" s="210" t="s">
        <v>19</v>
      </c>
      <c r="F989" s="211" t="s">
        <v>1298</v>
      </c>
      <c r="G989" s="209"/>
      <c r="H989" s="212">
        <v>38.356999999999999</v>
      </c>
      <c r="I989" s="213"/>
      <c r="J989" s="209"/>
      <c r="K989" s="209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189</v>
      </c>
      <c r="AU989" s="218" t="s">
        <v>85</v>
      </c>
      <c r="AV989" s="13" t="s">
        <v>85</v>
      </c>
      <c r="AW989" s="13" t="s">
        <v>35</v>
      </c>
      <c r="AX989" s="13" t="s">
        <v>75</v>
      </c>
      <c r="AY989" s="218" t="s">
        <v>178</v>
      </c>
    </row>
    <row r="990" spans="2:51" s="12" customFormat="1" ht="11.25">
      <c r="B990" s="198"/>
      <c r="C990" s="199"/>
      <c r="D990" s="195" t="s">
        <v>189</v>
      </c>
      <c r="E990" s="200" t="s">
        <v>19</v>
      </c>
      <c r="F990" s="201" t="s">
        <v>881</v>
      </c>
      <c r="G990" s="199"/>
      <c r="H990" s="200" t="s">
        <v>19</v>
      </c>
      <c r="I990" s="202"/>
      <c r="J990" s="199"/>
      <c r="K990" s="199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189</v>
      </c>
      <c r="AU990" s="207" t="s">
        <v>85</v>
      </c>
      <c r="AV990" s="12" t="s">
        <v>83</v>
      </c>
      <c r="AW990" s="12" t="s">
        <v>35</v>
      </c>
      <c r="AX990" s="12" t="s">
        <v>75</v>
      </c>
      <c r="AY990" s="207" t="s">
        <v>178</v>
      </c>
    </row>
    <row r="991" spans="2:51" s="13" customFormat="1" ht="11.25">
      <c r="B991" s="208"/>
      <c r="C991" s="209"/>
      <c r="D991" s="195" t="s">
        <v>189</v>
      </c>
      <c r="E991" s="210" t="s">
        <v>19</v>
      </c>
      <c r="F991" s="211" t="s">
        <v>1299</v>
      </c>
      <c r="G991" s="209"/>
      <c r="H991" s="212">
        <v>-7.1479999999999997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189</v>
      </c>
      <c r="AU991" s="218" t="s">
        <v>85</v>
      </c>
      <c r="AV991" s="13" t="s">
        <v>85</v>
      </c>
      <c r="AW991" s="13" t="s">
        <v>35</v>
      </c>
      <c r="AX991" s="13" t="s">
        <v>75</v>
      </c>
      <c r="AY991" s="218" t="s">
        <v>178</v>
      </c>
    </row>
    <row r="992" spans="2:51" s="15" customFormat="1" ht="11.25">
      <c r="B992" s="230"/>
      <c r="C992" s="231"/>
      <c r="D992" s="195" t="s">
        <v>189</v>
      </c>
      <c r="E992" s="232" t="s">
        <v>19</v>
      </c>
      <c r="F992" s="233" t="s">
        <v>274</v>
      </c>
      <c r="G992" s="231"/>
      <c r="H992" s="234">
        <v>31.209</v>
      </c>
      <c r="I992" s="235"/>
      <c r="J992" s="231"/>
      <c r="K992" s="231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189</v>
      </c>
      <c r="AU992" s="240" t="s">
        <v>85</v>
      </c>
      <c r="AV992" s="15" t="s">
        <v>198</v>
      </c>
      <c r="AW992" s="15" t="s">
        <v>35</v>
      </c>
      <c r="AX992" s="15" t="s">
        <v>75</v>
      </c>
      <c r="AY992" s="240" t="s">
        <v>178</v>
      </c>
    </row>
    <row r="993" spans="2:51" s="12" customFormat="1" ht="11.25">
      <c r="B993" s="198"/>
      <c r="C993" s="199"/>
      <c r="D993" s="195" t="s">
        <v>189</v>
      </c>
      <c r="E993" s="200" t="s">
        <v>19</v>
      </c>
      <c r="F993" s="201" t="s">
        <v>1197</v>
      </c>
      <c r="G993" s="199"/>
      <c r="H993" s="200" t="s">
        <v>19</v>
      </c>
      <c r="I993" s="202"/>
      <c r="J993" s="199"/>
      <c r="K993" s="199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189</v>
      </c>
      <c r="AU993" s="207" t="s">
        <v>85</v>
      </c>
      <c r="AV993" s="12" t="s">
        <v>83</v>
      </c>
      <c r="AW993" s="12" t="s">
        <v>35</v>
      </c>
      <c r="AX993" s="12" t="s">
        <v>75</v>
      </c>
      <c r="AY993" s="207" t="s">
        <v>178</v>
      </c>
    </row>
    <row r="994" spans="2:51" s="13" customFormat="1" ht="11.25">
      <c r="B994" s="208"/>
      <c r="C994" s="209"/>
      <c r="D994" s="195" t="s">
        <v>189</v>
      </c>
      <c r="E994" s="210" t="s">
        <v>19</v>
      </c>
      <c r="F994" s="211" t="s">
        <v>1300</v>
      </c>
      <c r="G994" s="209"/>
      <c r="H994" s="212">
        <v>105.244</v>
      </c>
      <c r="I994" s="213"/>
      <c r="J994" s="209"/>
      <c r="K994" s="209"/>
      <c r="L994" s="214"/>
      <c r="M994" s="215"/>
      <c r="N994" s="216"/>
      <c r="O994" s="216"/>
      <c r="P994" s="216"/>
      <c r="Q994" s="216"/>
      <c r="R994" s="216"/>
      <c r="S994" s="216"/>
      <c r="T994" s="217"/>
      <c r="AT994" s="218" t="s">
        <v>189</v>
      </c>
      <c r="AU994" s="218" t="s">
        <v>85</v>
      </c>
      <c r="AV994" s="13" t="s">
        <v>85</v>
      </c>
      <c r="AW994" s="13" t="s">
        <v>35</v>
      </c>
      <c r="AX994" s="13" t="s">
        <v>75</v>
      </c>
      <c r="AY994" s="218" t="s">
        <v>178</v>
      </c>
    </row>
    <row r="995" spans="2:51" s="12" customFormat="1" ht="11.25">
      <c r="B995" s="198"/>
      <c r="C995" s="199"/>
      <c r="D995" s="195" t="s">
        <v>189</v>
      </c>
      <c r="E995" s="200" t="s">
        <v>19</v>
      </c>
      <c r="F995" s="201" t="s">
        <v>881</v>
      </c>
      <c r="G995" s="199"/>
      <c r="H995" s="200" t="s">
        <v>19</v>
      </c>
      <c r="I995" s="202"/>
      <c r="J995" s="199"/>
      <c r="K995" s="199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189</v>
      </c>
      <c r="AU995" s="207" t="s">
        <v>85</v>
      </c>
      <c r="AV995" s="12" t="s">
        <v>83</v>
      </c>
      <c r="AW995" s="12" t="s">
        <v>35</v>
      </c>
      <c r="AX995" s="12" t="s">
        <v>75</v>
      </c>
      <c r="AY995" s="207" t="s">
        <v>178</v>
      </c>
    </row>
    <row r="996" spans="2:51" s="13" customFormat="1" ht="11.25">
      <c r="B996" s="208"/>
      <c r="C996" s="209"/>
      <c r="D996" s="195" t="s">
        <v>189</v>
      </c>
      <c r="E996" s="210" t="s">
        <v>19</v>
      </c>
      <c r="F996" s="211" t="s">
        <v>1301</v>
      </c>
      <c r="G996" s="209"/>
      <c r="H996" s="212">
        <v>-14.577</v>
      </c>
      <c r="I996" s="213"/>
      <c r="J996" s="209"/>
      <c r="K996" s="209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189</v>
      </c>
      <c r="AU996" s="218" t="s">
        <v>85</v>
      </c>
      <c r="AV996" s="13" t="s">
        <v>85</v>
      </c>
      <c r="AW996" s="13" t="s">
        <v>35</v>
      </c>
      <c r="AX996" s="13" t="s">
        <v>75</v>
      </c>
      <c r="AY996" s="218" t="s">
        <v>178</v>
      </c>
    </row>
    <row r="997" spans="2:51" s="15" customFormat="1" ht="11.25">
      <c r="B997" s="230"/>
      <c r="C997" s="231"/>
      <c r="D997" s="195" t="s">
        <v>189</v>
      </c>
      <c r="E997" s="232" t="s">
        <v>19</v>
      </c>
      <c r="F997" s="233" t="s">
        <v>274</v>
      </c>
      <c r="G997" s="231"/>
      <c r="H997" s="234">
        <v>90.667000000000002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189</v>
      </c>
      <c r="AU997" s="240" t="s">
        <v>85</v>
      </c>
      <c r="AV997" s="15" t="s">
        <v>198</v>
      </c>
      <c r="AW997" s="15" t="s">
        <v>35</v>
      </c>
      <c r="AX997" s="15" t="s">
        <v>75</v>
      </c>
      <c r="AY997" s="240" t="s">
        <v>178</v>
      </c>
    </row>
    <row r="998" spans="2:51" s="12" customFormat="1" ht="11.25">
      <c r="B998" s="198"/>
      <c r="C998" s="199"/>
      <c r="D998" s="195" t="s">
        <v>189</v>
      </c>
      <c r="E998" s="200" t="s">
        <v>19</v>
      </c>
      <c r="F998" s="201" t="s">
        <v>1200</v>
      </c>
      <c r="G998" s="199"/>
      <c r="H998" s="200" t="s">
        <v>19</v>
      </c>
      <c r="I998" s="202"/>
      <c r="J998" s="199"/>
      <c r="K998" s="199"/>
      <c r="L998" s="203"/>
      <c r="M998" s="204"/>
      <c r="N998" s="205"/>
      <c r="O998" s="205"/>
      <c r="P998" s="205"/>
      <c r="Q998" s="205"/>
      <c r="R998" s="205"/>
      <c r="S998" s="205"/>
      <c r="T998" s="206"/>
      <c r="AT998" s="207" t="s">
        <v>189</v>
      </c>
      <c r="AU998" s="207" t="s">
        <v>85</v>
      </c>
      <c r="AV998" s="12" t="s">
        <v>83</v>
      </c>
      <c r="AW998" s="12" t="s">
        <v>35</v>
      </c>
      <c r="AX998" s="12" t="s">
        <v>75</v>
      </c>
      <c r="AY998" s="207" t="s">
        <v>178</v>
      </c>
    </row>
    <row r="999" spans="2:51" s="13" customFormat="1" ht="11.25">
      <c r="B999" s="208"/>
      <c r="C999" s="209"/>
      <c r="D999" s="195" t="s">
        <v>189</v>
      </c>
      <c r="E999" s="210" t="s">
        <v>19</v>
      </c>
      <c r="F999" s="211" t="s">
        <v>1302</v>
      </c>
      <c r="G999" s="209"/>
      <c r="H999" s="212">
        <v>61.497999999999998</v>
      </c>
      <c r="I999" s="213"/>
      <c r="J999" s="209"/>
      <c r="K999" s="209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189</v>
      </c>
      <c r="AU999" s="218" t="s">
        <v>85</v>
      </c>
      <c r="AV999" s="13" t="s">
        <v>85</v>
      </c>
      <c r="AW999" s="13" t="s">
        <v>35</v>
      </c>
      <c r="AX999" s="13" t="s">
        <v>75</v>
      </c>
      <c r="AY999" s="218" t="s">
        <v>178</v>
      </c>
    </row>
    <row r="1000" spans="2:51" s="12" customFormat="1" ht="11.25">
      <c r="B1000" s="198"/>
      <c r="C1000" s="199"/>
      <c r="D1000" s="195" t="s">
        <v>189</v>
      </c>
      <c r="E1000" s="200" t="s">
        <v>19</v>
      </c>
      <c r="F1000" s="201" t="s">
        <v>881</v>
      </c>
      <c r="G1000" s="199"/>
      <c r="H1000" s="200" t="s">
        <v>19</v>
      </c>
      <c r="I1000" s="202"/>
      <c r="J1000" s="199"/>
      <c r="K1000" s="199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189</v>
      </c>
      <c r="AU1000" s="207" t="s">
        <v>85</v>
      </c>
      <c r="AV1000" s="12" t="s">
        <v>83</v>
      </c>
      <c r="AW1000" s="12" t="s">
        <v>35</v>
      </c>
      <c r="AX1000" s="12" t="s">
        <v>75</v>
      </c>
      <c r="AY1000" s="207" t="s">
        <v>178</v>
      </c>
    </row>
    <row r="1001" spans="2:51" s="13" customFormat="1" ht="11.25">
      <c r="B1001" s="208"/>
      <c r="C1001" s="209"/>
      <c r="D1001" s="195" t="s">
        <v>189</v>
      </c>
      <c r="E1001" s="210" t="s">
        <v>19</v>
      </c>
      <c r="F1001" s="211" t="s">
        <v>1303</v>
      </c>
      <c r="G1001" s="209"/>
      <c r="H1001" s="212">
        <v>-5.0270000000000001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189</v>
      </c>
      <c r="AU1001" s="218" t="s">
        <v>85</v>
      </c>
      <c r="AV1001" s="13" t="s">
        <v>85</v>
      </c>
      <c r="AW1001" s="13" t="s">
        <v>35</v>
      </c>
      <c r="AX1001" s="13" t="s">
        <v>75</v>
      </c>
      <c r="AY1001" s="218" t="s">
        <v>178</v>
      </c>
    </row>
    <row r="1002" spans="2:51" s="15" customFormat="1" ht="11.25">
      <c r="B1002" s="230"/>
      <c r="C1002" s="231"/>
      <c r="D1002" s="195" t="s">
        <v>189</v>
      </c>
      <c r="E1002" s="232" t="s">
        <v>19</v>
      </c>
      <c r="F1002" s="233" t="s">
        <v>274</v>
      </c>
      <c r="G1002" s="231"/>
      <c r="H1002" s="234">
        <v>56.470999999999997</v>
      </c>
      <c r="I1002" s="235"/>
      <c r="J1002" s="231"/>
      <c r="K1002" s="231"/>
      <c r="L1002" s="236"/>
      <c r="M1002" s="237"/>
      <c r="N1002" s="238"/>
      <c r="O1002" s="238"/>
      <c r="P1002" s="238"/>
      <c r="Q1002" s="238"/>
      <c r="R1002" s="238"/>
      <c r="S1002" s="238"/>
      <c r="T1002" s="239"/>
      <c r="AT1002" s="240" t="s">
        <v>189</v>
      </c>
      <c r="AU1002" s="240" t="s">
        <v>85</v>
      </c>
      <c r="AV1002" s="15" t="s">
        <v>198</v>
      </c>
      <c r="AW1002" s="15" t="s">
        <v>35</v>
      </c>
      <c r="AX1002" s="15" t="s">
        <v>75</v>
      </c>
      <c r="AY1002" s="240" t="s">
        <v>178</v>
      </c>
    </row>
    <row r="1003" spans="2:51" s="12" customFormat="1" ht="11.25">
      <c r="B1003" s="198"/>
      <c r="C1003" s="199"/>
      <c r="D1003" s="195" t="s">
        <v>189</v>
      </c>
      <c r="E1003" s="200" t="s">
        <v>19</v>
      </c>
      <c r="F1003" s="201" t="s">
        <v>1203</v>
      </c>
      <c r="G1003" s="199"/>
      <c r="H1003" s="200" t="s">
        <v>19</v>
      </c>
      <c r="I1003" s="202"/>
      <c r="J1003" s="199"/>
      <c r="K1003" s="199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189</v>
      </c>
      <c r="AU1003" s="207" t="s">
        <v>85</v>
      </c>
      <c r="AV1003" s="12" t="s">
        <v>83</v>
      </c>
      <c r="AW1003" s="12" t="s">
        <v>35</v>
      </c>
      <c r="AX1003" s="12" t="s">
        <v>75</v>
      </c>
      <c r="AY1003" s="207" t="s">
        <v>178</v>
      </c>
    </row>
    <row r="1004" spans="2:51" s="13" customFormat="1" ht="11.25">
      <c r="B1004" s="208"/>
      <c r="C1004" s="209"/>
      <c r="D1004" s="195" t="s">
        <v>189</v>
      </c>
      <c r="E1004" s="210" t="s">
        <v>19</v>
      </c>
      <c r="F1004" s="211" t="s">
        <v>1304</v>
      </c>
      <c r="G1004" s="209"/>
      <c r="H1004" s="212">
        <v>66.887</v>
      </c>
      <c r="I1004" s="213"/>
      <c r="J1004" s="209"/>
      <c r="K1004" s="209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189</v>
      </c>
      <c r="AU1004" s="218" t="s">
        <v>85</v>
      </c>
      <c r="AV1004" s="13" t="s">
        <v>85</v>
      </c>
      <c r="AW1004" s="13" t="s">
        <v>35</v>
      </c>
      <c r="AX1004" s="13" t="s">
        <v>75</v>
      </c>
      <c r="AY1004" s="218" t="s">
        <v>178</v>
      </c>
    </row>
    <row r="1005" spans="2:51" s="12" customFormat="1" ht="11.25">
      <c r="B1005" s="198"/>
      <c r="C1005" s="199"/>
      <c r="D1005" s="195" t="s">
        <v>189</v>
      </c>
      <c r="E1005" s="200" t="s">
        <v>19</v>
      </c>
      <c r="F1005" s="201" t="s">
        <v>881</v>
      </c>
      <c r="G1005" s="199"/>
      <c r="H1005" s="200" t="s">
        <v>19</v>
      </c>
      <c r="I1005" s="202"/>
      <c r="J1005" s="199"/>
      <c r="K1005" s="199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189</v>
      </c>
      <c r="AU1005" s="207" t="s">
        <v>85</v>
      </c>
      <c r="AV1005" s="12" t="s">
        <v>83</v>
      </c>
      <c r="AW1005" s="12" t="s">
        <v>35</v>
      </c>
      <c r="AX1005" s="12" t="s">
        <v>75</v>
      </c>
      <c r="AY1005" s="207" t="s">
        <v>178</v>
      </c>
    </row>
    <row r="1006" spans="2:51" s="13" customFormat="1" ht="11.25">
      <c r="B1006" s="208"/>
      <c r="C1006" s="209"/>
      <c r="D1006" s="195" t="s">
        <v>189</v>
      </c>
      <c r="E1006" s="210" t="s">
        <v>19</v>
      </c>
      <c r="F1006" s="211" t="s">
        <v>1303</v>
      </c>
      <c r="G1006" s="209"/>
      <c r="H1006" s="212">
        <v>-5.0270000000000001</v>
      </c>
      <c r="I1006" s="213"/>
      <c r="J1006" s="209"/>
      <c r="K1006" s="209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189</v>
      </c>
      <c r="AU1006" s="218" t="s">
        <v>85</v>
      </c>
      <c r="AV1006" s="13" t="s">
        <v>85</v>
      </c>
      <c r="AW1006" s="13" t="s">
        <v>35</v>
      </c>
      <c r="AX1006" s="13" t="s">
        <v>75</v>
      </c>
      <c r="AY1006" s="218" t="s">
        <v>178</v>
      </c>
    </row>
    <row r="1007" spans="2:51" s="15" customFormat="1" ht="11.25">
      <c r="B1007" s="230"/>
      <c r="C1007" s="231"/>
      <c r="D1007" s="195" t="s">
        <v>189</v>
      </c>
      <c r="E1007" s="232" t="s">
        <v>19</v>
      </c>
      <c r="F1007" s="233" t="s">
        <v>274</v>
      </c>
      <c r="G1007" s="231"/>
      <c r="H1007" s="234">
        <v>61.86</v>
      </c>
      <c r="I1007" s="235"/>
      <c r="J1007" s="231"/>
      <c r="K1007" s="231"/>
      <c r="L1007" s="236"/>
      <c r="M1007" s="237"/>
      <c r="N1007" s="238"/>
      <c r="O1007" s="238"/>
      <c r="P1007" s="238"/>
      <c r="Q1007" s="238"/>
      <c r="R1007" s="238"/>
      <c r="S1007" s="238"/>
      <c r="T1007" s="239"/>
      <c r="AT1007" s="240" t="s">
        <v>189</v>
      </c>
      <c r="AU1007" s="240" t="s">
        <v>85</v>
      </c>
      <c r="AV1007" s="15" t="s">
        <v>198</v>
      </c>
      <c r="AW1007" s="15" t="s">
        <v>35</v>
      </c>
      <c r="AX1007" s="15" t="s">
        <v>75</v>
      </c>
      <c r="AY1007" s="240" t="s">
        <v>178</v>
      </c>
    </row>
    <row r="1008" spans="2:51" s="12" customFormat="1" ht="11.25">
      <c r="B1008" s="198"/>
      <c r="C1008" s="199"/>
      <c r="D1008" s="195" t="s">
        <v>189</v>
      </c>
      <c r="E1008" s="200" t="s">
        <v>19</v>
      </c>
      <c r="F1008" s="201" t="s">
        <v>1212</v>
      </c>
      <c r="G1008" s="199"/>
      <c r="H1008" s="200" t="s">
        <v>19</v>
      </c>
      <c r="I1008" s="202"/>
      <c r="J1008" s="199"/>
      <c r="K1008" s="199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189</v>
      </c>
      <c r="AU1008" s="207" t="s">
        <v>85</v>
      </c>
      <c r="AV1008" s="12" t="s">
        <v>83</v>
      </c>
      <c r="AW1008" s="12" t="s">
        <v>35</v>
      </c>
      <c r="AX1008" s="12" t="s">
        <v>75</v>
      </c>
      <c r="AY1008" s="207" t="s">
        <v>178</v>
      </c>
    </row>
    <row r="1009" spans="2:51" s="13" customFormat="1" ht="11.25">
      <c r="B1009" s="208"/>
      <c r="C1009" s="209"/>
      <c r="D1009" s="195" t="s">
        <v>189</v>
      </c>
      <c r="E1009" s="210" t="s">
        <v>19</v>
      </c>
      <c r="F1009" s="211" t="s">
        <v>1305</v>
      </c>
      <c r="G1009" s="209"/>
      <c r="H1009" s="212">
        <v>60.863999999999997</v>
      </c>
      <c r="I1009" s="213"/>
      <c r="J1009" s="209"/>
      <c r="K1009" s="209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189</v>
      </c>
      <c r="AU1009" s="218" t="s">
        <v>85</v>
      </c>
      <c r="AV1009" s="13" t="s">
        <v>85</v>
      </c>
      <c r="AW1009" s="13" t="s">
        <v>35</v>
      </c>
      <c r="AX1009" s="13" t="s">
        <v>75</v>
      </c>
      <c r="AY1009" s="218" t="s">
        <v>178</v>
      </c>
    </row>
    <row r="1010" spans="2:51" s="12" customFormat="1" ht="11.25">
      <c r="B1010" s="198"/>
      <c r="C1010" s="199"/>
      <c r="D1010" s="195" t="s">
        <v>189</v>
      </c>
      <c r="E1010" s="200" t="s">
        <v>19</v>
      </c>
      <c r="F1010" s="201" t="s">
        <v>881</v>
      </c>
      <c r="G1010" s="199"/>
      <c r="H1010" s="200" t="s">
        <v>19</v>
      </c>
      <c r="I1010" s="202"/>
      <c r="J1010" s="199"/>
      <c r="K1010" s="199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189</v>
      </c>
      <c r="AU1010" s="207" t="s">
        <v>85</v>
      </c>
      <c r="AV1010" s="12" t="s">
        <v>83</v>
      </c>
      <c r="AW1010" s="12" t="s">
        <v>35</v>
      </c>
      <c r="AX1010" s="12" t="s">
        <v>75</v>
      </c>
      <c r="AY1010" s="207" t="s">
        <v>178</v>
      </c>
    </row>
    <row r="1011" spans="2:51" s="13" customFormat="1" ht="11.25">
      <c r="B1011" s="208"/>
      <c r="C1011" s="209"/>
      <c r="D1011" s="195" t="s">
        <v>189</v>
      </c>
      <c r="E1011" s="210" t="s">
        <v>19</v>
      </c>
      <c r="F1011" s="211" t="s">
        <v>1306</v>
      </c>
      <c r="G1011" s="209"/>
      <c r="H1011" s="212">
        <v>-9.5709999999999997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189</v>
      </c>
      <c r="AU1011" s="218" t="s">
        <v>85</v>
      </c>
      <c r="AV1011" s="13" t="s">
        <v>85</v>
      </c>
      <c r="AW1011" s="13" t="s">
        <v>35</v>
      </c>
      <c r="AX1011" s="13" t="s">
        <v>75</v>
      </c>
      <c r="AY1011" s="218" t="s">
        <v>178</v>
      </c>
    </row>
    <row r="1012" spans="2:51" s="15" customFormat="1" ht="11.25">
      <c r="B1012" s="230"/>
      <c r="C1012" s="231"/>
      <c r="D1012" s="195" t="s">
        <v>189</v>
      </c>
      <c r="E1012" s="232" t="s">
        <v>19</v>
      </c>
      <c r="F1012" s="233" t="s">
        <v>274</v>
      </c>
      <c r="G1012" s="231"/>
      <c r="H1012" s="234">
        <v>51.292999999999999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189</v>
      </c>
      <c r="AU1012" s="240" t="s">
        <v>85</v>
      </c>
      <c r="AV1012" s="15" t="s">
        <v>198</v>
      </c>
      <c r="AW1012" s="15" t="s">
        <v>35</v>
      </c>
      <c r="AX1012" s="15" t="s">
        <v>75</v>
      </c>
      <c r="AY1012" s="240" t="s">
        <v>178</v>
      </c>
    </row>
    <row r="1013" spans="2:51" s="12" customFormat="1" ht="11.25">
      <c r="B1013" s="198"/>
      <c r="C1013" s="199"/>
      <c r="D1013" s="195" t="s">
        <v>189</v>
      </c>
      <c r="E1013" s="200" t="s">
        <v>19</v>
      </c>
      <c r="F1013" s="201" t="s">
        <v>1215</v>
      </c>
      <c r="G1013" s="199"/>
      <c r="H1013" s="200" t="s">
        <v>19</v>
      </c>
      <c r="I1013" s="202"/>
      <c r="J1013" s="199"/>
      <c r="K1013" s="199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189</v>
      </c>
      <c r="AU1013" s="207" t="s">
        <v>85</v>
      </c>
      <c r="AV1013" s="12" t="s">
        <v>83</v>
      </c>
      <c r="AW1013" s="12" t="s">
        <v>35</v>
      </c>
      <c r="AX1013" s="12" t="s">
        <v>75</v>
      </c>
      <c r="AY1013" s="207" t="s">
        <v>178</v>
      </c>
    </row>
    <row r="1014" spans="2:51" s="13" customFormat="1" ht="11.25">
      <c r="B1014" s="208"/>
      <c r="C1014" s="209"/>
      <c r="D1014" s="195" t="s">
        <v>189</v>
      </c>
      <c r="E1014" s="210" t="s">
        <v>19</v>
      </c>
      <c r="F1014" s="211" t="s">
        <v>1302</v>
      </c>
      <c r="G1014" s="209"/>
      <c r="H1014" s="212">
        <v>61.497999999999998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189</v>
      </c>
      <c r="AU1014" s="218" t="s">
        <v>85</v>
      </c>
      <c r="AV1014" s="13" t="s">
        <v>85</v>
      </c>
      <c r="AW1014" s="13" t="s">
        <v>35</v>
      </c>
      <c r="AX1014" s="13" t="s">
        <v>75</v>
      </c>
      <c r="AY1014" s="218" t="s">
        <v>178</v>
      </c>
    </row>
    <row r="1015" spans="2:51" s="12" customFormat="1" ht="11.25">
      <c r="B1015" s="198"/>
      <c r="C1015" s="199"/>
      <c r="D1015" s="195" t="s">
        <v>189</v>
      </c>
      <c r="E1015" s="200" t="s">
        <v>19</v>
      </c>
      <c r="F1015" s="201" t="s">
        <v>881</v>
      </c>
      <c r="G1015" s="199"/>
      <c r="H1015" s="200" t="s">
        <v>19</v>
      </c>
      <c r="I1015" s="202"/>
      <c r="J1015" s="199"/>
      <c r="K1015" s="199"/>
      <c r="L1015" s="203"/>
      <c r="M1015" s="204"/>
      <c r="N1015" s="205"/>
      <c r="O1015" s="205"/>
      <c r="P1015" s="205"/>
      <c r="Q1015" s="205"/>
      <c r="R1015" s="205"/>
      <c r="S1015" s="205"/>
      <c r="T1015" s="206"/>
      <c r="AT1015" s="207" t="s">
        <v>189</v>
      </c>
      <c r="AU1015" s="207" t="s">
        <v>85</v>
      </c>
      <c r="AV1015" s="12" t="s">
        <v>83</v>
      </c>
      <c r="AW1015" s="12" t="s">
        <v>35</v>
      </c>
      <c r="AX1015" s="12" t="s">
        <v>75</v>
      </c>
      <c r="AY1015" s="207" t="s">
        <v>178</v>
      </c>
    </row>
    <row r="1016" spans="2:51" s="13" customFormat="1" ht="11.25">
      <c r="B1016" s="208"/>
      <c r="C1016" s="209"/>
      <c r="D1016" s="195" t="s">
        <v>189</v>
      </c>
      <c r="E1016" s="210" t="s">
        <v>19</v>
      </c>
      <c r="F1016" s="211" t="s">
        <v>1303</v>
      </c>
      <c r="G1016" s="209"/>
      <c r="H1016" s="212">
        <v>-5.0270000000000001</v>
      </c>
      <c r="I1016" s="213"/>
      <c r="J1016" s="209"/>
      <c r="K1016" s="209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189</v>
      </c>
      <c r="AU1016" s="218" t="s">
        <v>85</v>
      </c>
      <c r="AV1016" s="13" t="s">
        <v>85</v>
      </c>
      <c r="AW1016" s="13" t="s">
        <v>35</v>
      </c>
      <c r="AX1016" s="13" t="s">
        <v>75</v>
      </c>
      <c r="AY1016" s="218" t="s">
        <v>178</v>
      </c>
    </row>
    <row r="1017" spans="2:51" s="15" customFormat="1" ht="11.25">
      <c r="B1017" s="230"/>
      <c r="C1017" s="231"/>
      <c r="D1017" s="195" t="s">
        <v>189</v>
      </c>
      <c r="E1017" s="232" t="s">
        <v>19</v>
      </c>
      <c r="F1017" s="233" t="s">
        <v>274</v>
      </c>
      <c r="G1017" s="231"/>
      <c r="H1017" s="234">
        <v>56.470999999999997</v>
      </c>
      <c r="I1017" s="235"/>
      <c r="J1017" s="231"/>
      <c r="K1017" s="231"/>
      <c r="L1017" s="236"/>
      <c r="M1017" s="237"/>
      <c r="N1017" s="238"/>
      <c r="O1017" s="238"/>
      <c r="P1017" s="238"/>
      <c r="Q1017" s="238"/>
      <c r="R1017" s="238"/>
      <c r="S1017" s="238"/>
      <c r="T1017" s="239"/>
      <c r="AT1017" s="240" t="s">
        <v>189</v>
      </c>
      <c r="AU1017" s="240" t="s">
        <v>85</v>
      </c>
      <c r="AV1017" s="15" t="s">
        <v>198</v>
      </c>
      <c r="AW1017" s="15" t="s">
        <v>35</v>
      </c>
      <c r="AX1017" s="15" t="s">
        <v>75</v>
      </c>
      <c r="AY1017" s="240" t="s">
        <v>178</v>
      </c>
    </row>
    <row r="1018" spans="2:51" s="12" customFormat="1" ht="11.25">
      <c r="B1018" s="198"/>
      <c r="C1018" s="199"/>
      <c r="D1018" s="195" t="s">
        <v>189</v>
      </c>
      <c r="E1018" s="200" t="s">
        <v>19</v>
      </c>
      <c r="F1018" s="201" t="s">
        <v>1216</v>
      </c>
      <c r="G1018" s="199"/>
      <c r="H1018" s="200" t="s">
        <v>19</v>
      </c>
      <c r="I1018" s="202"/>
      <c r="J1018" s="199"/>
      <c r="K1018" s="199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189</v>
      </c>
      <c r="AU1018" s="207" t="s">
        <v>85</v>
      </c>
      <c r="AV1018" s="12" t="s">
        <v>83</v>
      </c>
      <c r="AW1018" s="12" t="s">
        <v>35</v>
      </c>
      <c r="AX1018" s="12" t="s">
        <v>75</v>
      </c>
      <c r="AY1018" s="207" t="s">
        <v>178</v>
      </c>
    </row>
    <row r="1019" spans="2:51" s="13" customFormat="1" ht="11.25">
      <c r="B1019" s="208"/>
      <c r="C1019" s="209"/>
      <c r="D1019" s="195" t="s">
        <v>189</v>
      </c>
      <c r="E1019" s="210" t="s">
        <v>19</v>
      </c>
      <c r="F1019" s="211" t="s">
        <v>1304</v>
      </c>
      <c r="G1019" s="209"/>
      <c r="H1019" s="212">
        <v>66.887</v>
      </c>
      <c r="I1019" s="213"/>
      <c r="J1019" s="209"/>
      <c r="K1019" s="209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189</v>
      </c>
      <c r="AU1019" s="218" t="s">
        <v>85</v>
      </c>
      <c r="AV1019" s="13" t="s">
        <v>85</v>
      </c>
      <c r="AW1019" s="13" t="s">
        <v>35</v>
      </c>
      <c r="AX1019" s="13" t="s">
        <v>75</v>
      </c>
      <c r="AY1019" s="218" t="s">
        <v>178</v>
      </c>
    </row>
    <row r="1020" spans="2:51" s="12" customFormat="1" ht="11.25">
      <c r="B1020" s="198"/>
      <c r="C1020" s="199"/>
      <c r="D1020" s="195" t="s">
        <v>189</v>
      </c>
      <c r="E1020" s="200" t="s">
        <v>19</v>
      </c>
      <c r="F1020" s="201" t="s">
        <v>881</v>
      </c>
      <c r="G1020" s="199"/>
      <c r="H1020" s="200" t="s">
        <v>19</v>
      </c>
      <c r="I1020" s="202"/>
      <c r="J1020" s="199"/>
      <c r="K1020" s="199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189</v>
      </c>
      <c r="AU1020" s="207" t="s">
        <v>85</v>
      </c>
      <c r="AV1020" s="12" t="s">
        <v>83</v>
      </c>
      <c r="AW1020" s="12" t="s">
        <v>35</v>
      </c>
      <c r="AX1020" s="12" t="s">
        <v>75</v>
      </c>
      <c r="AY1020" s="207" t="s">
        <v>178</v>
      </c>
    </row>
    <row r="1021" spans="2:51" s="13" customFormat="1" ht="11.25">
      <c r="B1021" s="208"/>
      <c r="C1021" s="209"/>
      <c r="D1021" s="195" t="s">
        <v>189</v>
      </c>
      <c r="E1021" s="210" t="s">
        <v>19</v>
      </c>
      <c r="F1021" s="211" t="s">
        <v>1307</v>
      </c>
      <c r="G1021" s="209"/>
      <c r="H1021" s="212">
        <v>-6.6029999999999998</v>
      </c>
      <c r="I1021" s="213"/>
      <c r="J1021" s="209"/>
      <c r="K1021" s="209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189</v>
      </c>
      <c r="AU1021" s="218" t="s">
        <v>85</v>
      </c>
      <c r="AV1021" s="13" t="s">
        <v>85</v>
      </c>
      <c r="AW1021" s="13" t="s">
        <v>35</v>
      </c>
      <c r="AX1021" s="13" t="s">
        <v>75</v>
      </c>
      <c r="AY1021" s="218" t="s">
        <v>178</v>
      </c>
    </row>
    <row r="1022" spans="2:51" s="15" customFormat="1" ht="11.25">
      <c r="B1022" s="230"/>
      <c r="C1022" s="231"/>
      <c r="D1022" s="195" t="s">
        <v>189</v>
      </c>
      <c r="E1022" s="232" t="s">
        <v>19</v>
      </c>
      <c r="F1022" s="233" t="s">
        <v>274</v>
      </c>
      <c r="G1022" s="231"/>
      <c r="H1022" s="234">
        <v>60.283999999999999</v>
      </c>
      <c r="I1022" s="235"/>
      <c r="J1022" s="231"/>
      <c r="K1022" s="231"/>
      <c r="L1022" s="236"/>
      <c r="M1022" s="237"/>
      <c r="N1022" s="238"/>
      <c r="O1022" s="238"/>
      <c r="P1022" s="238"/>
      <c r="Q1022" s="238"/>
      <c r="R1022" s="238"/>
      <c r="S1022" s="238"/>
      <c r="T1022" s="239"/>
      <c r="AT1022" s="240" t="s">
        <v>189</v>
      </c>
      <c r="AU1022" s="240" t="s">
        <v>85</v>
      </c>
      <c r="AV1022" s="15" t="s">
        <v>198</v>
      </c>
      <c r="AW1022" s="15" t="s">
        <v>35</v>
      </c>
      <c r="AX1022" s="15" t="s">
        <v>75</v>
      </c>
      <c r="AY1022" s="240" t="s">
        <v>178</v>
      </c>
    </row>
    <row r="1023" spans="2:51" s="12" customFormat="1" ht="11.25">
      <c r="B1023" s="198"/>
      <c r="C1023" s="199"/>
      <c r="D1023" s="195" t="s">
        <v>189</v>
      </c>
      <c r="E1023" s="200" t="s">
        <v>19</v>
      </c>
      <c r="F1023" s="201" t="s">
        <v>1221</v>
      </c>
      <c r="G1023" s="199"/>
      <c r="H1023" s="200" t="s">
        <v>19</v>
      </c>
      <c r="I1023" s="202"/>
      <c r="J1023" s="199"/>
      <c r="K1023" s="199"/>
      <c r="L1023" s="203"/>
      <c r="M1023" s="204"/>
      <c r="N1023" s="205"/>
      <c r="O1023" s="205"/>
      <c r="P1023" s="205"/>
      <c r="Q1023" s="205"/>
      <c r="R1023" s="205"/>
      <c r="S1023" s="205"/>
      <c r="T1023" s="206"/>
      <c r="AT1023" s="207" t="s">
        <v>189</v>
      </c>
      <c r="AU1023" s="207" t="s">
        <v>85</v>
      </c>
      <c r="AV1023" s="12" t="s">
        <v>83</v>
      </c>
      <c r="AW1023" s="12" t="s">
        <v>35</v>
      </c>
      <c r="AX1023" s="12" t="s">
        <v>75</v>
      </c>
      <c r="AY1023" s="207" t="s">
        <v>178</v>
      </c>
    </row>
    <row r="1024" spans="2:51" s="13" customFormat="1" ht="11.25">
      <c r="B1024" s="208"/>
      <c r="C1024" s="209"/>
      <c r="D1024" s="195" t="s">
        <v>189</v>
      </c>
      <c r="E1024" s="210" t="s">
        <v>19</v>
      </c>
      <c r="F1024" s="211" t="s">
        <v>1308</v>
      </c>
      <c r="G1024" s="209"/>
      <c r="H1024" s="212">
        <v>34.869999999999997</v>
      </c>
      <c r="I1024" s="213"/>
      <c r="J1024" s="209"/>
      <c r="K1024" s="209"/>
      <c r="L1024" s="214"/>
      <c r="M1024" s="215"/>
      <c r="N1024" s="216"/>
      <c r="O1024" s="216"/>
      <c r="P1024" s="216"/>
      <c r="Q1024" s="216"/>
      <c r="R1024" s="216"/>
      <c r="S1024" s="216"/>
      <c r="T1024" s="217"/>
      <c r="AT1024" s="218" t="s">
        <v>189</v>
      </c>
      <c r="AU1024" s="218" t="s">
        <v>85</v>
      </c>
      <c r="AV1024" s="13" t="s">
        <v>85</v>
      </c>
      <c r="AW1024" s="13" t="s">
        <v>35</v>
      </c>
      <c r="AX1024" s="13" t="s">
        <v>75</v>
      </c>
      <c r="AY1024" s="218" t="s">
        <v>178</v>
      </c>
    </row>
    <row r="1025" spans="2:51" s="12" customFormat="1" ht="11.25">
      <c r="B1025" s="198"/>
      <c r="C1025" s="199"/>
      <c r="D1025" s="195" t="s">
        <v>189</v>
      </c>
      <c r="E1025" s="200" t="s">
        <v>19</v>
      </c>
      <c r="F1025" s="201" t="s">
        <v>881</v>
      </c>
      <c r="G1025" s="199"/>
      <c r="H1025" s="200" t="s">
        <v>19</v>
      </c>
      <c r="I1025" s="202"/>
      <c r="J1025" s="199"/>
      <c r="K1025" s="199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189</v>
      </c>
      <c r="AU1025" s="207" t="s">
        <v>85</v>
      </c>
      <c r="AV1025" s="12" t="s">
        <v>83</v>
      </c>
      <c r="AW1025" s="12" t="s">
        <v>35</v>
      </c>
      <c r="AX1025" s="12" t="s">
        <v>75</v>
      </c>
      <c r="AY1025" s="207" t="s">
        <v>178</v>
      </c>
    </row>
    <row r="1026" spans="2:51" s="13" customFormat="1" ht="11.25">
      <c r="B1026" s="208"/>
      <c r="C1026" s="209"/>
      <c r="D1026" s="195" t="s">
        <v>189</v>
      </c>
      <c r="E1026" s="210" t="s">
        <v>19</v>
      </c>
      <c r="F1026" s="211" t="s">
        <v>1309</v>
      </c>
      <c r="G1026" s="209"/>
      <c r="H1026" s="212">
        <v>-5.4960000000000004</v>
      </c>
      <c r="I1026" s="213"/>
      <c r="J1026" s="209"/>
      <c r="K1026" s="209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189</v>
      </c>
      <c r="AU1026" s="218" t="s">
        <v>85</v>
      </c>
      <c r="AV1026" s="13" t="s">
        <v>85</v>
      </c>
      <c r="AW1026" s="13" t="s">
        <v>35</v>
      </c>
      <c r="AX1026" s="13" t="s">
        <v>75</v>
      </c>
      <c r="AY1026" s="218" t="s">
        <v>178</v>
      </c>
    </row>
    <row r="1027" spans="2:51" s="15" customFormat="1" ht="11.25">
      <c r="B1027" s="230"/>
      <c r="C1027" s="231"/>
      <c r="D1027" s="195" t="s">
        <v>189</v>
      </c>
      <c r="E1027" s="232" t="s">
        <v>19</v>
      </c>
      <c r="F1027" s="233" t="s">
        <v>274</v>
      </c>
      <c r="G1027" s="231"/>
      <c r="H1027" s="234">
        <v>29.373999999999999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189</v>
      </c>
      <c r="AU1027" s="240" t="s">
        <v>85</v>
      </c>
      <c r="AV1027" s="15" t="s">
        <v>198</v>
      </c>
      <c r="AW1027" s="15" t="s">
        <v>35</v>
      </c>
      <c r="AX1027" s="15" t="s">
        <v>75</v>
      </c>
      <c r="AY1027" s="240" t="s">
        <v>178</v>
      </c>
    </row>
    <row r="1028" spans="2:51" s="12" customFormat="1" ht="11.25">
      <c r="B1028" s="198"/>
      <c r="C1028" s="199"/>
      <c r="D1028" s="195" t="s">
        <v>189</v>
      </c>
      <c r="E1028" s="200" t="s">
        <v>19</v>
      </c>
      <c r="F1028" s="201" t="s">
        <v>1224</v>
      </c>
      <c r="G1028" s="199"/>
      <c r="H1028" s="200" t="s">
        <v>19</v>
      </c>
      <c r="I1028" s="202"/>
      <c r="J1028" s="199"/>
      <c r="K1028" s="199"/>
      <c r="L1028" s="203"/>
      <c r="M1028" s="204"/>
      <c r="N1028" s="205"/>
      <c r="O1028" s="205"/>
      <c r="P1028" s="205"/>
      <c r="Q1028" s="205"/>
      <c r="R1028" s="205"/>
      <c r="S1028" s="205"/>
      <c r="T1028" s="206"/>
      <c r="AT1028" s="207" t="s">
        <v>189</v>
      </c>
      <c r="AU1028" s="207" t="s">
        <v>85</v>
      </c>
      <c r="AV1028" s="12" t="s">
        <v>83</v>
      </c>
      <c r="AW1028" s="12" t="s">
        <v>35</v>
      </c>
      <c r="AX1028" s="12" t="s">
        <v>75</v>
      </c>
      <c r="AY1028" s="207" t="s">
        <v>178</v>
      </c>
    </row>
    <row r="1029" spans="2:51" s="13" customFormat="1" ht="11.25">
      <c r="B1029" s="208"/>
      <c r="C1029" s="209"/>
      <c r="D1029" s="195" t="s">
        <v>189</v>
      </c>
      <c r="E1029" s="210" t="s">
        <v>19</v>
      </c>
      <c r="F1029" s="211" t="s">
        <v>1310</v>
      </c>
      <c r="G1029" s="209"/>
      <c r="H1029" s="212">
        <v>41.844000000000001</v>
      </c>
      <c r="I1029" s="213"/>
      <c r="J1029" s="209"/>
      <c r="K1029" s="209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189</v>
      </c>
      <c r="AU1029" s="218" t="s">
        <v>85</v>
      </c>
      <c r="AV1029" s="13" t="s">
        <v>85</v>
      </c>
      <c r="AW1029" s="13" t="s">
        <v>35</v>
      </c>
      <c r="AX1029" s="13" t="s">
        <v>75</v>
      </c>
      <c r="AY1029" s="218" t="s">
        <v>178</v>
      </c>
    </row>
    <row r="1030" spans="2:51" s="12" customFormat="1" ht="11.25">
      <c r="B1030" s="198"/>
      <c r="C1030" s="199"/>
      <c r="D1030" s="195" t="s">
        <v>189</v>
      </c>
      <c r="E1030" s="200" t="s">
        <v>19</v>
      </c>
      <c r="F1030" s="201" t="s">
        <v>881</v>
      </c>
      <c r="G1030" s="199"/>
      <c r="H1030" s="200" t="s">
        <v>19</v>
      </c>
      <c r="I1030" s="202"/>
      <c r="J1030" s="199"/>
      <c r="K1030" s="199"/>
      <c r="L1030" s="203"/>
      <c r="M1030" s="204"/>
      <c r="N1030" s="205"/>
      <c r="O1030" s="205"/>
      <c r="P1030" s="205"/>
      <c r="Q1030" s="205"/>
      <c r="R1030" s="205"/>
      <c r="S1030" s="205"/>
      <c r="T1030" s="206"/>
      <c r="AT1030" s="207" t="s">
        <v>189</v>
      </c>
      <c r="AU1030" s="207" t="s">
        <v>85</v>
      </c>
      <c r="AV1030" s="12" t="s">
        <v>83</v>
      </c>
      <c r="AW1030" s="12" t="s">
        <v>35</v>
      </c>
      <c r="AX1030" s="12" t="s">
        <v>75</v>
      </c>
      <c r="AY1030" s="207" t="s">
        <v>178</v>
      </c>
    </row>
    <row r="1031" spans="2:51" s="13" customFormat="1" ht="11.25">
      <c r="B1031" s="208"/>
      <c r="C1031" s="209"/>
      <c r="D1031" s="195" t="s">
        <v>189</v>
      </c>
      <c r="E1031" s="210" t="s">
        <v>19</v>
      </c>
      <c r="F1031" s="211" t="s">
        <v>1311</v>
      </c>
      <c r="G1031" s="209"/>
      <c r="H1031" s="212">
        <v>-4.7460000000000004</v>
      </c>
      <c r="I1031" s="213"/>
      <c r="J1031" s="209"/>
      <c r="K1031" s="209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189</v>
      </c>
      <c r="AU1031" s="218" t="s">
        <v>85</v>
      </c>
      <c r="AV1031" s="13" t="s">
        <v>85</v>
      </c>
      <c r="AW1031" s="13" t="s">
        <v>35</v>
      </c>
      <c r="AX1031" s="13" t="s">
        <v>75</v>
      </c>
      <c r="AY1031" s="218" t="s">
        <v>178</v>
      </c>
    </row>
    <row r="1032" spans="2:51" s="15" customFormat="1" ht="11.25">
      <c r="B1032" s="230"/>
      <c r="C1032" s="231"/>
      <c r="D1032" s="195" t="s">
        <v>189</v>
      </c>
      <c r="E1032" s="232" t="s">
        <v>19</v>
      </c>
      <c r="F1032" s="233" t="s">
        <v>274</v>
      </c>
      <c r="G1032" s="231"/>
      <c r="H1032" s="234">
        <v>37.097999999999999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AT1032" s="240" t="s">
        <v>189</v>
      </c>
      <c r="AU1032" s="240" t="s">
        <v>85</v>
      </c>
      <c r="AV1032" s="15" t="s">
        <v>198</v>
      </c>
      <c r="AW1032" s="15" t="s">
        <v>35</v>
      </c>
      <c r="AX1032" s="15" t="s">
        <v>75</v>
      </c>
      <c r="AY1032" s="240" t="s">
        <v>178</v>
      </c>
    </row>
    <row r="1033" spans="2:51" s="12" customFormat="1" ht="11.25">
      <c r="B1033" s="198"/>
      <c r="C1033" s="199"/>
      <c r="D1033" s="195" t="s">
        <v>189</v>
      </c>
      <c r="E1033" s="200" t="s">
        <v>19</v>
      </c>
      <c r="F1033" s="201" t="s">
        <v>1227</v>
      </c>
      <c r="G1033" s="199"/>
      <c r="H1033" s="200" t="s">
        <v>19</v>
      </c>
      <c r="I1033" s="202"/>
      <c r="J1033" s="199"/>
      <c r="K1033" s="199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189</v>
      </c>
      <c r="AU1033" s="207" t="s">
        <v>85</v>
      </c>
      <c r="AV1033" s="12" t="s">
        <v>83</v>
      </c>
      <c r="AW1033" s="12" t="s">
        <v>35</v>
      </c>
      <c r="AX1033" s="12" t="s">
        <v>75</v>
      </c>
      <c r="AY1033" s="207" t="s">
        <v>178</v>
      </c>
    </row>
    <row r="1034" spans="2:51" s="13" customFormat="1" ht="11.25">
      <c r="B1034" s="208"/>
      <c r="C1034" s="209"/>
      <c r="D1034" s="195" t="s">
        <v>189</v>
      </c>
      <c r="E1034" s="210" t="s">
        <v>19</v>
      </c>
      <c r="F1034" s="211" t="s">
        <v>1312</v>
      </c>
      <c r="G1034" s="209"/>
      <c r="H1034" s="212">
        <v>49.134999999999998</v>
      </c>
      <c r="I1034" s="213"/>
      <c r="J1034" s="209"/>
      <c r="K1034" s="209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189</v>
      </c>
      <c r="AU1034" s="218" t="s">
        <v>85</v>
      </c>
      <c r="AV1034" s="13" t="s">
        <v>85</v>
      </c>
      <c r="AW1034" s="13" t="s">
        <v>35</v>
      </c>
      <c r="AX1034" s="13" t="s">
        <v>75</v>
      </c>
      <c r="AY1034" s="218" t="s">
        <v>178</v>
      </c>
    </row>
    <row r="1035" spans="2:51" s="13" customFormat="1" ht="11.25">
      <c r="B1035" s="208"/>
      <c r="C1035" s="209"/>
      <c r="D1035" s="195" t="s">
        <v>189</v>
      </c>
      <c r="E1035" s="210" t="s">
        <v>19</v>
      </c>
      <c r="F1035" s="211" t="s">
        <v>1313</v>
      </c>
      <c r="G1035" s="209"/>
      <c r="H1035" s="212">
        <v>4.7549999999999999</v>
      </c>
      <c r="I1035" s="213"/>
      <c r="J1035" s="209"/>
      <c r="K1035" s="209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189</v>
      </c>
      <c r="AU1035" s="218" t="s">
        <v>85</v>
      </c>
      <c r="AV1035" s="13" t="s">
        <v>85</v>
      </c>
      <c r="AW1035" s="13" t="s">
        <v>35</v>
      </c>
      <c r="AX1035" s="13" t="s">
        <v>75</v>
      </c>
      <c r="AY1035" s="218" t="s">
        <v>178</v>
      </c>
    </row>
    <row r="1036" spans="2:51" s="12" customFormat="1" ht="11.25">
      <c r="B1036" s="198"/>
      <c r="C1036" s="199"/>
      <c r="D1036" s="195" t="s">
        <v>189</v>
      </c>
      <c r="E1036" s="200" t="s">
        <v>19</v>
      </c>
      <c r="F1036" s="201" t="s">
        <v>881</v>
      </c>
      <c r="G1036" s="199"/>
      <c r="H1036" s="200" t="s">
        <v>19</v>
      </c>
      <c r="I1036" s="202"/>
      <c r="J1036" s="199"/>
      <c r="K1036" s="199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189</v>
      </c>
      <c r="AU1036" s="207" t="s">
        <v>85</v>
      </c>
      <c r="AV1036" s="12" t="s">
        <v>83</v>
      </c>
      <c r="AW1036" s="12" t="s">
        <v>35</v>
      </c>
      <c r="AX1036" s="12" t="s">
        <v>75</v>
      </c>
      <c r="AY1036" s="207" t="s">
        <v>178</v>
      </c>
    </row>
    <row r="1037" spans="2:51" s="13" customFormat="1" ht="11.25">
      <c r="B1037" s="208"/>
      <c r="C1037" s="209"/>
      <c r="D1037" s="195" t="s">
        <v>189</v>
      </c>
      <c r="E1037" s="210" t="s">
        <v>19</v>
      </c>
      <c r="F1037" s="211" t="s">
        <v>1314</v>
      </c>
      <c r="G1037" s="209"/>
      <c r="H1037" s="212">
        <v>-3.1520000000000001</v>
      </c>
      <c r="I1037" s="213"/>
      <c r="J1037" s="209"/>
      <c r="K1037" s="209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189</v>
      </c>
      <c r="AU1037" s="218" t="s">
        <v>85</v>
      </c>
      <c r="AV1037" s="13" t="s">
        <v>85</v>
      </c>
      <c r="AW1037" s="13" t="s">
        <v>35</v>
      </c>
      <c r="AX1037" s="13" t="s">
        <v>75</v>
      </c>
      <c r="AY1037" s="218" t="s">
        <v>178</v>
      </c>
    </row>
    <row r="1038" spans="2:51" s="15" customFormat="1" ht="11.25">
      <c r="B1038" s="230"/>
      <c r="C1038" s="231"/>
      <c r="D1038" s="195" t="s">
        <v>189</v>
      </c>
      <c r="E1038" s="232" t="s">
        <v>19</v>
      </c>
      <c r="F1038" s="233" t="s">
        <v>274</v>
      </c>
      <c r="G1038" s="231"/>
      <c r="H1038" s="234">
        <v>50.738</v>
      </c>
      <c r="I1038" s="235"/>
      <c r="J1038" s="231"/>
      <c r="K1038" s="231"/>
      <c r="L1038" s="236"/>
      <c r="M1038" s="237"/>
      <c r="N1038" s="238"/>
      <c r="O1038" s="238"/>
      <c r="P1038" s="238"/>
      <c r="Q1038" s="238"/>
      <c r="R1038" s="238"/>
      <c r="S1038" s="238"/>
      <c r="T1038" s="239"/>
      <c r="AT1038" s="240" t="s">
        <v>189</v>
      </c>
      <c r="AU1038" s="240" t="s">
        <v>85</v>
      </c>
      <c r="AV1038" s="15" t="s">
        <v>198</v>
      </c>
      <c r="AW1038" s="15" t="s">
        <v>35</v>
      </c>
      <c r="AX1038" s="15" t="s">
        <v>75</v>
      </c>
      <c r="AY1038" s="240" t="s">
        <v>178</v>
      </c>
    </row>
    <row r="1039" spans="2:51" s="12" customFormat="1" ht="11.25">
      <c r="B1039" s="198"/>
      <c r="C1039" s="199"/>
      <c r="D1039" s="195" t="s">
        <v>189</v>
      </c>
      <c r="E1039" s="200" t="s">
        <v>19</v>
      </c>
      <c r="F1039" s="201" t="s">
        <v>1231</v>
      </c>
      <c r="G1039" s="199"/>
      <c r="H1039" s="200" t="s">
        <v>19</v>
      </c>
      <c r="I1039" s="202"/>
      <c r="J1039" s="199"/>
      <c r="K1039" s="199"/>
      <c r="L1039" s="203"/>
      <c r="M1039" s="204"/>
      <c r="N1039" s="205"/>
      <c r="O1039" s="205"/>
      <c r="P1039" s="205"/>
      <c r="Q1039" s="205"/>
      <c r="R1039" s="205"/>
      <c r="S1039" s="205"/>
      <c r="T1039" s="206"/>
      <c r="AT1039" s="207" t="s">
        <v>189</v>
      </c>
      <c r="AU1039" s="207" t="s">
        <v>85</v>
      </c>
      <c r="AV1039" s="12" t="s">
        <v>83</v>
      </c>
      <c r="AW1039" s="12" t="s">
        <v>35</v>
      </c>
      <c r="AX1039" s="12" t="s">
        <v>75</v>
      </c>
      <c r="AY1039" s="207" t="s">
        <v>178</v>
      </c>
    </row>
    <row r="1040" spans="2:51" s="13" customFormat="1" ht="11.25">
      <c r="B1040" s="208"/>
      <c r="C1040" s="209"/>
      <c r="D1040" s="195" t="s">
        <v>189</v>
      </c>
      <c r="E1040" s="210" t="s">
        <v>19</v>
      </c>
      <c r="F1040" s="211" t="s">
        <v>1315</v>
      </c>
      <c r="G1040" s="209"/>
      <c r="H1040" s="212">
        <v>56.109000000000002</v>
      </c>
      <c r="I1040" s="213"/>
      <c r="J1040" s="209"/>
      <c r="K1040" s="209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189</v>
      </c>
      <c r="AU1040" s="218" t="s">
        <v>85</v>
      </c>
      <c r="AV1040" s="13" t="s">
        <v>85</v>
      </c>
      <c r="AW1040" s="13" t="s">
        <v>35</v>
      </c>
      <c r="AX1040" s="13" t="s">
        <v>75</v>
      </c>
      <c r="AY1040" s="218" t="s">
        <v>178</v>
      </c>
    </row>
    <row r="1041" spans="2:65" s="12" customFormat="1" ht="11.25">
      <c r="B1041" s="198"/>
      <c r="C1041" s="199"/>
      <c r="D1041" s="195" t="s">
        <v>189</v>
      </c>
      <c r="E1041" s="200" t="s">
        <v>19</v>
      </c>
      <c r="F1041" s="201" t="s">
        <v>881</v>
      </c>
      <c r="G1041" s="199"/>
      <c r="H1041" s="200" t="s">
        <v>19</v>
      </c>
      <c r="I1041" s="202"/>
      <c r="J1041" s="199"/>
      <c r="K1041" s="199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189</v>
      </c>
      <c r="AU1041" s="207" t="s">
        <v>85</v>
      </c>
      <c r="AV1041" s="12" t="s">
        <v>83</v>
      </c>
      <c r="AW1041" s="12" t="s">
        <v>35</v>
      </c>
      <c r="AX1041" s="12" t="s">
        <v>75</v>
      </c>
      <c r="AY1041" s="207" t="s">
        <v>178</v>
      </c>
    </row>
    <row r="1042" spans="2:65" s="13" customFormat="1" ht="11.25">
      <c r="B1042" s="208"/>
      <c r="C1042" s="209"/>
      <c r="D1042" s="195" t="s">
        <v>189</v>
      </c>
      <c r="E1042" s="210" t="s">
        <v>19</v>
      </c>
      <c r="F1042" s="211" t="s">
        <v>1314</v>
      </c>
      <c r="G1042" s="209"/>
      <c r="H1042" s="212">
        <v>-3.1520000000000001</v>
      </c>
      <c r="I1042" s="213"/>
      <c r="J1042" s="209"/>
      <c r="K1042" s="209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189</v>
      </c>
      <c r="AU1042" s="218" t="s">
        <v>85</v>
      </c>
      <c r="AV1042" s="13" t="s">
        <v>85</v>
      </c>
      <c r="AW1042" s="13" t="s">
        <v>35</v>
      </c>
      <c r="AX1042" s="13" t="s">
        <v>75</v>
      </c>
      <c r="AY1042" s="218" t="s">
        <v>178</v>
      </c>
    </row>
    <row r="1043" spans="2:65" s="15" customFormat="1" ht="11.25">
      <c r="B1043" s="230"/>
      <c r="C1043" s="231"/>
      <c r="D1043" s="195" t="s">
        <v>189</v>
      </c>
      <c r="E1043" s="232" t="s">
        <v>19</v>
      </c>
      <c r="F1043" s="233" t="s">
        <v>274</v>
      </c>
      <c r="G1043" s="231"/>
      <c r="H1043" s="234">
        <v>52.957000000000001</v>
      </c>
      <c r="I1043" s="235"/>
      <c r="J1043" s="231"/>
      <c r="K1043" s="231"/>
      <c r="L1043" s="236"/>
      <c r="M1043" s="237"/>
      <c r="N1043" s="238"/>
      <c r="O1043" s="238"/>
      <c r="P1043" s="238"/>
      <c r="Q1043" s="238"/>
      <c r="R1043" s="238"/>
      <c r="S1043" s="238"/>
      <c r="T1043" s="239"/>
      <c r="AT1043" s="240" t="s">
        <v>189</v>
      </c>
      <c r="AU1043" s="240" t="s">
        <v>85</v>
      </c>
      <c r="AV1043" s="15" t="s">
        <v>198</v>
      </c>
      <c r="AW1043" s="15" t="s">
        <v>35</v>
      </c>
      <c r="AX1043" s="15" t="s">
        <v>75</v>
      </c>
      <c r="AY1043" s="240" t="s">
        <v>178</v>
      </c>
    </row>
    <row r="1044" spans="2:65" s="12" customFormat="1" ht="11.25">
      <c r="B1044" s="198"/>
      <c r="C1044" s="199"/>
      <c r="D1044" s="195" t="s">
        <v>189</v>
      </c>
      <c r="E1044" s="200" t="s">
        <v>19</v>
      </c>
      <c r="F1044" s="201" t="s">
        <v>1233</v>
      </c>
      <c r="G1044" s="199"/>
      <c r="H1044" s="200" t="s">
        <v>19</v>
      </c>
      <c r="I1044" s="202"/>
      <c r="J1044" s="199"/>
      <c r="K1044" s="199"/>
      <c r="L1044" s="203"/>
      <c r="M1044" s="204"/>
      <c r="N1044" s="205"/>
      <c r="O1044" s="205"/>
      <c r="P1044" s="205"/>
      <c r="Q1044" s="205"/>
      <c r="R1044" s="205"/>
      <c r="S1044" s="205"/>
      <c r="T1044" s="206"/>
      <c r="AT1044" s="207" t="s">
        <v>189</v>
      </c>
      <c r="AU1044" s="207" t="s">
        <v>85</v>
      </c>
      <c r="AV1044" s="12" t="s">
        <v>83</v>
      </c>
      <c r="AW1044" s="12" t="s">
        <v>35</v>
      </c>
      <c r="AX1044" s="12" t="s">
        <v>75</v>
      </c>
      <c r="AY1044" s="207" t="s">
        <v>178</v>
      </c>
    </row>
    <row r="1045" spans="2:65" s="13" customFormat="1" ht="11.25">
      <c r="B1045" s="208"/>
      <c r="C1045" s="209"/>
      <c r="D1045" s="195" t="s">
        <v>189</v>
      </c>
      <c r="E1045" s="210" t="s">
        <v>19</v>
      </c>
      <c r="F1045" s="211" t="s">
        <v>1316</v>
      </c>
      <c r="G1045" s="209"/>
      <c r="H1045" s="212">
        <v>68.789000000000001</v>
      </c>
      <c r="I1045" s="213"/>
      <c r="J1045" s="209"/>
      <c r="K1045" s="209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189</v>
      </c>
      <c r="AU1045" s="218" t="s">
        <v>85</v>
      </c>
      <c r="AV1045" s="13" t="s">
        <v>85</v>
      </c>
      <c r="AW1045" s="13" t="s">
        <v>35</v>
      </c>
      <c r="AX1045" s="13" t="s">
        <v>75</v>
      </c>
      <c r="AY1045" s="218" t="s">
        <v>178</v>
      </c>
    </row>
    <row r="1046" spans="2:65" s="12" customFormat="1" ht="11.25">
      <c r="B1046" s="198"/>
      <c r="C1046" s="199"/>
      <c r="D1046" s="195" t="s">
        <v>189</v>
      </c>
      <c r="E1046" s="200" t="s">
        <v>19</v>
      </c>
      <c r="F1046" s="201" t="s">
        <v>881</v>
      </c>
      <c r="G1046" s="199"/>
      <c r="H1046" s="200" t="s">
        <v>19</v>
      </c>
      <c r="I1046" s="202"/>
      <c r="J1046" s="199"/>
      <c r="K1046" s="199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189</v>
      </c>
      <c r="AU1046" s="207" t="s">
        <v>85</v>
      </c>
      <c r="AV1046" s="12" t="s">
        <v>83</v>
      </c>
      <c r="AW1046" s="12" t="s">
        <v>35</v>
      </c>
      <c r="AX1046" s="12" t="s">
        <v>75</v>
      </c>
      <c r="AY1046" s="207" t="s">
        <v>178</v>
      </c>
    </row>
    <row r="1047" spans="2:65" s="13" customFormat="1" ht="11.25">
      <c r="B1047" s="208"/>
      <c r="C1047" s="209"/>
      <c r="D1047" s="195" t="s">
        <v>189</v>
      </c>
      <c r="E1047" s="210" t="s">
        <v>19</v>
      </c>
      <c r="F1047" s="211" t="s">
        <v>1317</v>
      </c>
      <c r="G1047" s="209"/>
      <c r="H1047" s="212">
        <v>-6.2279999999999998</v>
      </c>
      <c r="I1047" s="213"/>
      <c r="J1047" s="209"/>
      <c r="K1047" s="209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189</v>
      </c>
      <c r="AU1047" s="218" t="s">
        <v>85</v>
      </c>
      <c r="AV1047" s="13" t="s">
        <v>85</v>
      </c>
      <c r="AW1047" s="13" t="s">
        <v>35</v>
      </c>
      <c r="AX1047" s="13" t="s">
        <v>75</v>
      </c>
      <c r="AY1047" s="218" t="s">
        <v>178</v>
      </c>
    </row>
    <row r="1048" spans="2:65" s="15" customFormat="1" ht="11.25">
      <c r="B1048" s="230"/>
      <c r="C1048" s="231"/>
      <c r="D1048" s="195" t="s">
        <v>189</v>
      </c>
      <c r="E1048" s="232" t="s">
        <v>19</v>
      </c>
      <c r="F1048" s="233" t="s">
        <v>274</v>
      </c>
      <c r="G1048" s="231"/>
      <c r="H1048" s="234">
        <v>62.561</v>
      </c>
      <c r="I1048" s="235"/>
      <c r="J1048" s="231"/>
      <c r="K1048" s="231"/>
      <c r="L1048" s="236"/>
      <c r="M1048" s="237"/>
      <c r="N1048" s="238"/>
      <c r="O1048" s="238"/>
      <c r="P1048" s="238"/>
      <c r="Q1048" s="238"/>
      <c r="R1048" s="238"/>
      <c r="S1048" s="238"/>
      <c r="T1048" s="239"/>
      <c r="AT1048" s="240" t="s">
        <v>189</v>
      </c>
      <c r="AU1048" s="240" t="s">
        <v>85</v>
      </c>
      <c r="AV1048" s="15" t="s">
        <v>198</v>
      </c>
      <c r="AW1048" s="15" t="s">
        <v>35</v>
      </c>
      <c r="AX1048" s="15" t="s">
        <v>75</v>
      </c>
      <c r="AY1048" s="240" t="s">
        <v>178</v>
      </c>
    </row>
    <row r="1049" spans="2:65" s="14" customFormat="1" ht="11.25">
      <c r="B1049" s="219"/>
      <c r="C1049" s="220"/>
      <c r="D1049" s="195" t="s">
        <v>189</v>
      </c>
      <c r="E1049" s="221" t="s">
        <v>19</v>
      </c>
      <c r="F1049" s="222" t="s">
        <v>258</v>
      </c>
      <c r="G1049" s="220"/>
      <c r="H1049" s="223">
        <v>733.495</v>
      </c>
      <c r="I1049" s="224"/>
      <c r="J1049" s="220"/>
      <c r="K1049" s="220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189</v>
      </c>
      <c r="AU1049" s="229" t="s">
        <v>85</v>
      </c>
      <c r="AV1049" s="14" t="s">
        <v>185</v>
      </c>
      <c r="AW1049" s="14" t="s">
        <v>35</v>
      </c>
      <c r="AX1049" s="14" t="s">
        <v>83</v>
      </c>
      <c r="AY1049" s="229" t="s">
        <v>178</v>
      </c>
    </row>
    <row r="1050" spans="2:65" s="1" customFormat="1" ht="16.5" customHeight="1">
      <c r="B1050" s="35"/>
      <c r="C1050" s="183" t="s">
        <v>1318</v>
      </c>
      <c r="D1050" s="183" t="s">
        <v>180</v>
      </c>
      <c r="E1050" s="184" t="s">
        <v>1319</v>
      </c>
      <c r="F1050" s="185" t="s">
        <v>1320</v>
      </c>
      <c r="G1050" s="186" t="s">
        <v>183</v>
      </c>
      <c r="H1050" s="187">
        <v>1173.3689999999999</v>
      </c>
      <c r="I1050" s="188"/>
      <c r="J1050" s="189">
        <f>ROUND(I1050*H1050,2)</f>
        <v>0</v>
      </c>
      <c r="K1050" s="185" t="s">
        <v>184</v>
      </c>
      <c r="L1050" s="39"/>
      <c r="M1050" s="190" t="s">
        <v>19</v>
      </c>
      <c r="N1050" s="191" t="s">
        <v>46</v>
      </c>
      <c r="O1050" s="61"/>
      <c r="P1050" s="192">
        <f>O1050*H1050</f>
        <v>0</v>
      </c>
      <c r="Q1050" s="192">
        <v>6.7999999999999996E-3</v>
      </c>
      <c r="R1050" s="192">
        <f>Q1050*H1050</f>
        <v>7.9789091999999986</v>
      </c>
      <c r="S1050" s="192">
        <v>0</v>
      </c>
      <c r="T1050" s="193">
        <f>S1050*H1050</f>
        <v>0</v>
      </c>
      <c r="AR1050" s="18" t="s">
        <v>185</v>
      </c>
      <c r="AT1050" s="18" t="s">
        <v>180</v>
      </c>
      <c r="AU1050" s="18" t="s">
        <v>85</v>
      </c>
      <c r="AY1050" s="18" t="s">
        <v>178</v>
      </c>
      <c r="BE1050" s="194">
        <f>IF(N1050="základní",J1050,0)</f>
        <v>0</v>
      </c>
      <c r="BF1050" s="194">
        <f>IF(N1050="snížená",J1050,0)</f>
        <v>0</v>
      </c>
      <c r="BG1050" s="194">
        <f>IF(N1050="zákl. přenesená",J1050,0)</f>
        <v>0</v>
      </c>
      <c r="BH1050" s="194">
        <f>IF(N1050="sníž. přenesená",J1050,0)</f>
        <v>0</v>
      </c>
      <c r="BI1050" s="194">
        <f>IF(N1050="nulová",J1050,0)</f>
        <v>0</v>
      </c>
      <c r="BJ1050" s="18" t="s">
        <v>83</v>
      </c>
      <c r="BK1050" s="194">
        <f>ROUND(I1050*H1050,2)</f>
        <v>0</v>
      </c>
      <c r="BL1050" s="18" t="s">
        <v>185</v>
      </c>
      <c r="BM1050" s="18" t="s">
        <v>1321</v>
      </c>
    </row>
    <row r="1051" spans="2:65" s="1" customFormat="1" ht="19.5">
      <c r="B1051" s="35"/>
      <c r="C1051" s="36"/>
      <c r="D1051" s="195" t="s">
        <v>187</v>
      </c>
      <c r="E1051" s="36"/>
      <c r="F1051" s="196" t="s">
        <v>1322</v>
      </c>
      <c r="G1051" s="36"/>
      <c r="H1051" s="36"/>
      <c r="I1051" s="113"/>
      <c r="J1051" s="36"/>
      <c r="K1051" s="36"/>
      <c r="L1051" s="39"/>
      <c r="M1051" s="197"/>
      <c r="N1051" s="61"/>
      <c r="O1051" s="61"/>
      <c r="P1051" s="61"/>
      <c r="Q1051" s="61"/>
      <c r="R1051" s="61"/>
      <c r="S1051" s="61"/>
      <c r="T1051" s="62"/>
      <c r="AT1051" s="18" t="s">
        <v>187</v>
      </c>
      <c r="AU1051" s="18" t="s">
        <v>85</v>
      </c>
    </row>
    <row r="1052" spans="2:65" s="12" customFormat="1" ht="11.25">
      <c r="B1052" s="198"/>
      <c r="C1052" s="199"/>
      <c r="D1052" s="195" t="s">
        <v>189</v>
      </c>
      <c r="E1052" s="200" t="s">
        <v>19</v>
      </c>
      <c r="F1052" s="201" t="s">
        <v>1323</v>
      </c>
      <c r="G1052" s="199"/>
      <c r="H1052" s="200" t="s">
        <v>19</v>
      </c>
      <c r="I1052" s="202"/>
      <c r="J1052" s="199"/>
      <c r="K1052" s="199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189</v>
      </c>
      <c r="AU1052" s="207" t="s">
        <v>85</v>
      </c>
      <c r="AV1052" s="12" t="s">
        <v>83</v>
      </c>
      <c r="AW1052" s="12" t="s">
        <v>35</v>
      </c>
      <c r="AX1052" s="12" t="s">
        <v>75</v>
      </c>
      <c r="AY1052" s="207" t="s">
        <v>178</v>
      </c>
    </row>
    <row r="1053" spans="2:65" s="12" customFormat="1" ht="11.25">
      <c r="B1053" s="198"/>
      <c r="C1053" s="199"/>
      <c r="D1053" s="195" t="s">
        <v>189</v>
      </c>
      <c r="E1053" s="200" t="s">
        <v>19</v>
      </c>
      <c r="F1053" s="201" t="s">
        <v>1324</v>
      </c>
      <c r="G1053" s="199"/>
      <c r="H1053" s="200" t="s">
        <v>19</v>
      </c>
      <c r="I1053" s="202"/>
      <c r="J1053" s="199"/>
      <c r="K1053" s="199"/>
      <c r="L1053" s="203"/>
      <c r="M1053" s="204"/>
      <c r="N1053" s="205"/>
      <c r="O1053" s="205"/>
      <c r="P1053" s="205"/>
      <c r="Q1053" s="205"/>
      <c r="R1053" s="205"/>
      <c r="S1053" s="205"/>
      <c r="T1053" s="206"/>
      <c r="AT1053" s="207" t="s">
        <v>189</v>
      </c>
      <c r="AU1053" s="207" t="s">
        <v>85</v>
      </c>
      <c r="AV1053" s="12" t="s">
        <v>83</v>
      </c>
      <c r="AW1053" s="12" t="s">
        <v>35</v>
      </c>
      <c r="AX1053" s="12" t="s">
        <v>75</v>
      </c>
      <c r="AY1053" s="207" t="s">
        <v>178</v>
      </c>
    </row>
    <row r="1054" spans="2:65" s="13" customFormat="1" ht="11.25">
      <c r="B1054" s="208"/>
      <c r="C1054" s="209"/>
      <c r="D1054" s="195" t="s">
        <v>189</v>
      </c>
      <c r="E1054" s="210" t="s">
        <v>19</v>
      </c>
      <c r="F1054" s="211" t="s">
        <v>1325</v>
      </c>
      <c r="G1054" s="209"/>
      <c r="H1054" s="212">
        <v>376.65</v>
      </c>
      <c r="I1054" s="213"/>
      <c r="J1054" s="209"/>
      <c r="K1054" s="209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189</v>
      </c>
      <c r="AU1054" s="218" t="s">
        <v>85</v>
      </c>
      <c r="AV1054" s="13" t="s">
        <v>85</v>
      </c>
      <c r="AW1054" s="13" t="s">
        <v>35</v>
      </c>
      <c r="AX1054" s="13" t="s">
        <v>75</v>
      </c>
      <c r="AY1054" s="218" t="s">
        <v>178</v>
      </c>
    </row>
    <row r="1055" spans="2:65" s="13" customFormat="1" ht="11.25">
      <c r="B1055" s="208"/>
      <c r="C1055" s="209"/>
      <c r="D1055" s="195" t="s">
        <v>189</v>
      </c>
      <c r="E1055" s="210" t="s">
        <v>19</v>
      </c>
      <c r="F1055" s="211" t="s">
        <v>1326</v>
      </c>
      <c r="G1055" s="209"/>
      <c r="H1055" s="212">
        <v>63.223999999999997</v>
      </c>
      <c r="I1055" s="213"/>
      <c r="J1055" s="209"/>
      <c r="K1055" s="209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189</v>
      </c>
      <c r="AU1055" s="218" t="s">
        <v>85</v>
      </c>
      <c r="AV1055" s="13" t="s">
        <v>85</v>
      </c>
      <c r="AW1055" s="13" t="s">
        <v>35</v>
      </c>
      <c r="AX1055" s="13" t="s">
        <v>75</v>
      </c>
      <c r="AY1055" s="218" t="s">
        <v>178</v>
      </c>
    </row>
    <row r="1056" spans="2:65" s="13" customFormat="1" ht="11.25">
      <c r="B1056" s="208"/>
      <c r="C1056" s="209"/>
      <c r="D1056" s="195" t="s">
        <v>189</v>
      </c>
      <c r="E1056" s="210" t="s">
        <v>19</v>
      </c>
      <c r="F1056" s="211" t="s">
        <v>1327</v>
      </c>
      <c r="G1056" s="209"/>
      <c r="H1056" s="212">
        <v>733.495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189</v>
      </c>
      <c r="AU1056" s="218" t="s">
        <v>85</v>
      </c>
      <c r="AV1056" s="13" t="s">
        <v>85</v>
      </c>
      <c r="AW1056" s="13" t="s">
        <v>35</v>
      </c>
      <c r="AX1056" s="13" t="s">
        <v>75</v>
      </c>
      <c r="AY1056" s="218" t="s">
        <v>178</v>
      </c>
    </row>
    <row r="1057" spans="2:65" s="14" customFormat="1" ht="11.25">
      <c r="B1057" s="219"/>
      <c r="C1057" s="220"/>
      <c r="D1057" s="195" t="s">
        <v>189</v>
      </c>
      <c r="E1057" s="221" t="s">
        <v>19</v>
      </c>
      <c r="F1057" s="222" t="s">
        <v>258</v>
      </c>
      <c r="G1057" s="220"/>
      <c r="H1057" s="223">
        <v>1173.3689999999999</v>
      </c>
      <c r="I1057" s="224"/>
      <c r="J1057" s="220"/>
      <c r="K1057" s="220"/>
      <c r="L1057" s="225"/>
      <c r="M1057" s="226"/>
      <c r="N1057" s="227"/>
      <c r="O1057" s="227"/>
      <c r="P1057" s="227"/>
      <c r="Q1057" s="227"/>
      <c r="R1057" s="227"/>
      <c r="S1057" s="227"/>
      <c r="T1057" s="228"/>
      <c r="AT1057" s="229" t="s">
        <v>189</v>
      </c>
      <c r="AU1057" s="229" t="s">
        <v>85</v>
      </c>
      <c r="AV1057" s="14" t="s">
        <v>185</v>
      </c>
      <c r="AW1057" s="14" t="s">
        <v>35</v>
      </c>
      <c r="AX1057" s="14" t="s">
        <v>83</v>
      </c>
      <c r="AY1057" s="229" t="s">
        <v>178</v>
      </c>
    </row>
    <row r="1058" spans="2:65" s="1" customFormat="1" ht="16.5" customHeight="1">
      <c r="B1058" s="35"/>
      <c r="C1058" s="183" t="s">
        <v>1328</v>
      </c>
      <c r="D1058" s="183" t="s">
        <v>180</v>
      </c>
      <c r="E1058" s="184" t="s">
        <v>1329</v>
      </c>
      <c r="F1058" s="185" t="s">
        <v>1330</v>
      </c>
      <c r="G1058" s="186" t="s">
        <v>183</v>
      </c>
      <c r="H1058" s="187">
        <v>3.6429999999999998</v>
      </c>
      <c r="I1058" s="188"/>
      <c r="J1058" s="189">
        <f>ROUND(I1058*H1058,2)</f>
        <v>0</v>
      </c>
      <c r="K1058" s="185" t="s">
        <v>184</v>
      </c>
      <c r="L1058" s="39"/>
      <c r="M1058" s="190" t="s">
        <v>19</v>
      </c>
      <c r="N1058" s="191" t="s">
        <v>46</v>
      </c>
      <c r="O1058" s="61"/>
      <c r="P1058" s="192">
        <f>O1058*H1058</f>
        <v>0</v>
      </c>
      <c r="Q1058" s="192">
        <v>3.0450000000000001E-2</v>
      </c>
      <c r="R1058" s="192">
        <f>Q1058*H1058</f>
        <v>0.11092935</v>
      </c>
      <c r="S1058" s="192">
        <v>0</v>
      </c>
      <c r="T1058" s="193">
        <f>S1058*H1058</f>
        <v>0</v>
      </c>
      <c r="AR1058" s="18" t="s">
        <v>185</v>
      </c>
      <c r="AT1058" s="18" t="s">
        <v>180</v>
      </c>
      <c r="AU1058" s="18" t="s">
        <v>85</v>
      </c>
      <c r="AY1058" s="18" t="s">
        <v>178</v>
      </c>
      <c r="BE1058" s="194">
        <f>IF(N1058="základní",J1058,0)</f>
        <v>0</v>
      </c>
      <c r="BF1058" s="194">
        <f>IF(N1058="snížená",J1058,0)</f>
        <v>0</v>
      </c>
      <c r="BG1058" s="194">
        <f>IF(N1058="zákl. přenesená",J1058,0)</f>
        <v>0</v>
      </c>
      <c r="BH1058" s="194">
        <f>IF(N1058="sníž. přenesená",J1058,0)</f>
        <v>0</v>
      </c>
      <c r="BI1058" s="194">
        <f>IF(N1058="nulová",J1058,0)</f>
        <v>0</v>
      </c>
      <c r="BJ1058" s="18" t="s">
        <v>83</v>
      </c>
      <c r="BK1058" s="194">
        <f>ROUND(I1058*H1058,2)</f>
        <v>0</v>
      </c>
      <c r="BL1058" s="18" t="s">
        <v>185</v>
      </c>
      <c r="BM1058" s="18" t="s">
        <v>1331</v>
      </c>
    </row>
    <row r="1059" spans="2:65" s="1" customFormat="1" ht="11.25">
      <c r="B1059" s="35"/>
      <c r="C1059" s="36"/>
      <c r="D1059" s="195" t="s">
        <v>187</v>
      </c>
      <c r="E1059" s="36"/>
      <c r="F1059" s="196" t="s">
        <v>1332</v>
      </c>
      <c r="G1059" s="36"/>
      <c r="H1059" s="36"/>
      <c r="I1059" s="113"/>
      <c r="J1059" s="36"/>
      <c r="K1059" s="36"/>
      <c r="L1059" s="39"/>
      <c r="M1059" s="197"/>
      <c r="N1059" s="61"/>
      <c r="O1059" s="61"/>
      <c r="P1059" s="61"/>
      <c r="Q1059" s="61"/>
      <c r="R1059" s="61"/>
      <c r="S1059" s="61"/>
      <c r="T1059" s="62"/>
      <c r="AT1059" s="18" t="s">
        <v>187</v>
      </c>
      <c r="AU1059" s="18" t="s">
        <v>85</v>
      </c>
    </row>
    <row r="1060" spans="2:65" s="12" customFormat="1" ht="11.25">
      <c r="B1060" s="198"/>
      <c r="C1060" s="199"/>
      <c r="D1060" s="195" t="s">
        <v>189</v>
      </c>
      <c r="E1060" s="200" t="s">
        <v>19</v>
      </c>
      <c r="F1060" s="201" t="s">
        <v>1333</v>
      </c>
      <c r="G1060" s="199"/>
      <c r="H1060" s="200" t="s">
        <v>19</v>
      </c>
      <c r="I1060" s="202"/>
      <c r="J1060" s="199"/>
      <c r="K1060" s="199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189</v>
      </c>
      <c r="AU1060" s="207" t="s">
        <v>85</v>
      </c>
      <c r="AV1060" s="12" t="s">
        <v>83</v>
      </c>
      <c r="AW1060" s="12" t="s">
        <v>35</v>
      </c>
      <c r="AX1060" s="12" t="s">
        <v>75</v>
      </c>
      <c r="AY1060" s="207" t="s">
        <v>178</v>
      </c>
    </row>
    <row r="1061" spans="2:65" s="13" customFormat="1" ht="11.25">
      <c r="B1061" s="208"/>
      <c r="C1061" s="209"/>
      <c r="D1061" s="195" t="s">
        <v>189</v>
      </c>
      <c r="E1061" s="210" t="s">
        <v>19</v>
      </c>
      <c r="F1061" s="211" t="s">
        <v>1334</v>
      </c>
      <c r="G1061" s="209"/>
      <c r="H1061" s="212">
        <v>2.2999999999999998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189</v>
      </c>
      <c r="AU1061" s="218" t="s">
        <v>85</v>
      </c>
      <c r="AV1061" s="13" t="s">
        <v>85</v>
      </c>
      <c r="AW1061" s="13" t="s">
        <v>35</v>
      </c>
      <c r="AX1061" s="13" t="s">
        <v>75</v>
      </c>
      <c r="AY1061" s="218" t="s">
        <v>178</v>
      </c>
    </row>
    <row r="1062" spans="2:65" s="13" customFormat="1" ht="11.25">
      <c r="B1062" s="208"/>
      <c r="C1062" s="209"/>
      <c r="D1062" s="195" t="s">
        <v>189</v>
      </c>
      <c r="E1062" s="210" t="s">
        <v>19</v>
      </c>
      <c r="F1062" s="211" t="s">
        <v>1335</v>
      </c>
      <c r="G1062" s="209"/>
      <c r="H1062" s="212">
        <v>1.343</v>
      </c>
      <c r="I1062" s="213"/>
      <c r="J1062" s="209"/>
      <c r="K1062" s="209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189</v>
      </c>
      <c r="AU1062" s="218" t="s">
        <v>85</v>
      </c>
      <c r="AV1062" s="13" t="s">
        <v>85</v>
      </c>
      <c r="AW1062" s="13" t="s">
        <v>35</v>
      </c>
      <c r="AX1062" s="13" t="s">
        <v>75</v>
      </c>
      <c r="AY1062" s="218" t="s">
        <v>178</v>
      </c>
    </row>
    <row r="1063" spans="2:65" s="14" customFormat="1" ht="11.25">
      <c r="B1063" s="219"/>
      <c r="C1063" s="220"/>
      <c r="D1063" s="195" t="s">
        <v>189</v>
      </c>
      <c r="E1063" s="221" t="s">
        <v>19</v>
      </c>
      <c r="F1063" s="222" t="s">
        <v>258</v>
      </c>
      <c r="G1063" s="220"/>
      <c r="H1063" s="223">
        <v>3.6429999999999998</v>
      </c>
      <c r="I1063" s="224"/>
      <c r="J1063" s="220"/>
      <c r="K1063" s="220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189</v>
      </c>
      <c r="AU1063" s="229" t="s">
        <v>85</v>
      </c>
      <c r="AV1063" s="14" t="s">
        <v>185</v>
      </c>
      <c r="AW1063" s="14" t="s">
        <v>35</v>
      </c>
      <c r="AX1063" s="14" t="s">
        <v>83</v>
      </c>
      <c r="AY1063" s="229" t="s">
        <v>178</v>
      </c>
    </row>
    <row r="1064" spans="2:65" s="1" customFormat="1" ht="16.5" customHeight="1">
      <c r="B1064" s="35"/>
      <c r="C1064" s="183" t="s">
        <v>1336</v>
      </c>
      <c r="D1064" s="183" t="s">
        <v>180</v>
      </c>
      <c r="E1064" s="184" t="s">
        <v>1337</v>
      </c>
      <c r="F1064" s="185" t="s">
        <v>1338</v>
      </c>
      <c r="G1064" s="186" t="s">
        <v>183</v>
      </c>
      <c r="H1064" s="187">
        <v>21.818999999999999</v>
      </c>
      <c r="I1064" s="188"/>
      <c r="J1064" s="189">
        <f>ROUND(I1064*H1064,2)</f>
        <v>0</v>
      </c>
      <c r="K1064" s="185" t="s">
        <v>184</v>
      </c>
      <c r="L1064" s="39"/>
      <c r="M1064" s="190" t="s">
        <v>19</v>
      </c>
      <c r="N1064" s="191" t="s">
        <v>46</v>
      </c>
      <c r="O1064" s="61"/>
      <c r="P1064" s="192">
        <f>O1064*H1064</f>
        <v>0</v>
      </c>
      <c r="Q1064" s="192">
        <v>3.3579999999999999E-2</v>
      </c>
      <c r="R1064" s="192">
        <f>Q1064*H1064</f>
        <v>0.73268201999999993</v>
      </c>
      <c r="S1064" s="192">
        <v>0</v>
      </c>
      <c r="T1064" s="193">
        <f>S1064*H1064</f>
        <v>0</v>
      </c>
      <c r="AR1064" s="18" t="s">
        <v>185</v>
      </c>
      <c r="AT1064" s="18" t="s">
        <v>180</v>
      </c>
      <c r="AU1064" s="18" t="s">
        <v>85</v>
      </c>
      <c r="AY1064" s="18" t="s">
        <v>178</v>
      </c>
      <c r="BE1064" s="194">
        <f>IF(N1064="základní",J1064,0)</f>
        <v>0</v>
      </c>
      <c r="BF1064" s="194">
        <f>IF(N1064="snížená",J1064,0)</f>
        <v>0</v>
      </c>
      <c r="BG1064" s="194">
        <f>IF(N1064="zákl. přenesená",J1064,0)</f>
        <v>0</v>
      </c>
      <c r="BH1064" s="194">
        <f>IF(N1064="sníž. přenesená",J1064,0)</f>
        <v>0</v>
      </c>
      <c r="BI1064" s="194">
        <f>IF(N1064="nulová",J1064,0)</f>
        <v>0</v>
      </c>
      <c r="BJ1064" s="18" t="s">
        <v>83</v>
      </c>
      <c r="BK1064" s="194">
        <f>ROUND(I1064*H1064,2)</f>
        <v>0</v>
      </c>
      <c r="BL1064" s="18" t="s">
        <v>185</v>
      </c>
      <c r="BM1064" s="18" t="s">
        <v>1339</v>
      </c>
    </row>
    <row r="1065" spans="2:65" s="1" customFormat="1" ht="11.25">
      <c r="B1065" s="35"/>
      <c r="C1065" s="36"/>
      <c r="D1065" s="195" t="s">
        <v>187</v>
      </c>
      <c r="E1065" s="36"/>
      <c r="F1065" s="196" t="s">
        <v>1340</v>
      </c>
      <c r="G1065" s="36"/>
      <c r="H1065" s="36"/>
      <c r="I1065" s="113"/>
      <c r="J1065" s="36"/>
      <c r="K1065" s="36"/>
      <c r="L1065" s="39"/>
      <c r="M1065" s="197"/>
      <c r="N1065" s="61"/>
      <c r="O1065" s="61"/>
      <c r="P1065" s="61"/>
      <c r="Q1065" s="61"/>
      <c r="R1065" s="61"/>
      <c r="S1065" s="61"/>
      <c r="T1065" s="62"/>
      <c r="AT1065" s="18" t="s">
        <v>187</v>
      </c>
      <c r="AU1065" s="18" t="s">
        <v>85</v>
      </c>
    </row>
    <row r="1066" spans="2:65" s="12" customFormat="1" ht="11.25">
      <c r="B1066" s="198"/>
      <c r="C1066" s="199"/>
      <c r="D1066" s="195" t="s">
        <v>189</v>
      </c>
      <c r="E1066" s="200" t="s">
        <v>19</v>
      </c>
      <c r="F1066" s="201" t="s">
        <v>1341</v>
      </c>
      <c r="G1066" s="199"/>
      <c r="H1066" s="200" t="s">
        <v>19</v>
      </c>
      <c r="I1066" s="202"/>
      <c r="J1066" s="199"/>
      <c r="K1066" s="199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189</v>
      </c>
      <c r="AU1066" s="207" t="s">
        <v>85</v>
      </c>
      <c r="AV1066" s="12" t="s">
        <v>83</v>
      </c>
      <c r="AW1066" s="12" t="s">
        <v>35</v>
      </c>
      <c r="AX1066" s="12" t="s">
        <v>75</v>
      </c>
      <c r="AY1066" s="207" t="s">
        <v>178</v>
      </c>
    </row>
    <row r="1067" spans="2:65" s="13" customFormat="1" ht="11.25">
      <c r="B1067" s="208"/>
      <c r="C1067" s="209"/>
      <c r="D1067" s="195" t="s">
        <v>189</v>
      </c>
      <c r="E1067" s="210" t="s">
        <v>19</v>
      </c>
      <c r="F1067" s="211" t="s">
        <v>1342</v>
      </c>
      <c r="G1067" s="209"/>
      <c r="H1067" s="212">
        <v>4.5999999999999996</v>
      </c>
      <c r="I1067" s="213"/>
      <c r="J1067" s="209"/>
      <c r="K1067" s="209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189</v>
      </c>
      <c r="AU1067" s="218" t="s">
        <v>85</v>
      </c>
      <c r="AV1067" s="13" t="s">
        <v>85</v>
      </c>
      <c r="AW1067" s="13" t="s">
        <v>35</v>
      </c>
      <c r="AX1067" s="13" t="s">
        <v>75</v>
      </c>
      <c r="AY1067" s="218" t="s">
        <v>178</v>
      </c>
    </row>
    <row r="1068" spans="2:65" s="13" customFormat="1" ht="11.25">
      <c r="B1068" s="208"/>
      <c r="C1068" s="209"/>
      <c r="D1068" s="195" t="s">
        <v>189</v>
      </c>
      <c r="E1068" s="210" t="s">
        <v>19</v>
      </c>
      <c r="F1068" s="211" t="s">
        <v>1343</v>
      </c>
      <c r="G1068" s="209"/>
      <c r="H1068" s="212">
        <v>1.1499999999999999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189</v>
      </c>
      <c r="AU1068" s="218" t="s">
        <v>85</v>
      </c>
      <c r="AV1068" s="13" t="s">
        <v>85</v>
      </c>
      <c r="AW1068" s="13" t="s">
        <v>35</v>
      </c>
      <c r="AX1068" s="13" t="s">
        <v>75</v>
      </c>
      <c r="AY1068" s="218" t="s">
        <v>178</v>
      </c>
    </row>
    <row r="1069" spans="2:65" s="13" customFormat="1" ht="11.25">
      <c r="B1069" s="208"/>
      <c r="C1069" s="209"/>
      <c r="D1069" s="195" t="s">
        <v>189</v>
      </c>
      <c r="E1069" s="210" t="s">
        <v>19</v>
      </c>
      <c r="F1069" s="211" t="s">
        <v>1344</v>
      </c>
      <c r="G1069" s="209"/>
      <c r="H1069" s="212">
        <v>0.69</v>
      </c>
      <c r="I1069" s="213"/>
      <c r="J1069" s="209"/>
      <c r="K1069" s="209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189</v>
      </c>
      <c r="AU1069" s="218" t="s">
        <v>85</v>
      </c>
      <c r="AV1069" s="13" t="s">
        <v>85</v>
      </c>
      <c r="AW1069" s="13" t="s">
        <v>35</v>
      </c>
      <c r="AX1069" s="13" t="s">
        <v>75</v>
      </c>
      <c r="AY1069" s="218" t="s">
        <v>178</v>
      </c>
    </row>
    <row r="1070" spans="2:65" s="13" customFormat="1" ht="11.25">
      <c r="B1070" s="208"/>
      <c r="C1070" s="209"/>
      <c r="D1070" s="195" t="s">
        <v>189</v>
      </c>
      <c r="E1070" s="210" t="s">
        <v>19</v>
      </c>
      <c r="F1070" s="211" t="s">
        <v>1345</v>
      </c>
      <c r="G1070" s="209"/>
      <c r="H1070" s="212">
        <v>0.495</v>
      </c>
      <c r="I1070" s="213"/>
      <c r="J1070" s="209"/>
      <c r="K1070" s="209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189</v>
      </c>
      <c r="AU1070" s="218" t="s">
        <v>85</v>
      </c>
      <c r="AV1070" s="13" t="s">
        <v>85</v>
      </c>
      <c r="AW1070" s="13" t="s">
        <v>35</v>
      </c>
      <c r="AX1070" s="13" t="s">
        <v>75</v>
      </c>
      <c r="AY1070" s="218" t="s">
        <v>178</v>
      </c>
    </row>
    <row r="1071" spans="2:65" s="13" customFormat="1" ht="11.25">
      <c r="B1071" s="208"/>
      <c r="C1071" s="209"/>
      <c r="D1071" s="195" t="s">
        <v>189</v>
      </c>
      <c r="E1071" s="210" t="s">
        <v>19</v>
      </c>
      <c r="F1071" s="211" t="s">
        <v>1346</v>
      </c>
      <c r="G1071" s="209"/>
      <c r="H1071" s="212">
        <v>1.9179999999999999</v>
      </c>
      <c r="I1071" s="213"/>
      <c r="J1071" s="209"/>
      <c r="K1071" s="209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189</v>
      </c>
      <c r="AU1071" s="218" t="s">
        <v>85</v>
      </c>
      <c r="AV1071" s="13" t="s">
        <v>85</v>
      </c>
      <c r="AW1071" s="13" t="s">
        <v>35</v>
      </c>
      <c r="AX1071" s="13" t="s">
        <v>75</v>
      </c>
      <c r="AY1071" s="218" t="s">
        <v>178</v>
      </c>
    </row>
    <row r="1072" spans="2:65" s="13" customFormat="1" ht="11.25">
      <c r="B1072" s="208"/>
      <c r="C1072" s="209"/>
      <c r="D1072" s="195" t="s">
        <v>189</v>
      </c>
      <c r="E1072" s="210" t="s">
        <v>19</v>
      </c>
      <c r="F1072" s="211" t="s">
        <v>1347</v>
      </c>
      <c r="G1072" s="209"/>
      <c r="H1072" s="212">
        <v>1.573</v>
      </c>
      <c r="I1072" s="213"/>
      <c r="J1072" s="209"/>
      <c r="K1072" s="209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189</v>
      </c>
      <c r="AU1072" s="218" t="s">
        <v>85</v>
      </c>
      <c r="AV1072" s="13" t="s">
        <v>85</v>
      </c>
      <c r="AW1072" s="13" t="s">
        <v>35</v>
      </c>
      <c r="AX1072" s="13" t="s">
        <v>75</v>
      </c>
      <c r="AY1072" s="218" t="s">
        <v>178</v>
      </c>
    </row>
    <row r="1073" spans="2:65" s="13" customFormat="1" ht="11.25">
      <c r="B1073" s="208"/>
      <c r="C1073" s="209"/>
      <c r="D1073" s="195" t="s">
        <v>189</v>
      </c>
      <c r="E1073" s="210" t="s">
        <v>19</v>
      </c>
      <c r="F1073" s="211" t="s">
        <v>1348</v>
      </c>
      <c r="G1073" s="209"/>
      <c r="H1073" s="212">
        <v>1.573</v>
      </c>
      <c r="I1073" s="213"/>
      <c r="J1073" s="209"/>
      <c r="K1073" s="209"/>
      <c r="L1073" s="214"/>
      <c r="M1073" s="215"/>
      <c r="N1073" s="216"/>
      <c r="O1073" s="216"/>
      <c r="P1073" s="216"/>
      <c r="Q1073" s="216"/>
      <c r="R1073" s="216"/>
      <c r="S1073" s="216"/>
      <c r="T1073" s="217"/>
      <c r="AT1073" s="218" t="s">
        <v>189</v>
      </c>
      <c r="AU1073" s="218" t="s">
        <v>85</v>
      </c>
      <c r="AV1073" s="13" t="s">
        <v>85</v>
      </c>
      <c r="AW1073" s="13" t="s">
        <v>35</v>
      </c>
      <c r="AX1073" s="13" t="s">
        <v>75</v>
      </c>
      <c r="AY1073" s="218" t="s">
        <v>178</v>
      </c>
    </row>
    <row r="1074" spans="2:65" s="13" customFormat="1" ht="11.25">
      <c r="B1074" s="208"/>
      <c r="C1074" s="209"/>
      <c r="D1074" s="195" t="s">
        <v>189</v>
      </c>
      <c r="E1074" s="210" t="s">
        <v>19</v>
      </c>
      <c r="F1074" s="211" t="s">
        <v>1349</v>
      </c>
      <c r="G1074" s="209"/>
      <c r="H1074" s="212">
        <v>2.6859999999999999</v>
      </c>
      <c r="I1074" s="213"/>
      <c r="J1074" s="209"/>
      <c r="K1074" s="209"/>
      <c r="L1074" s="214"/>
      <c r="M1074" s="215"/>
      <c r="N1074" s="216"/>
      <c r="O1074" s="216"/>
      <c r="P1074" s="216"/>
      <c r="Q1074" s="216"/>
      <c r="R1074" s="216"/>
      <c r="S1074" s="216"/>
      <c r="T1074" s="217"/>
      <c r="AT1074" s="218" t="s">
        <v>189</v>
      </c>
      <c r="AU1074" s="218" t="s">
        <v>85</v>
      </c>
      <c r="AV1074" s="13" t="s">
        <v>85</v>
      </c>
      <c r="AW1074" s="13" t="s">
        <v>35</v>
      </c>
      <c r="AX1074" s="13" t="s">
        <v>75</v>
      </c>
      <c r="AY1074" s="218" t="s">
        <v>178</v>
      </c>
    </row>
    <row r="1075" spans="2:65" s="13" customFormat="1" ht="11.25">
      <c r="B1075" s="208"/>
      <c r="C1075" s="209"/>
      <c r="D1075" s="195" t="s">
        <v>189</v>
      </c>
      <c r="E1075" s="210" t="s">
        <v>19</v>
      </c>
      <c r="F1075" s="211" t="s">
        <v>1350</v>
      </c>
      <c r="G1075" s="209"/>
      <c r="H1075" s="212">
        <v>1.4239999999999999</v>
      </c>
      <c r="I1075" s="213"/>
      <c r="J1075" s="209"/>
      <c r="K1075" s="209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189</v>
      </c>
      <c r="AU1075" s="218" t="s">
        <v>85</v>
      </c>
      <c r="AV1075" s="13" t="s">
        <v>85</v>
      </c>
      <c r="AW1075" s="13" t="s">
        <v>35</v>
      </c>
      <c r="AX1075" s="13" t="s">
        <v>75</v>
      </c>
      <c r="AY1075" s="218" t="s">
        <v>178</v>
      </c>
    </row>
    <row r="1076" spans="2:65" s="15" customFormat="1" ht="11.25">
      <c r="B1076" s="230"/>
      <c r="C1076" s="231"/>
      <c r="D1076" s="195" t="s">
        <v>189</v>
      </c>
      <c r="E1076" s="232" t="s">
        <v>19</v>
      </c>
      <c r="F1076" s="233" t="s">
        <v>274</v>
      </c>
      <c r="G1076" s="231"/>
      <c r="H1076" s="234">
        <v>16.109000000000002</v>
      </c>
      <c r="I1076" s="235"/>
      <c r="J1076" s="231"/>
      <c r="K1076" s="231"/>
      <c r="L1076" s="236"/>
      <c r="M1076" s="237"/>
      <c r="N1076" s="238"/>
      <c r="O1076" s="238"/>
      <c r="P1076" s="238"/>
      <c r="Q1076" s="238"/>
      <c r="R1076" s="238"/>
      <c r="S1076" s="238"/>
      <c r="T1076" s="239"/>
      <c r="AT1076" s="240" t="s">
        <v>189</v>
      </c>
      <c r="AU1076" s="240" t="s">
        <v>85</v>
      </c>
      <c r="AV1076" s="15" t="s">
        <v>198</v>
      </c>
      <c r="AW1076" s="15" t="s">
        <v>35</v>
      </c>
      <c r="AX1076" s="15" t="s">
        <v>75</v>
      </c>
      <c r="AY1076" s="240" t="s">
        <v>178</v>
      </c>
    </row>
    <row r="1077" spans="2:65" s="12" customFormat="1" ht="11.25">
      <c r="B1077" s="198"/>
      <c r="C1077" s="199"/>
      <c r="D1077" s="195" t="s">
        <v>189</v>
      </c>
      <c r="E1077" s="200" t="s">
        <v>19</v>
      </c>
      <c r="F1077" s="201" t="s">
        <v>1351</v>
      </c>
      <c r="G1077" s="199"/>
      <c r="H1077" s="200" t="s">
        <v>19</v>
      </c>
      <c r="I1077" s="202"/>
      <c r="J1077" s="199"/>
      <c r="K1077" s="199"/>
      <c r="L1077" s="203"/>
      <c r="M1077" s="204"/>
      <c r="N1077" s="205"/>
      <c r="O1077" s="205"/>
      <c r="P1077" s="205"/>
      <c r="Q1077" s="205"/>
      <c r="R1077" s="205"/>
      <c r="S1077" s="205"/>
      <c r="T1077" s="206"/>
      <c r="AT1077" s="207" t="s">
        <v>189</v>
      </c>
      <c r="AU1077" s="207" t="s">
        <v>85</v>
      </c>
      <c r="AV1077" s="12" t="s">
        <v>83</v>
      </c>
      <c r="AW1077" s="12" t="s">
        <v>35</v>
      </c>
      <c r="AX1077" s="12" t="s">
        <v>75</v>
      </c>
      <c r="AY1077" s="207" t="s">
        <v>178</v>
      </c>
    </row>
    <row r="1078" spans="2:65" s="13" customFormat="1" ht="11.25">
      <c r="B1078" s="208"/>
      <c r="C1078" s="209"/>
      <c r="D1078" s="195" t="s">
        <v>189</v>
      </c>
      <c r="E1078" s="210" t="s">
        <v>19</v>
      </c>
      <c r="F1078" s="211" t="s">
        <v>1352</v>
      </c>
      <c r="G1078" s="209"/>
      <c r="H1078" s="212">
        <v>0.51</v>
      </c>
      <c r="I1078" s="213"/>
      <c r="J1078" s="209"/>
      <c r="K1078" s="209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189</v>
      </c>
      <c r="AU1078" s="218" t="s">
        <v>85</v>
      </c>
      <c r="AV1078" s="13" t="s">
        <v>85</v>
      </c>
      <c r="AW1078" s="13" t="s">
        <v>35</v>
      </c>
      <c r="AX1078" s="13" t="s">
        <v>75</v>
      </c>
      <c r="AY1078" s="218" t="s">
        <v>178</v>
      </c>
    </row>
    <row r="1079" spans="2:65" s="13" customFormat="1" ht="11.25">
      <c r="B1079" s="208"/>
      <c r="C1079" s="209"/>
      <c r="D1079" s="195" t="s">
        <v>189</v>
      </c>
      <c r="E1079" s="210" t="s">
        <v>19</v>
      </c>
      <c r="F1079" s="211" t="s">
        <v>1353</v>
      </c>
      <c r="G1079" s="209"/>
      <c r="H1079" s="212">
        <v>5.2</v>
      </c>
      <c r="I1079" s="213"/>
      <c r="J1079" s="209"/>
      <c r="K1079" s="209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189</v>
      </c>
      <c r="AU1079" s="218" t="s">
        <v>85</v>
      </c>
      <c r="AV1079" s="13" t="s">
        <v>85</v>
      </c>
      <c r="AW1079" s="13" t="s">
        <v>35</v>
      </c>
      <c r="AX1079" s="13" t="s">
        <v>75</v>
      </c>
      <c r="AY1079" s="218" t="s">
        <v>178</v>
      </c>
    </row>
    <row r="1080" spans="2:65" s="15" customFormat="1" ht="11.25">
      <c r="B1080" s="230"/>
      <c r="C1080" s="231"/>
      <c r="D1080" s="195" t="s">
        <v>189</v>
      </c>
      <c r="E1080" s="232" t="s">
        <v>19</v>
      </c>
      <c r="F1080" s="233" t="s">
        <v>274</v>
      </c>
      <c r="G1080" s="231"/>
      <c r="H1080" s="234">
        <v>5.71</v>
      </c>
      <c r="I1080" s="235"/>
      <c r="J1080" s="231"/>
      <c r="K1080" s="231"/>
      <c r="L1080" s="236"/>
      <c r="M1080" s="237"/>
      <c r="N1080" s="238"/>
      <c r="O1080" s="238"/>
      <c r="P1080" s="238"/>
      <c r="Q1080" s="238"/>
      <c r="R1080" s="238"/>
      <c r="S1080" s="238"/>
      <c r="T1080" s="239"/>
      <c r="AT1080" s="240" t="s">
        <v>189</v>
      </c>
      <c r="AU1080" s="240" t="s">
        <v>85</v>
      </c>
      <c r="AV1080" s="15" t="s">
        <v>198</v>
      </c>
      <c r="AW1080" s="15" t="s">
        <v>35</v>
      </c>
      <c r="AX1080" s="15" t="s">
        <v>75</v>
      </c>
      <c r="AY1080" s="240" t="s">
        <v>178</v>
      </c>
    </row>
    <row r="1081" spans="2:65" s="14" customFormat="1" ht="11.25">
      <c r="B1081" s="219"/>
      <c r="C1081" s="220"/>
      <c r="D1081" s="195" t="s">
        <v>189</v>
      </c>
      <c r="E1081" s="221" t="s">
        <v>19</v>
      </c>
      <c r="F1081" s="222" t="s">
        <v>258</v>
      </c>
      <c r="G1081" s="220"/>
      <c r="H1081" s="223">
        <v>21.818999999999999</v>
      </c>
      <c r="I1081" s="224"/>
      <c r="J1081" s="220"/>
      <c r="K1081" s="220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189</v>
      </c>
      <c r="AU1081" s="229" t="s">
        <v>85</v>
      </c>
      <c r="AV1081" s="14" t="s">
        <v>185</v>
      </c>
      <c r="AW1081" s="14" t="s">
        <v>35</v>
      </c>
      <c r="AX1081" s="14" t="s">
        <v>83</v>
      </c>
      <c r="AY1081" s="229" t="s">
        <v>178</v>
      </c>
    </row>
    <row r="1082" spans="2:65" s="1" customFormat="1" ht="16.5" customHeight="1">
      <c r="B1082" s="35"/>
      <c r="C1082" s="183" t="s">
        <v>1354</v>
      </c>
      <c r="D1082" s="183" t="s">
        <v>180</v>
      </c>
      <c r="E1082" s="184" t="s">
        <v>1355</v>
      </c>
      <c r="F1082" s="185" t="s">
        <v>1356</v>
      </c>
      <c r="G1082" s="186" t="s">
        <v>183</v>
      </c>
      <c r="H1082" s="187">
        <v>192.446</v>
      </c>
      <c r="I1082" s="188"/>
      <c r="J1082" s="189">
        <f>ROUND(I1082*H1082,2)</f>
        <v>0</v>
      </c>
      <c r="K1082" s="185" t="s">
        <v>184</v>
      </c>
      <c r="L1082" s="39"/>
      <c r="M1082" s="190" t="s">
        <v>19</v>
      </c>
      <c r="N1082" s="191" t="s">
        <v>46</v>
      </c>
      <c r="O1082" s="61"/>
      <c r="P1082" s="192">
        <f>O1082*H1082</f>
        <v>0</v>
      </c>
      <c r="Q1082" s="192">
        <v>2.5999999999999998E-4</v>
      </c>
      <c r="R1082" s="192">
        <f>Q1082*H1082</f>
        <v>5.0035959999999997E-2</v>
      </c>
      <c r="S1082" s="192">
        <v>0</v>
      </c>
      <c r="T1082" s="193">
        <f>S1082*H1082</f>
        <v>0</v>
      </c>
      <c r="AR1082" s="18" t="s">
        <v>185</v>
      </c>
      <c r="AT1082" s="18" t="s">
        <v>180</v>
      </c>
      <c r="AU1082" s="18" t="s">
        <v>85</v>
      </c>
      <c r="AY1082" s="18" t="s">
        <v>178</v>
      </c>
      <c r="BE1082" s="194">
        <f>IF(N1082="základní",J1082,0)</f>
        <v>0</v>
      </c>
      <c r="BF1082" s="194">
        <f>IF(N1082="snížená",J1082,0)</f>
        <v>0</v>
      </c>
      <c r="BG1082" s="194">
        <f>IF(N1082="zákl. přenesená",J1082,0)</f>
        <v>0</v>
      </c>
      <c r="BH1082" s="194">
        <f>IF(N1082="sníž. přenesená",J1082,0)</f>
        <v>0</v>
      </c>
      <c r="BI1082" s="194">
        <f>IF(N1082="nulová",J1082,0)</f>
        <v>0</v>
      </c>
      <c r="BJ1082" s="18" t="s">
        <v>83</v>
      </c>
      <c r="BK1082" s="194">
        <f>ROUND(I1082*H1082,2)</f>
        <v>0</v>
      </c>
      <c r="BL1082" s="18" t="s">
        <v>185</v>
      </c>
      <c r="BM1082" s="18" t="s">
        <v>1357</v>
      </c>
    </row>
    <row r="1083" spans="2:65" s="1" customFormat="1" ht="11.25">
      <c r="B1083" s="35"/>
      <c r="C1083" s="36"/>
      <c r="D1083" s="195" t="s">
        <v>187</v>
      </c>
      <c r="E1083" s="36"/>
      <c r="F1083" s="196" t="s">
        <v>1358</v>
      </c>
      <c r="G1083" s="36"/>
      <c r="H1083" s="36"/>
      <c r="I1083" s="113"/>
      <c r="J1083" s="36"/>
      <c r="K1083" s="36"/>
      <c r="L1083" s="39"/>
      <c r="M1083" s="197"/>
      <c r="N1083" s="61"/>
      <c r="O1083" s="61"/>
      <c r="P1083" s="61"/>
      <c r="Q1083" s="61"/>
      <c r="R1083" s="61"/>
      <c r="S1083" s="61"/>
      <c r="T1083" s="62"/>
      <c r="AT1083" s="18" t="s">
        <v>187</v>
      </c>
      <c r="AU1083" s="18" t="s">
        <v>85</v>
      </c>
    </row>
    <row r="1084" spans="2:65" s="12" customFormat="1" ht="22.5">
      <c r="B1084" s="198"/>
      <c r="C1084" s="199"/>
      <c r="D1084" s="195" t="s">
        <v>189</v>
      </c>
      <c r="E1084" s="200" t="s">
        <v>19</v>
      </c>
      <c r="F1084" s="201" t="s">
        <v>1359</v>
      </c>
      <c r="G1084" s="199"/>
      <c r="H1084" s="200" t="s">
        <v>19</v>
      </c>
      <c r="I1084" s="202"/>
      <c r="J1084" s="199"/>
      <c r="K1084" s="199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189</v>
      </c>
      <c r="AU1084" s="207" t="s">
        <v>85</v>
      </c>
      <c r="AV1084" s="12" t="s">
        <v>83</v>
      </c>
      <c r="AW1084" s="12" t="s">
        <v>35</v>
      </c>
      <c r="AX1084" s="12" t="s">
        <v>75</v>
      </c>
      <c r="AY1084" s="207" t="s">
        <v>178</v>
      </c>
    </row>
    <row r="1085" spans="2:65" s="12" customFormat="1" ht="11.25">
      <c r="B1085" s="198"/>
      <c r="C1085" s="199"/>
      <c r="D1085" s="195" t="s">
        <v>189</v>
      </c>
      <c r="E1085" s="200" t="s">
        <v>19</v>
      </c>
      <c r="F1085" s="201" t="s">
        <v>1360</v>
      </c>
      <c r="G1085" s="199"/>
      <c r="H1085" s="200" t="s">
        <v>19</v>
      </c>
      <c r="I1085" s="202"/>
      <c r="J1085" s="199"/>
      <c r="K1085" s="199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189</v>
      </c>
      <c r="AU1085" s="207" t="s">
        <v>85</v>
      </c>
      <c r="AV1085" s="12" t="s">
        <v>83</v>
      </c>
      <c r="AW1085" s="12" t="s">
        <v>35</v>
      </c>
      <c r="AX1085" s="12" t="s">
        <v>75</v>
      </c>
      <c r="AY1085" s="207" t="s">
        <v>178</v>
      </c>
    </row>
    <row r="1086" spans="2:65" s="13" customFormat="1" ht="11.25">
      <c r="B1086" s="208"/>
      <c r="C1086" s="209"/>
      <c r="D1086" s="195" t="s">
        <v>189</v>
      </c>
      <c r="E1086" s="210" t="s">
        <v>19</v>
      </c>
      <c r="F1086" s="211" t="s">
        <v>1361</v>
      </c>
      <c r="G1086" s="209"/>
      <c r="H1086" s="212">
        <v>44.576000000000001</v>
      </c>
      <c r="I1086" s="213"/>
      <c r="J1086" s="209"/>
      <c r="K1086" s="209"/>
      <c r="L1086" s="214"/>
      <c r="M1086" s="215"/>
      <c r="N1086" s="216"/>
      <c r="O1086" s="216"/>
      <c r="P1086" s="216"/>
      <c r="Q1086" s="216"/>
      <c r="R1086" s="216"/>
      <c r="S1086" s="216"/>
      <c r="T1086" s="217"/>
      <c r="AT1086" s="218" t="s">
        <v>189</v>
      </c>
      <c r="AU1086" s="218" t="s">
        <v>85</v>
      </c>
      <c r="AV1086" s="13" t="s">
        <v>85</v>
      </c>
      <c r="AW1086" s="13" t="s">
        <v>35</v>
      </c>
      <c r="AX1086" s="13" t="s">
        <v>75</v>
      </c>
      <c r="AY1086" s="218" t="s">
        <v>178</v>
      </c>
    </row>
    <row r="1087" spans="2:65" s="13" customFormat="1" ht="11.25">
      <c r="B1087" s="208"/>
      <c r="C1087" s="209"/>
      <c r="D1087" s="195" t="s">
        <v>189</v>
      </c>
      <c r="E1087" s="210" t="s">
        <v>19</v>
      </c>
      <c r="F1087" s="211" t="s">
        <v>1362</v>
      </c>
      <c r="G1087" s="209"/>
      <c r="H1087" s="212">
        <v>31.172999999999998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189</v>
      </c>
      <c r="AU1087" s="218" t="s">
        <v>85</v>
      </c>
      <c r="AV1087" s="13" t="s">
        <v>85</v>
      </c>
      <c r="AW1087" s="13" t="s">
        <v>35</v>
      </c>
      <c r="AX1087" s="13" t="s">
        <v>75</v>
      </c>
      <c r="AY1087" s="218" t="s">
        <v>178</v>
      </c>
    </row>
    <row r="1088" spans="2:65" s="13" customFormat="1" ht="11.25">
      <c r="B1088" s="208"/>
      <c r="C1088" s="209"/>
      <c r="D1088" s="195" t="s">
        <v>189</v>
      </c>
      <c r="E1088" s="210" t="s">
        <v>19</v>
      </c>
      <c r="F1088" s="211" t="s">
        <v>1363</v>
      </c>
      <c r="G1088" s="209"/>
      <c r="H1088" s="212">
        <v>33.018000000000001</v>
      </c>
      <c r="I1088" s="213"/>
      <c r="J1088" s="209"/>
      <c r="K1088" s="209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189</v>
      </c>
      <c r="AU1088" s="218" t="s">
        <v>85</v>
      </c>
      <c r="AV1088" s="13" t="s">
        <v>85</v>
      </c>
      <c r="AW1088" s="13" t="s">
        <v>35</v>
      </c>
      <c r="AX1088" s="13" t="s">
        <v>75</v>
      </c>
      <c r="AY1088" s="218" t="s">
        <v>178</v>
      </c>
    </row>
    <row r="1089" spans="2:65" s="15" customFormat="1" ht="11.25">
      <c r="B1089" s="230"/>
      <c r="C1089" s="231"/>
      <c r="D1089" s="195" t="s">
        <v>189</v>
      </c>
      <c r="E1089" s="232" t="s">
        <v>19</v>
      </c>
      <c r="F1089" s="233" t="s">
        <v>274</v>
      </c>
      <c r="G1089" s="231"/>
      <c r="H1089" s="234">
        <v>108.767</v>
      </c>
      <c r="I1089" s="235"/>
      <c r="J1089" s="231"/>
      <c r="K1089" s="231"/>
      <c r="L1089" s="236"/>
      <c r="M1089" s="237"/>
      <c r="N1089" s="238"/>
      <c r="O1089" s="238"/>
      <c r="P1089" s="238"/>
      <c r="Q1089" s="238"/>
      <c r="R1089" s="238"/>
      <c r="S1089" s="238"/>
      <c r="T1089" s="239"/>
      <c r="AT1089" s="240" t="s">
        <v>189</v>
      </c>
      <c r="AU1089" s="240" t="s">
        <v>85</v>
      </c>
      <c r="AV1089" s="15" t="s">
        <v>198</v>
      </c>
      <c r="AW1089" s="15" t="s">
        <v>35</v>
      </c>
      <c r="AX1089" s="15" t="s">
        <v>75</v>
      </c>
      <c r="AY1089" s="240" t="s">
        <v>178</v>
      </c>
    </row>
    <row r="1090" spans="2:65" s="12" customFormat="1" ht="11.25">
      <c r="B1090" s="198"/>
      <c r="C1090" s="199"/>
      <c r="D1090" s="195" t="s">
        <v>189</v>
      </c>
      <c r="E1090" s="200" t="s">
        <v>19</v>
      </c>
      <c r="F1090" s="201" t="s">
        <v>1364</v>
      </c>
      <c r="G1090" s="199"/>
      <c r="H1090" s="200" t="s">
        <v>19</v>
      </c>
      <c r="I1090" s="202"/>
      <c r="J1090" s="199"/>
      <c r="K1090" s="199"/>
      <c r="L1090" s="203"/>
      <c r="M1090" s="204"/>
      <c r="N1090" s="205"/>
      <c r="O1090" s="205"/>
      <c r="P1090" s="205"/>
      <c r="Q1090" s="205"/>
      <c r="R1090" s="205"/>
      <c r="S1090" s="205"/>
      <c r="T1090" s="206"/>
      <c r="AT1090" s="207" t="s">
        <v>189</v>
      </c>
      <c r="AU1090" s="207" t="s">
        <v>85</v>
      </c>
      <c r="AV1090" s="12" t="s">
        <v>83</v>
      </c>
      <c r="AW1090" s="12" t="s">
        <v>35</v>
      </c>
      <c r="AX1090" s="12" t="s">
        <v>75</v>
      </c>
      <c r="AY1090" s="207" t="s">
        <v>178</v>
      </c>
    </row>
    <row r="1091" spans="2:65" s="13" customFormat="1" ht="11.25">
      <c r="B1091" s="208"/>
      <c r="C1091" s="209"/>
      <c r="D1091" s="195" t="s">
        <v>189</v>
      </c>
      <c r="E1091" s="210" t="s">
        <v>19</v>
      </c>
      <c r="F1091" s="211" t="s">
        <v>1365</v>
      </c>
      <c r="G1091" s="209"/>
      <c r="H1091" s="212">
        <v>50.655000000000001</v>
      </c>
      <c r="I1091" s="213"/>
      <c r="J1091" s="209"/>
      <c r="K1091" s="209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189</v>
      </c>
      <c r="AU1091" s="218" t="s">
        <v>85</v>
      </c>
      <c r="AV1091" s="13" t="s">
        <v>85</v>
      </c>
      <c r="AW1091" s="13" t="s">
        <v>35</v>
      </c>
      <c r="AX1091" s="13" t="s">
        <v>75</v>
      </c>
      <c r="AY1091" s="218" t="s">
        <v>178</v>
      </c>
    </row>
    <row r="1092" spans="2:65" s="13" customFormat="1" ht="11.25">
      <c r="B1092" s="208"/>
      <c r="C1092" s="209"/>
      <c r="D1092" s="195" t="s">
        <v>189</v>
      </c>
      <c r="E1092" s="210" t="s">
        <v>19</v>
      </c>
      <c r="F1092" s="211" t="s">
        <v>1366</v>
      </c>
      <c r="G1092" s="209"/>
      <c r="H1092" s="212">
        <v>31.332000000000001</v>
      </c>
      <c r="I1092" s="213"/>
      <c r="J1092" s="209"/>
      <c r="K1092" s="209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189</v>
      </c>
      <c r="AU1092" s="218" t="s">
        <v>85</v>
      </c>
      <c r="AV1092" s="13" t="s">
        <v>85</v>
      </c>
      <c r="AW1092" s="13" t="s">
        <v>35</v>
      </c>
      <c r="AX1092" s="13" t="s">
        <v>75</v>
      </c>
      <c r="AY1092" s="218" t="s">
        <v>178</v>
      </c>
    </row>
    <row r="1093" spans="2:65" s="13" customFormat="1" ht="11.25">
      <c r="B1093" s="208"/>
      <c r="C1093" s="209"/>
      <c r="D1093" s="195" t="s">
        <v>189</v>
      </c>
      <c r="E1093" s="210" t="s">
        <v>19</v>
      </c>
      <c r="F1093" s="211" t="s">
        <v>1367</v>
      </c>
      <c r="G1093" s="209"/>
      <c r="H1093" s="212">
        <v>1.6919999999999999</v>
      </c>
      <c r="I1093" s="213"/>
      <c r="J1093" s="209"/>
      <c r="K1093" s="209"/>
      <c r="L1093" s="214"/>
      <c r="M1093" s="215"/>
      <c r="N1093" s="216"/>
      <c r="O1093" s="216"/>
      <c r="P1093" s="216"/>
      <c r="Q1093" s="216"/>
      <c r="R1093" s="216"/>
      <c r="S1093" s="216"/>
      <c r="T1093" s="217"/>
      <c r="AT1093" s="218" t="s">
        <v>189</v>
      </c>
      <c r="AU1093" s="218" t="s">
        <v>85</v>
      </c>
      <c r="AV1093" s="13" t="s">
        <v>85</v>
      </c>
      <c r="AW1093" s="13" t="s">
        <v>35</v>
      </c>
      <c r="AX1093" s="13" t="s">
        <v>75</v>
      </c>
      <c r="AY1093" s="218" t="s">
        <v>178</v>
      </c>
    </row>
    <row r="1094" spans="2:65" s="15" customFormat="1" ht="11.25">
      <c r="B1094" s="230"/>
      <c r="C1094" s="231"/>
      <c r="D1094" s="195" t="s">
        <v>189</v>
      </c>
      <c r="E1094" s="232" t="s">
        <v>19</v>
      </c>
      <c r="F1094" s="233" t="s">
        <v>274</v>
      </c>
      <c r="G1094" s="231"/>
      <c r="H1094" s="234">
        <v>83.679000000000002</v>
      </c>
      <c r="I1094" s="235"/>
      <c r="J1094" s="231"/>
      <c r="K1094" s="231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189</v>
      </c>
      <c r="AU1094" s="240" t="s">
        <v>85</v>
      </c>
      <c r="AV1094" s="15" t="s">
        <v>198</v>
      </c>
      <c r="AW1094" s="15" t="s">
        <v>35</v>
      </c>
      <c r="AX1094" s="15" t="s">
        <v>75</v>
      </c>
      <c r="AY1094" s="240" t="s">
        <v>178</v>
      </c>
    </row>
    <row r="1095" spans="2:65" s="14" customFormat="1" ht="11.25">
      <c r="B1095" s="219"/>
      <c r="C1095" s="220"/>
      <c r="D1095" s="195" t="s">
        <v>189</v>
      </c>
      <c r="E1095" s="221" t="s">
        <v>19</v>
      </c>
      <c r="F1095" s="222" t="s">
        <v>258</v>
      </c>
      <c r="G1095" s="220"/>
      <c r="H1095" s="223">
        <v>192.446</v>
      </c>
      <c r="I1095" s="224"/>
      <c r="J1095" s="220"/>
      <c r="K1095" s="220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189</v>
      </c>
      <c r="AU1095" s="229" t="s">
        <v>85</v>
      </c>
      <c r="AV1095" s="14" t="s">
        <v>185</v>
      </c>
      <c r="AW1095" s="14" t="s">
        <v>35</v>
      </c>
      <c r="AX1095" s="14" t="s">
        <v>83</v>
      </c>
      <c r="AY1095" s="229" t="s">
        <v>178</v>
      </c>
    </row>
    <row r="1096" spans="2:65" s="1" customFormat="1" ht="16.5" customHeight="1">
      <c r="B1096" s="35"/>
      <c r="C1096" s="183" t="s">
        <v>1368</v>
      </c>
      <c r="D1096" s="183" t="s">
        <v>180</v>
      </c>
      <c r="E1096" s="184" t="s">
        <v>1369</v>
      </c>
      <c r="F1096" s="185" t="s">
        <v>1370</v>
      </c>
      <c r="G1096" s="186" t="s">
        <v>183</v>
      </c>
      <c r="H1096" s="187">
        <v>192.446</v>
      </c>
      <c r="I1096" s="188"/>
      <c r="J1096" s="189">
        <f>ROUND(I1096*H1096,2)</f>
        <v>0</v>
      </c>
      <c r="K1096" s="185" t="s">
        <v>184</v>
      </c>
      <c r="L1096" s="39"/>
      <c r="M1096" s="190" t="s">
        <v>19</v>
      </c>
      <c r="N1096" s="191" t="s">
        <v>46</v>
      </c>
      <c r="O1096" s="61"/>
      <c r="P1096" s="192">
        <f>O1096*H1096</f>
        <v>0</v>
      </c>
      <c r="Q1096" s="192">
        <v>4.3800000000000002E-3</v>
      </c>
      <c r="R1096" s="192">
        <f>Q1096*H1096</f>
        <v>0.84291347999999999</v>
      </c>
      <c r="S1096" s="192">
        <v>0</v>
      </c>
      <c r="T1096" s="193">
        <f>S1096*H1096</f>
        <v>0</v>
      </c>
      <c r="AR1096" s="18" t="s">
        <v>185</v>
      </c>
      <c r="AT1096" s="18" t="s">
        <v>180</v>
      </c>
      <c r="AU1096" s="18" t="s">
        <v>85</v>
      </c>
      <c r="AY1096" s="18" t="s">
        <v>178</v>
      </c>
      <c r="BE1096" s="194">
        <f>IF(N1096="základní",J1096,0)</f>
        <v>0</v>
      </c>
      <c r="BF1096" s="194">
        <f>IF(N1096="snížená",J1096,0)</f>
        <v>0</v>
      </c>
      <c r="BG1096" s="194">
        <f>IF(N1096="zákl. přenesená",J1096,0)</f>
        <v>0</v>
      </c>
      <c r="BH1096" s="194">
        <f>IF(N1096="sníž. přenesená",J1096,0)</f>
        <v>0</v>
      </c>
      <c r="BI1096" s="194">
        <f>IF(N1096="nulová",J1096,0)</f>
        <v>0</v>
      </c>
      <c r="BJ1096" s="18" t="s">
        <v>83</v>
      </c>
      <c r="BK1096" s="194">
        <f>ROUND(I1096*H1096,2)</f>
        <v>0</v>
      </c>
      <c r="BL1096" s="18" t="s">
        <v>185</v>
      </c>
      <c r="BM1096" s="18" t="s">
        <v>1371</v>
      </c>
    </row>
    <row r="1097" spans="2:65" s="1" customFormat="1" ht="11.25">
      <c r="B1097" s="35"/>
      <c r="C1097" s="36"/>
      <c r="D1097" s="195" t="s">
        <v>187</v>
      </c>
      <c r="E1097" s="36"/>
      <c r="F1097" s="196" t="s">
        <v>1372</v>
      </c>
      <c r="G1097" s="36"/>
      <c r="H1097" s="36"/>
      <c r="I1097" s="113"/>
      <c r="J1097" s="36"/>
      <c r="K1097" s="36"/>
      <c r="L1097" s="39"/>
      <c r="M1097" s="197"/>
      <c r="N1097" s="61"/>
      <c r="O1097" s="61"/>
      <c r="P1097" s="61"/>
      <c r="Q1097" s="61"/>
      <c r="R1097" s="61"/>
      <c r="S1097" s="61"/>
      <c r="T1097" s="62"/>
      <c r="AT1097" s="18" t="s">
        <v>187</v>
      </c>
      <c r="AU1097" s="18" t="s">
        <v>85</v>
      </c>
    </row>
    <row r="1098" spans="2:65" s="12" customFormat="1" ht="11.25">
      <c r="B1098" s="198"/>
      <c r="C1098" s="199"/>
      <c r="D1098" s="195" t="s">
        <v>189</v>
      </c>
      <c r="E1098" s="200" t="s">
        <v>19</v>
      </c>
      <c r="F1098" s="201" t="s">
        <v>1373</v>
      </c>
      <c r="G1098" s="199"/>
      <c r="H1098" s="200" t="s">
        <v>19</v>
      </c>
      <c r="I1098" s="202"/>
      <c r="J1098" s="199"/>
      <c r="K1098" s="199"/>
      <c r="L1098" s="203"/>
      <c r="M1098" s="204"/>
      <c r="N1098" s="205"/>
      <c r="O1098" s="205"/>
      <c r="P1098" s="205"/>
      <c r="Q1098" s="205"/>
      <c r="R1098" s="205"/>
      <c r="S1098" s="205"/>
      <c r="T1098" s="206"/>
      <c r="AT1098" s="207" t="s">
        <v>189</v>
      </c>
      <c r="AU1098" s="207" t="s">
        <v>85</v>
      </c>
      <c r="AV1098" s="12" t="s">
        <v>83</v>
      </c>
      <c r="AW1098" s="12" t="s">
        <v>35</v>
      </c>
      <c r="AX1098" s="12" t="s">
        <v>75</v>
      </c>
      <c r="AY1098" s="207" t="s">
        <v>178</v>
      </c>
    </row>
    <row r="1099" spans="2:65" s="12" customFormat="1" ht="11.25">
      <c r="B1099" s="198"/>
      <c r="C1099" s="199"/>
      <c r="D1099" s="195" t="s">
        <v>189</v>
      </c>
      <c r="E1099" s="200" t="s">
        <v>19</v>
      </c>
      <c r="F1099" s="201" t="s">
        <v>1360</v>
      </c>
      <c r="G1099" s="199"/>
      <c r="H1099" s="200" t="s">
        <v>19</v>
      </c>
      <c r="I1099" s="202"/>
      <c r="J1099" s="199"/>
      <c r="K1099" s="199"/>
      <c r="L1099" s="203"/>
      <c r="M1099" s="204"/>
      <c r="N1099" s="205"/>
      <c r="O1099" s="205"/>
      <c r="P1099" s="205"/>
      <c r="Q1099" s="205"/>
      <c r="R1099" s="205"/>
      <c r="S1099" s="205"/>
      <c r="T1099" s="206"/>
      <c r="AT1099" s="207" t="s">
        <v>189</v>
      </c>
      <c r="AU1099" s="207" t="s">
        <v>85</v>
      </c>
      <c r="AV1099" s="12" t="s">
        <v>83</v>
      </c>
      <c r="AW1099" s="12" t="s">
        <v>35</v>
      </c>
      <c r="AX1099" s="12" t="s">
        <v>75</v>
      </c>
      <c r="AY1099" s="207" t="s">
        <v>178</v>
      </c>
    </row>
    <row r="1100" spans="2:65" s="13" customFormat="1" ht="11.25">
      <c r="B1100" s="208"/>
      <c r="C1100" s="209"/>
      <c r="D1100" s="195" t="s">
        <v>189</v>
      </c>
      <c r="E1100" s="210" t="s">
        <v>19</v>
      </c>
      <c r="F1100" s="211" t="s">
        <v>1361</v>
      </c>
      <c r="G1100" s="209"/>
      <c r="H1100" s="212">
        <v>44.576000000000001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189</v>
      </c>
      <c r="AU1100" s="218" t="s">
        <v>85</v>
      </c>
      <c r="AV1100" s="13" t="s">
        <v>85</v>
      </c>
      <c r="AW1100" s="13" t="s">
        <v>35</v>
      </c>
      <c r="AX1100" s="13" t="s">
        <v>75</v>
      </c>
      <c r="AY1100" s="218" t="s">
        <v>178</v>
      </c>
    </row>
    <row r="1101" spans="2:65" s="13" customFormat="1" ht="11.25">
      <c r="B1101" s="208"/>
      <c r="C1101" s="209"/>
      <c r="D1101" s="195" t="s">
        <v>189</v>
      </c>
      <c r="E1101" s="210" t="s">
        <v>19</v>
      </c>
      <c r="F1101" s="211" t="s">
        <v>1362</v>
      </c>
      <c r="G1101" s="209"/>
      <c r="H1101" s="212">
        <v>31.172999999999998</v>
      </c>
      <c r="I1101" s="213"/>
      <c r="J1101" s="209"/>
      <c r="K1101" s="209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189</v>
      </c>
      <c r="AU1101" s="218" t="s">
        <v>85</v>
      </c>
      <c r="AV1101" s="13" t="s">
        <v>85</v>
      </c>
      <c r="AW1101" s="13" t="s">
        <v>35</v>
      </c>
      <c r="AX1101" s="13" t="s">
        <v>75</v>
      </c>
      <c r="AY1101" s="218" t="s">
        <v>178</v>
      </c>
    </row>
    <row r="1102" spans="2:65" s="13" customFormat="1" ht="11.25">
      <c r="B1102" s="208"/>
      <c r="C1102" s="209"/>
      <c r="D1102" s="195" t="s">
        <v>189</v>
      </c>
      <c r="E1102" s="210" t="s">
        <v>19</v>
      </c>
      <c r="F1102" s="211" t="s">
        <v>1363</v>
      </c>
      <c r="G1102" s="209"/>
      <c r="H1102" s="212">
        <v>33.018000000000001</v>
      </c>
      <c r="I1102" s="213"/>
      <c r="J1102" s="209"/>
      <c r="K1102" s="209"/>
      <c r="L1102" s="214"/>
      <c r="M1102" s="215"/>
      <c r="N1102" s="216"/>
      <c r="O1102" s="216"/>
      <c r="P1102" s="216"/>
      <c r="Q1102" s="216"/>
      <c r="R1102" s="216"/>
      <c r="S1102" s="216"/>
      <c r="T1102" s="217"/>
      <c r="AT1102" s="218" t="s">
        <v>189</v>
      </c>
      <c r="AU1102" s="218" t="s">
        <v>85</v>
      </c>
      <c r="AV1102" s="13" t="s">
        <v>85</v>
      </c>
      <c r="AW1102" s="13" t="s">
        <v>35</v>
      </c>
      <c r="AX1102" s="13" t="s">
        <v>75</v>
      </c>
      <c r="AY1102" s="218" t="s">
        <v>178</v>
      </c>
    </row>
    <row r="1103" spans="2:65" s="15" customFormat="1" ht="11.25">
      <c r="B1103" s="230"/>
      <c r="C1103" s="231"/>
      <c r="D1103" s="195" t="s">
        <v>189</v>
      </c>
      <c r="E1103" s="232" t="s">
        <v>19</v>
      </c>
      <c r="F1103" s="233" t="s">
        <v>274</v>
      </c>
      <c r="G1103" s="231"/>
      <c r="H1103" s="234">
        <v>108.767</v>
      </c>
      <c r="I1103" s="235"/>
      <c r="J1103" s="231"/>
      <c r="K1103" s="231"/>
      <c r="L1103" s="236"/>
      <c r="M1103" s="237"/>
      <c r="N1103" s="238"/>
      <c r="O1103" s="238"/>
      <c r="P1103" s="238"/>
      <c r="Q1103" s="238"/>
      <c r="R1103" s="238"/>
      <c r="S1103" s="238"/>
      <c r="T1103" s="239"/>
      <c r="AT1103" s="240" t="s">
        <v>189</v>
      </c>
      <c r="AU1103" s="240" t="s">
        <v>85</v>
      </c>
      <c r="AV1103" s="15" t="s">
        <v>198</v>
      </c>
      <c r="AW1103" s="15" t="s">
        <v>35</v>
      </c>
      <c r="AX1103" s="15" t="s">
        <v>75</v>
      </c>
      <c r="AY1103" s="240" t="s">
        <v>178</v>
      </c>
    </row>
    <row r="1104" spans="2:65" s="12" customFormat="1" ht="11.25">
      <c r="B1104" s="198"/>
      <c r="C1104" s="199"/>
      <c r="D1104" s="195" t="s">
        <v>189</v>
      </c>
      <c r="E1104" s="200" t="s">
        <v>19</v>
      </c>
      <c r="F1104" s="201" t="s">
        <v>1364</v>
      </c>
      <c r="G1104" s="199"/>
      <c r="H1104" s="200" t="s">
        <v>19</v>
      </c>
      <c r="I1104" s="202"/>
      <c r="J1104" s="199"/>
      <c r="K1104" s="199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189</v>
      </c>
      <c r="AU1104" s="207" t="s">
        <v>85</v>
      </c>
      <c r="AV1104" s="12" t="s">
        <v>83</v>
      </c>
      <c r="AW1104" s="12" t="s">
        <v>35</v>
      </c>
      <c r="AX1104" s="12" t="s">
        <v>75</v>
      </c>
      <c r="AY1104" s="207" t="s">
        <v>178</v>
      </c>
    </row>
    <row r="1105" spans="2:65" s="13" customFormat="1" ht="11.25">
      <c r="B1105" s="208"/>
      <c r="C1105" s="209"/>
      <c r="D1105" s="195" t="s">
        <v>189</v>
      </c>
      <c r="E1105" s="210" t="s">
        <v>19</v>
      </c>
      <c r="F1105" s="211" t="s">
        <v>1365</v>
      </c>
      <c r="G1105" s="209"/>
      <c r="H1105" s="212">
        <v>50.655000000000001</v>
      </c>
      <c r="I1105" s="213"/>
      <c r="J1105" s="209"/>
      <c r="K1105" s="209"/>
      <c r="L1105" s="214"/>
      <c r="M1105" s="215"/>
      <c r="N1105" s="216"/>
      <c r="O1105" s="216"/>
      <c r="P1105" s="216"/>
      <c r="Q1105" s="216"/>
      <c r="R1105" s="216"/>
      <c r="S1105" s="216"/>
      <c r="T1105" s="217"/>
      <c r="AT1105" s="218" t="s">
        <v>189</v>
      </c>
      <c r="AU1105" s="218" t="s">
        <v>85</v>
      </c>
      <c r="AV1105" s="13" t="s">
        <v>85</v>
      </c>
      <c r="AW1105" s="13" t="s">
        <v>35</v>
      </c>
      <c r="AX1105" s="13" t="s">
        <v>75</v>
      </c>
      <c r="AY1105" s="218" t="s">
        <v>178</v>
      </c>
    </row>
    <row r="1106" spans="2:65" s="13" customFormat="1" ht="11.25">
      <c r="B1106" s="208"/>
      <c r="C1106" s="209"/>
      <c r="D1106" s="195" t="s">
        <v>189</v>
      </c>
      <c r="E1106" s="210" t="s">
        <v>19</v>
      </c>
      <c r="F1106" s="211" t="s">
        <v>1366</v>
      </c>
      <c r="G1106" s="209"/>
      <c r="H1106" s="212">
        <v>31.332000000000001</v>
      </c>
      <c r="I1106" s="213"/>
      <c r="J1106" s="209"/>
      <c r="K1106" s="209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189</v>
      </c>
      <c r="AU1106" s="218" t="s">
        <v>85</v>
      </c>
      <c r="AV1106" s="13" t="s">
        <v>85</v>
      </c>
      <c r="AW1106" s="13" t="s">
        <v>35</v>
      </c>
      <c r="AX1106" s="13" t="s">
        <v>75</v>
      </c>
      <c r="AY1106" s="218" t="s">
        <v>178</v>
      </c>
    </row>
    <row r="1107" spans="2:65" s="13" customFormat="1" ht="11.25">
      <c r="B1107" s="208"/>
      <c r="C1107" s="209"/>
      <c r="D1107" s="195" t="s">
        <v>189</v>
      </c>
      <c r="E1107" s="210" t="s">
        <v>19</v>
      </c>
      <c r="F1107" s="211" t="s">
        <v>1367</v>
      </c>
      <c r="G1107" s="209"/>
      <c r="H1107" s="212">
        <v>1.6919999999999999</v>
      </c>
      <c r="I1107" s="213"/>
      <c r="J1107" s="209"/>
      <c r="K1107" s="209"/>
      <c r="L1107" s="214"/>
      <c r="M1107" s="215"/>
      <c r="N1107" s="216"/>
      <c r="O1107" s="216"/>
      <c r="P1107" s="216"/>
      <c r="Q1107" s="216"/>
      <c r="R1107" s="216"/>
      <c r="S1107" s="216"/>
      <c r="T1107" s="217"/>
      <c r="AT1107" s="218" t="s">
        <v>189</v>
      </c>
      <c r="AU1107" s="218" t="s">
        <v>85</v>
      </c>
      <c r="AV1107" s="13" t="s">
        <v>85</v>
      </c>
      <c r="AW1107" s="13" t="s">
        <v>35</v>
      </c>
      <c r="AX1107" s="13" t="s">
        <v>75</v>
      </c>
      <c r="AY1107" s="218" t="s">
        <v>178</v>
      </c>
    </row>
    <row r="1108" spans="2:65" s="15" customFormat="1" ht="11.25">
      <c r="B1108" s="230"/>
      <c r="C1108" s="231"/>
      <c r="D1108" s="195" t="s">
        <v>189</v>
      </c>
      <c r="E1108" s="232" t="s">
        <v>19</v>
      </c>
      <c r="F1108" s="233" t="s">
        <v>274</v>
      </c>
      <c r="G1108" s="231"/>
      <c r="H1108" s="234">
        <v>83.679000000000002</v>
      </c>
      <c r="I1108" s="235"/>
      <c r="J1108" s="231"/>
      <c r="K1108" s="231"/>
      <c r="L1108" s="236"/>
      <c r="M1108" s="237"/>
      <c r="N1108" s="238"/>
      <c r="O1108" s="238"/>
      <c r="P1108" s="238"/>
      <c r="Q1108" s="238"/>
      <c r="R1108" s="238"/>
      <c r="S1108" s="238"/>
      <c r="T1108" s="239"/>
      <c r="AT1108" s="240" t="s">
        <v>189</v>
      </c>
      <c r="AU1108" s="240" t="s">
        <v>85</v>
      </c>
      <c r="AV1108" s="15" t="s">
        <v>198</v>
      </c>
      <c r="AW1108" s="15" t="s">
        <v>35</v>
      </c>
      <c r="AX1108" s="15" t="s">
        <v>75</v>
      </c>
      <c r="AY1108" s="240" t="s">
        <v>178</v>
      </c>
    </row>
    <row r="1109" spans="2:65" s="14" customFormat="1" ht="11.25">
      <c r="B1109" s="219"/>
      <c r="C1109" s="220"/>
      <c r="D1109" s="195" t="s">
        <v>189</v>
      </c>
      <c r="E1109" s="221" t="s">
        <v>19</v>
      </c>
      <c r="F1109" s="222" t="s">
        <v>258</v>
      </c>
      <c r="G1109" s="220"/>
      <c r="H1109" s="223">
        <v>192.446</v>
      </c>
      <c r="I1109" s="224"/>
      <c r="J1109" s="220"/>
      <c r="K1109" s="220"/>
      <c r="L1109" s="225"/>
      <c r="M1109" s="226"/>
      <c r="N1109" s="227"/>
      <c r="O1109" s="227"/>
      <c r="P1109" s="227"/>
      <c r="Q1109" s="227"/>
      <c r="R1109" s="227"/>
      <c r="S1109" s="227"/>
      <c r="T1109" s="228"/>
      <c r="AT1109" s="229" t="s">
        <v>189</v>
      </c>
      <c r="AU1109" s="229" t="s">
        <v>85</v>
      </c>
      <c r="AV1109" s="14" t="s">
        <v>185</v>
      </c>
      <c r="AW1109" s="14" t="s">
        <v>35</v>
      </c>
      <c r="AX1109" s="14" t="s">
        <v>83</v>
      </c>
      <c r="AY1109" s="229" t="s">
        <v>178</v>
      </c>
    </row>
    <row r="1110" spans="2:65" s="1" customFormat="1" ht="16.5" customHeight="1">
      <c r="B1110" s="35"/>
      <c r="C1110" s="183" t="s">
        <v>328</v>
      </c>
      <c r="D1110" s="183" t="s">
        <v>180</v>
      </c>
      <c r="E1110" s="184" t="s">
        <v>1374</v>
      </c>
      <c r="F1110" s="185" t="s">
        <v>1375</v>
      </c>
      <c r="G1110" s="186" t="s">
        <v>183</v>
      </c>
      <c r="H1110" s="187">
        <v>6.3</v>
      </c>
      <c r="I1110" s="188"/>
      <c r="J1110" s="189">
        <f>ROUND(I1110*H1110,2)</f>
        <v>0</v>
      </c>
      <c r="K1110" s="185" t="s">
        <v>184</v>
      </c>
      <c r="L1110" s="39"/>
      <c r="M1110" s="190" t="s">
        <v>19</v>
      </c>
      <c r="N1110" s="191" t="s">
        <v>46</v>
      </c>
      <c r="O1110" s="61"/>
      <c r="P1110" s="192">
        <f>O1110*H1110</f>
        <v>0</v>
      </c>
      <c r="Q1110" s="192">
        <v>8.3800000000000003E-3</v>
      </c>
      <c r="R1110" s="192">
        <f>Q1110*H1110</f>
        <v>5.2794000000000001E-2</v>
      </c>
      <c r="S1110" s="192">
        <v>0</v>
      </c>
      <c r="T1110" s="193">
        <f>S1110*H1110</f>
        <v>0</v>
      </c>
      <c r="AR1110" s="18" t="s">
        <v>185</v>
      </c>
      <c r="AT1110" s="18" t="s">
        <v>180</v>
      </c>
      <c r="AU1110" s="18" t="s">
        <v>85</v>
      </c>
      <c r="AY1110" s="18" t="s">
        <v>178</v>
      </c>
      <c r="BE1110" s="194">
        <f>IF(N1110="základní",J1110,0)</f>
        <v>0</v>
      </c>
      <c r="BF1110" s="194">
        <f>IF(N1110="snížená",J1110,0)</f>
        <v>0</v>
      </c>
      <c r="BG1110" s="194">
        <f>IF(N1110="zákl. přenesená",J1110,0)</f>
        <v>0</v>
      </c>
      <c r="BH1110" s="194">
        <f>IF(N1110="sníž. přenesená",J1110,0)</f>
        <v>0</v>
      </c>
      <c r="BI1110" s="194">
        <f>IF(N1110="nulová",J1110,0)</f>
        <v>0</v>
      </c>
      <c r="BJ1110" s="18" t="s">
        <v>83</v>
      </c>
      <c r="BK1110" s="194">
        <f>ROUND(I1110*H1110,2)</f>
        <v>0</v>
      </c>
      <c r="BL1110" s="18" t="s">
        <v>185</v>
      </c>
      <c r="BM1110" s="18" t="s">
        <v>1376</v>
      </c>
    </row>
    <row r="1111" spans="2:65" s="1" customFormat="1" ht="19.5">
      <c r="B1111" s="35"/>
      <c r="C1111" s="36"/>
      <c r="D1111" s="195" t="s">
        <v>187</v>
      </c>
      <c r="E1111" s="36"/>
      <c r="F1111" s="196" t="s">
        <v>1377</v>
      </c>
      <c r="G1111" s="36"/>
      <c r="H1111" s="36"/>
      <c r="I1111" s="113"/>
      <c r="J1111" s="36"/>
      <c r="K1111" s="36"/>
      <c r="L1111" s="39"/>
      <c r="M1111" s="197"/>
      <c r="N1111" s="61"/>
      <c r="O1111" s="61"/>
      <c r="P1111" s="61"/>
      <c r="Q1111" s="61"/>
      <c r="R1111" s="61"/>
      <c r="S1111" s="61"/>
      <c r="T1111" s="62"/>
      <c r="AT1111" s="18" t="s">
        <v>187</v>
      </c>
      <c r="AU1111" s="18" t="s">
        <v>85</v>
      </c>
    </row>
    <row r="1112" spans="2:65" s="12" customFormat="1" ht="11.25">
      <c r="B1112" s="198"/>
      <c r="C1112" s="199"/>
      <c r="D1112" s="195" t="s">
        <v>189</v>
      </c>
      <c r="E1112" s="200" t="s">
        <v>19</v>
      </c>
      <c r="F1112" s="201" t="s">
        <v>1024</v>
      </c>
      <c r="G1112" s="199"/>
      <c r="H1112" s="200" t="s">
        <v>19</v>
      </c>
      <c r="I1112" s="202"/>
      <c r="J1112" s="199"/>
      <c r="K1112" s="199"/>
      <c r="L1112" s="203"/>
      <c r="M1112" s="204"/>
      <c r="N1112" s="205"/>
      <c r="O1112" s="205"/>
      <c r="P1112" s="205"/>
      <c r="Q1112" s="205"/>
      <c r="R1112" s="205"/>
      <c r="S1112" s="205"/>
      <c r="T1112" s="206"/>
      <c r="AT1112" s="207" t="s">
        <v>189</v>
      </c>
      <c r="AU1112" s="207" t="s">
        <v>85</v>
      </c>
      <c r="AV1112" s="12" t="s">
        <v>83</v>
      </c>
      <c r="AW1112" s="12" t="s">
        <v>35</v>
      </c>
      <c r="AX1112" s="12" t="s">
        <v>75</v>
      </c>
      <c r="AY1112" s="207" t="s">
        <v>178</v>
      </c>
    </row>
    <row r="1113" spans="2:65" s="12" customFormat="1" ht="11.25">
      <c r="B1113" s="198"/>
      <c r="C1113" s="199"/>
      <c r="D1113" s="195" t="s">
        <v>189</v>
      </c>
      <c r="E1113" s="200" t="s">
        <v>19</v>
      </c>
      <c r="F1113" s="201" t="s">
        <v>1378</v>
      </c>
      <c r="G1113" s="199"/>
      <c r="H1113" s="200" t="s">
        <v>19</v>
      </c>
      <c r="I1113" s="202"/>
      <c r="J1113" s="199"/>
      <c r="K1113" s="199"/>
      <c r="L1113" s="203"/>
      <c r="M1113" s="204"/>
      <c r="N1113" s="205"/>
      <c r="O1113" s="205"/>
      <c r="P1113" s="205"/>
      <c r="Q1113" s="205"/>
      <c r="R1113" s="205"/>
      <c r="S1113" s="205"/>
      <c r="T1113" s="206"/>
      <c r="AT1113" s="207" t="s">
        <v>189</v>
      </c>
      <c r="AU1113" s="207" t="s">
        <v>85</v>
      </c>
      <c r="AV1113" s="12" t="s">
        <v>83</v>
      </c>
      <c r="AW1113" s="12" t="s">
        <v>35</v>
      </c>
      <c r="AX1113" s="12" t="s">
        <v>75</v>
      </c>
      <c r="AY1113" s="207" t="s">
        <v>178</v>
      </c>
    </row>
    <row r="1114" spans="2:65" s="13" customFormat="1" ht="11.25">
      <c r="B1114" s="208"/>
      <c r="C1114" s="209"/>
      <c r="D1114" s="195" t="s">
        <v>189</v>
      </c>
      <c r="E1114" s="210" t="s">
        <v>19</v>
      </c>
      <c r="F1114" s="211" t="s">
        <v>1379</v>
      </c>
      <c r="G1114" s="209"/>
      <c r="H1114" s="212">
        <v>6.3</v>
      </c>
      <c r="I1114" s="213"/>
      <c r="J1114" s="209"/>
      <c r="K1114" s="209"/>
      <c r="L1114" s="214"/>
      <c r="M1114" s="215"/>
      <c r="N1114" s="216"/>
      <c r="O1114" s="216"/>
      <c r="P1114" s="216"/>
      <c r="Q1114" s="216"/>
      <c r="R1114" s="216"/>
      <c r="S1114" s="216"/>
      <c r="T1114" s="217"/>
      <c r="AT1114" s="218" t="s">
        <v>189</v>
      </c>
      <c r="AU1114" s="218" t="s">
        <v>85</v>
      </c>
      <c r="AV1114" s="13" t="s">
        <v>85</v>
      </c>
      <c r="AW1114" s="13" t="s">
        <v>35</v>
      </c>
      <c r="AX1114" s="13" t="s">
        <v>83</v>
      </c>
      <c r="AY1114" s="218" t="s">
        <v>178</v>
      </c>
    </row>
    <row r="1115" spans="2:65" s="1" customFormat="1" ht="16.5" customHeight="1">
      <c r="B1115" s="35"/>
      <c r="C1115" s="245" t="s">
        <v>1380</v>
      </c>
      <c r="D1115" s="245" t="s">
        <v>970</v>
      </c>
      <c r="E1115" s="246" t="s">
        <v>1381</v>
      </c>
      <c r="F1115" s="247" t="s">
        <v>1382</v>
      </c>
      <c r="G1115" s="248" t="s">
        <v>183</v>
      </c>
      <c r="H1115" s="249">
        <v>6.6150000000000002</v>
      </c>
      <c r="I1115" s="250"/>
      <c r="J1115" s="251">
        <f>ROUND(I1115*H1115,2)</f>
        <v>0</v>
      </c>
      <c r="K1115" s="247" t="s">
        <v>184</v>
      </c>
      <c r="L1115" s="252"/>
      <c r="M1115" s="253" t="s">
        <v>19</v>
      </c>
      <c r="N1115" s="254" t="s">
        <v>46</v>
      </c>
      <c r="O1115" s="61"/>
      <c r="P1115" s="192">
        <f>O1115*H1115</f>
        <v>0</v>
      </c>
      <c r="Q1115" s="192">
        <v>2E-3</v>
      </c>
      <c r="R1115" s="192">
        <f>Q1115*H1115</f>
        <v>1.323E-2</v>
      </c>
      <c r="S1115" s="192">
        <v>0</v>
      </c>
      <c r="T1115" s="193">
        <f>S1115*H1115</f>
        <v>0</v>
      </c>
      <c r="AR1115" s="18" t="s">
        <v>230</v>
      </c>
      <c r="AT1115" s="18" t="s">
        <v>970</v>
      </c>
      <c r="AU1115" s="18" t="s">
        <v>85</v>
      </c>
      <c r="AY1115" s="18" t="s">
        <v>178</v>
      </c>
      <c r="BE1115" s="194">
        <f>IF(N1115="základní",J1115,0)</f>
        <v>0</v>
      </c>
      <c r="BF1115" s="194">
        <f>IF(N1115="snížená",J1115,0)</f>
        <v>0</v>
      </c>
      <c r="BG1115" s="194">
        <f>IF(N1115="zákl. přenesená",J1115,0)</f>
        <v>0</v>
      </c>
      <c r="BH1115" s="194">
        <f>IF(N1115="sníž. přenesená",J1115,0)</f>
        <v>0</v>
      </c>
      <c r="BI1115" s="194">
        <f>IF(N1115="nulová",J1115,0)</f>
        <v>0</v>
      </c>
      <c r="BJ1115" s="18" t="s">
        <v>83</v>
      </c>
      <c r="BK1115" s="194">
        <f>ROUND(I1115*H1115,2)</f>
        <v>0</v>
      </c>
      <c r="BL1115" s="18" t="s">
        <v>185</v>
      </c>
      <c r="BM1115" s="18" t="s">
        <v>1383</v>
      </c>
    </row>
    <row r="1116" spans="2:65" s="1" customFormat="1" ht="11.25">
      <c r="B1116" s="35"/>
      <c r="C1116" s="36"/>
      <c r="D1116" s="195" t="s">
        <v>187</v>
      </c>
      <c r="E1116" s="36"/>
      <c r="F1116" s="196" t="s">
        <v>1382</v>
      </c>
      <c r="G1116" s="36"/>
      <c r="H1116" s="36"/>
      <c r="I1116" s="113"/>
      <c r="J1116" s="36"/>
      <c r="K1116" s="36"/>
      <c r="L1116" s="39"/>
      <c r="M1116" s="197"/>
      <c r="N1116" s="61"/>
      <c r="O1116" s="61"/>
      <c r="P1116" s="61"/>
      <c r="Q1116" s="61"/>
      <c r="R1116" s="61"/>
      <c r="S1116" s="61"/>
      <c r="T1116" s="62"/>
      <c r="AT1116" s="18" t="s">
        <v>187</v>
      </c>
      <c r="AU1116" s="18" t="s">
        <v>85</v>
      </c>
    </row>
    <row r="1117" spans="2:65" s="13" customFormat="1" ht="11.25">
      <c r="B1117" s="208"/>
      <c r="C1117" s="209"/>
      <c r="D1117" s="195" t="s">
        <v>189</v>
      </c>
      <c r="E1117" s="209"/>
      <c r="F1117" s="211" t="s">
        <v>1384</v>
      </c>
      <c r="G1117" s="209"/>
      <c r="H1117" s="212">
        <v>6.6150000000000002</v>
      </c>
      <c r="I1117" s="213"/>
      <c r="J1117" s="209"/>
      <c r="K1117" s="209"/>
      <c r="L1117" s="214"/>
      <c r="M1117" s="215"/>
      <c r="N1117" s="216"/>
      <c r="O1117" s="216"/>
      <c r="P1117" s="216"/>
      <c r="Q1117" s="216"/>
      <c r="R1117" s="216"/>
      <c r="S1117" s="216"/>
      <c r="T1117" s="217"/>
      <c r="AT1117" s="218" t="s">
        <v>189</v>
      </c>
      <c r="AU1117" s="218" t="s">
        <v>85</v>
      </c>
      <c r="AV1117" s="13" t="s">
        <v>85</v>
      </c>
      <c r="AW1117" s="13" t="s">
        <v>4</v>
      </c>
      <c r="AX1117" s="13" t="s">
        <v>83</v>
      </c>
      <c r="AY1117" s="218" t="s">
        <v>178</v>
      </c>
    </row>
    <row r="1118" spans="2:65" s="1" customFormat="1" ht="16.5" customHeight="1">
      <c r="B1118" s="35"/>
      <c r="C1118" s="183" t="s">
        <v>1385</v>
      </c>
      <c r="D1118" s="183" t="s">
        <v>180</v>
      </c>
      <c r="E1118" s="184" t="s">
        <v>1386</v>
      </c>
      <c r="F1118" s="185" t="s">
        <v>1387</v>
      </c>
      <c r="G1118" s="186" t="s">
        <v>183</v>
      </c>
      <c r="H1118" s="187">
        <v>6.3</v>
      </c>
      <c r="I1118" s="188"/>
      <c r="J1118" s="189">
        <f>ROUND(I1118*H1118,2)</f>
        <v>0</v>
      </c>
      <c r="K1118" s="185" t="s">
        <v>184</v>
      </c>
      <c r="L1118" s="39"/>
      <c r="M1118" s="190" t="s">
        <v>19</v>
      </c>
      <c r="N1118" s="191" t="s">
        <v>46</v>
      </c>
      <c r="O1118" s="61"/>
      <c r="P1118" s="192">
        <f>O1118*H1118</f>
        <v>0</v>
      </c>
      <c r="Q1118" s="192">
        <v>4.0000000000000001E-3</v>
      </c>
      <c r="R1118" s="192">
        <f>Q1118*H1118</f>
        <v>2.52E-2</v>
      </c>
      <c r="S1118" s="192">
        <v>0</v>
      </c>
      <c r="T1118" s="193">
        <f>S1118*H1118</f>
        <v>0</v>
      </c>
      <c r="AR1118" s="18" t="s">
        <v>185</v>
      </c>
      <c r="AT1118" s="18" t="s">
        <v>180</v>
      </c>
      <c r="AU1118" s="18" t="s">
        <v>85</v>
      </c>
      <c r="AY1118" s="18" t="s">
        <v>178</v>
      </c>
      <c r="BE1118" s="194">
        <f>IF(N1118="základní",J1118,0)</f>
        <v>0</v>
      </c>
      <c r="BF1118" s="194">
        <f>IF(N1118="snížená",J1118,0)</f>
        <v>0</v>
      </c>
      <c r="BG1118" s="194">
        <f>IF(N1118="zákl. přenesená",J1118,0)</f>
        <v>0</v>
      </c>
      <c r="BH1118" s="194">
        <f>IF(N1118="sníž. přenesená",J1118,0)</f>
        <v>0</v>
      </c>
      <c r="BI1118" s="194">
        <f>IF(N1118="nulová",J1118,0)</f>
        <v>0</v>
      </c>
      <c r="BJ1118" s="18" t="s">
        <v>83</v>
      </c>
      <c r="BK1118" s="194">
        <f>ROUND(I1118*H1118,2)</f>
        <v>0</v>
      </c>
      <c r="BL1118" s="18" t="s">
        <v>185</v>
      </c>
      <c r="BM1118" s="18" t="s">
        <v>1388</v>
      </c>
    </row>
    <row r="1119" spans="2:65" s="1" customFormat="1" ht="11.25">
      <c r="B1119" s="35"/>
      <c r="C1119" s="36"/>
      <c r="D1119" s="195" t="s">
        <v>187</v>
      </c>
      <c r="E1119" s="36"/>
      <c r="F1119" s="196" t="s">
        <v>1389</v>
      </c>
      <c r="G1119" s="36"/>
      <c r="H1119" s="36"/>
      <c r="I1119" s="113"/>
      <c r="J1119" s="36"/>
      <c r="K1119" s="36"/>
      <c r="L1119" s="39"/>
      <c r="M1119" s="197"/>
      <c r="N1119" s="61"/>
      <c r="O1119" s="61"/>
      <c r="P1119" s="61"/>
      <c r="Q1119" s="61"/>
      <c r="R1119" s="61"/>
      <c r="S1119" s="61"/>
      <c r="T1119" s="62"/>
      <c r="AT1119" s="18" t="s">
        <v>187</v>
      </c>
      <c r="AU1119" s="18" t="s">
        <v>85</v>
      </c>
    </row>
    <row r="1120" spans="2:65" s="12" customFormat="1" ht="11.25">
      <c r="B1120" s="198"/>
      <c r="C1120" s="199"/>
      <c r="D1120" s="195" t="s">
        <v>189</v>
      </c>
      <c r="E1120" s="200" t="s">
        <v>19</v>
      </c>
      <c r="F1120" s="201" t="s">
        <v>1024</v>
      </c>
      <c r="G1120" s="199"/>
      <c r="H1120" s="200" t="s">
        <v>19</v>
      </c>
      <c r="I1120" s="202"/>
      <c r="J1120" s="199"/>
      <c r="K1120" s="199"/>
      <c r="L1120" s="203"/>
      <c r="M1120" s="204"/>
      <c r="N1120" s="205"/>
      <c r="O1120" s="205"/>
      <c r="P1120" s="205"/>
      <c r="Q1120" s="205"/>
      <c r="R1120" s="205"/>
      <c r="S1120" s="205"/>
      <c r="T1120" s="206"/>
      <c r="AT1120" s="207" t="s">
        <v>189</v>
      </c>
      <c r="AU1120" s="207" t="s">
        <v>85</v>
      </c>
      <c r="AV1120" s="12" t="s">
        <v>83</v>
      </c>
      <c r="AW1120" s="12" t="s">
        <v>35</v>
      </c>
      <c r="AX1120" s="12" t="s">
        <v>75</v>
      </c>
      <c r="AY1120" s="207" t="s">
        <v>178</v>
      </c>
    </row>
    <row r="1121" spans="2:65" s="12" customFormat="1" ht="11.25">
      <c r="B1121" s="198"/>
      <c r="C1121" s="199"/>
      <c r="D1121" s="195" t="s">
        <v>189</v>
      </c>
      <c r="E1121" s="200" t="s">
        <v>19</v>
      </c>
      <c r="F1121" s="201" t="s">
        <v>1390</v>
      </c>
      <c r="G1121" s="199"/>
      <c r="H1121" s="200" t="s">
        <v>19</v>
      </c>
      <c r="I1121" s="202"/>
      <c r="J1121" s="199"/>
      <c r="K1121" s="199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189</v>
      </c>
      <c r="AU1121" s="207" t="s">
        <v>85</v>
      </c>
      <c r="AV1121" s="12" t="s">
        <v>83</v>
      </c>
      <c r="AW1121" s="12" t="s">
        <v>35</v>
      </c>
      <c r="AX1121" s="12" t="s">
        <v>75</v>
      </c>
      <c r="AY1121" s="207" t="s">
        <v>178</v>
      </c>
    </row>
    <row r="1122" spans="2:65" s="13" customFormat="1" ht="11.25">
      <c r="B1122" s="208"/>
      <c r="C1122" s="209"/>
      <c r="D1122" s="195" t="s">
        <v>189</v>
      </c>
      <c r="E1122" s="210" t="s">
        <v>19</v>
      </c>
      <c r="F1122" s="211" t="s">
        <v>1379</v>
      </c>
      <c r="G1122" s="209"/>
      <c r="H1122" s="212">
        <v>6.3</v>
      </c>
      <c r="I1122" s="213"/>
      <c r="J1122" s="209"/>
      <c r="K1122" s="209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189</v>
      </c>
      <c r="AU1122" s="218" t="s">
        <v>85</v>
      </c>
      <c r="AV1122" s="13" t="s">
        <v>85</v>
      </c>
      <c r="AW1122" s="13" t="s">
        <v>35</v>
      </c>
      <c r="AX1122" s="13" t="s">
        <v>83</v>
      </c>
      <c r="AY1122" s="218" t="s">
        <v>178</v>
      </c>
    </row>
    <row r="1123" spans="2:65" s="1" customFormat="1" ht="16.5" customHeight="1">
      <c r="B1123" s="35"/>
      <c r="C1123" s="183" t="s">
        <v>1391</v>
      </c>
      <c r="D1123" s="183" t="s">
        <v>180</v>
      </c>
      <c r="E1123" s="184" t="s">
        <v>1392</v>
      </c>
      <c r="F1123" s="185" t="s">
        <v>1393</v>
      </c>
      <c r="G1123" s="186" t="s">
        <v>183</v>
      </c>
      <c r="H1123" s="187">
        <v>192.446</v>
      </c>
      <c r="I1123" s="188"/>
      <c r="J1123" s="189">
        <f>ROUND(I1123*H1123,2)</f>
        <v>0</v>
      </c>
      <c r="K1123" s="185" t="s">
        <v>184</v>
      </c>
      <c r="L1123" s="39"/>
      <c r="M1123" s="190" t="s">
        <v>19</v>
      </c>
      <c r="N1123" s="191" t="s">
        <v>46</v>
      </c>
      <c r="O1123" s="61"/>
      <c r="P1123" s="192">
        <f>O1123*H1123</f>
        <v>0</v>
      </c>
      <c r="Q1123" s="192">
        <v>2.6800000000000001E-3</v>
      </c>
      <c r="R1123" s="192">
        <f>Q1123*H1123</f>
        <v>0.51575528000000004</v>
      </c>
      <c r="S1123" s="192">
        <v>0</v>
      </c>
      <c r="T1123" s="193">
        <f>S1123*H1123</f>
        <v>0</v>
      </c>
      <c r="AR1123" s="18" t="s">
        <v>185</v>
      </c>
      <c r="AT1123" s="18" t="s">
        <v>180</v>
      </c>
      <c r="AU1123" s="18" t="s">
        <v>85</v>
      </c>
      <c r="AY1123" s="18" t="s">
        <v>178</v>
      </c>
      <c r="BE1123" s="194">
        <f>IF(N1123="základní",J1123,0)</f>
        <v>0</v>
      </c>
      <c r="BF1123" s="194">
        <f>IF(N1123="snížená",J1123,0)</f>
        <v>0</v>
      </c>
      <c r="BG1123" s="194">
        <f>IF(N1123="zákl. přenesená",J1123,0)</f>
        <v>0</v>
      </c>
      <c r="BH1123" s="194">
        <f>IF(N1123="sníž. přenesená",J1123,0)</f>
        <v>0</v>
      </c>
      <c r="BI1123" s="194">
        <f>IF(N1123="nulová",J1123,0)</f>
        <v>0</v>
      </c>
      <c r="BJ1123" s="18" t="s">
        <v>83</v>
      </c>
      <c r="BK1123" s="194">
        <f>ROUND(I1123*H1123,2)</f>
        <v>0</v>
      </c>
      <c r="BL1123" s="18" t="s">
        <v>185</v>
      </c>
      <c r="BM1123" s="18" t="s">
        <v>1394</v>
      </c>
    </row>
    <row r="1124" spans="2:65" s="1" customFormat="1" ht="11.25">
      <c r="B1124" s="35"/>
      <c r="C1124" s="36"/>
      <c r="D1124" s="195" t="s">
        <v>187</v>
      </c>
      <c r="E1124" s="36"/>
      <c r="F1124" s="196" t="s">
        <v>1395</v>
      </c>
      <c r="G1124" s="36"/>
      <c r="H1124" s="36"/>
      <c r="I1124" s="113"/>
      <c r="J1124" s="36"/>
      <c r="K1124" s="36"/>
      <c r="L1124" s="39"/>
      <c r="M1124" s="197"/>
      <c r="N1124" s="61"/>
      <c r="O1124" s="61"/>
      <c r="P1124" s="61"/>
      <c r="Q1124" s="61"/>
      <c r="R1124" s="61"/>
      <c r="S1124" s="61"/>
      <c r="T1124" s="62"/>
      <c r="AT1124" s="18" t="s">
        <v>187</v>
      </c>
      <c r="AU1124" s="18" t="s">
        <v>85</v>
      </c>
    </row>
    <row r="1125" spans="2:65" s="12" customFormat="1" ht="11.25">
      <c r="B1125" s="198"/>
      <c r="C1125" s="199"/>
      <c r="D1125" s="195" t="s">
        <v>189</v>
      </c>
      <c r="E1125" s="200" t="s">
        <v>19</v>
      </c>
      <c r="F1125" s="201" t="s">
        <v>1373</v>
      </c>
      <c r="G1125" s="199"/>
      <c r="H1125" s="200" t="s">
        <v>19</v>
      </c>
      <c r="I1125" s="202"/>
      <c r="J1125" s="199"/>
      <c r="K1125" s="199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189</v>
      </c>
      <c r="AU1125" s="207" t="s">
        <v>85</v>
      </c>
      <c r="AV1125" s="12" t="s">
        <v>83</v>
      </c>
      <c r="AW1125" s="12" t="s">
        <v>35</v>
      </c>
      <c r="AX1125" s="12" t="s">
        <v>75</v>
      </c>
      <c r="AY1125" s="207" t="s">
        <v>178</v>
      </c>
    </row>
    <row r="1126" spans="2:65" s="12" customFormat="1" ht="11.25">
      <c r="B1126" s="198"/>
      <c r="C1126" s="199"/>
      <c r="D1126" s="195" t="s">
        <v>189</v>
      </c>
      <c r="E1126" s="200" t="s">
        <v>19</v>
      </c>
      <c r="F1126" s="201" t="s">
        <v>1396</v>
      </c>
      <c r="G1126" s="199"/>
      <c r="H1126" s="200" t="s">
        <v>19</v>
      </c>
      <c r="I1126" s="202"/>
      <c r="J1126" s="199"/>
      <c r="K1126" s="199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189</v>
      </c>
      <c r="AU1126" s="207" t="s">
        <v>85</v>
      </c>
      <c r="AV1126" s="12" t="s">
        <v>83</v>
      </c>
      <c r="AW1126" s="12" t="s">
        <v>35</v>
      </c>
      <c r="AX1126" s="12" t="s">
        <v>75</v>
      </c>
      <c r="AY1126" s="207" t="s">
        <v>178</v>
      </c>
    </row>
    <row r="1127" spans="2:65" s="12" customFormat="1" ht="11.25">
      <c r="B1127" s="198"/>
      <c r="C1127" s="199"/>
      <c r="D1127" s="195" t="s">
        <v>189</v>
      </c>
      <c r="E1127" s="200" t="s">
        <v>19</v>
      </c>
      <c r="F1127" s="201" t="s">
        <v>1360</v>
      </c>
      <c r="G1127" s="199"/>
      <c r="H1127" s="200" t="s">
        <v>19</v>
      </c>
      <c r="I1127" s="202"/>
      <c r="J1127" s="199"/>
      <c r="K1127" s="199"/>
      <c r="L1127" s="203"/>
      <c r="M1127" s="204"/>
      <c r="N1127" s="205"/>
      <c r="O1127" s="205"/>
      <c r="P1127" s="205"/>
      <c r="Q1127" s="205"/>
      <c r="R1127" s="205"/>
      <c r="S1127" s="205"/>
      <c r="T1127" s="206"/>
      <c r="AT1127" s="207" t="s">
        <v>189</v>
      </c>
      <c r="AU1127" s="207" t="s">
        <v>85</v>
      </c>
      <c r="AV1127" s="12" t="s">
        <v>83</v>
      </c>
      <c r="AW1127" s="12" t="s">
        <v>35</v>
      </c>
      <c r="AX1127" s="12" t="s">
        <v>75</v>
      </c>
      <c r="AY1127" s="207" t="s">
        <v>178</v>
      </c>
    </row>
    <row r="1128" spans="2:65" s="13" customFormat="1" ht="11.25">
      <c r="B1128" s="208"/>
      <c r="C1128" s="209"/>
      <c r="D1128" s="195" t="s">
        <v>189</v>
      </c>
      <c r="E1128" s="210" t="s">
        <v>19</v>
      </c>
      <c r="F1128" s="211" t="s">
        <v>1361</v>
      </c>
      <c r="G1128" s="209"/>
      <c r="H1128" s="212">
        <v>44.576000000000001</v>
      </c>
      <c r="I1128" s="213"/>
      <c r="J1128" s="209"/>
      <c r="K1128" s="209"/>
      <c r="L1128" s="214"/>
      <c r="M1128" s="215"/>
      <c r="N1128" s="216"/>
      <c r="O1128" s="216"/>
      <c r="P1128" s="216"/>
      <c r="Q1128" s="216"/>
      <c r="R1128" s="216"/>
      <c r="S1128" s="216"/>
      <c r="T1128" s="217"/>
      <c r="AT1128" s="218" t="s">
        <v>189</v>
      </c>
      <c r="AU1128" s="218" t="s">
        <v>85</v>
      </c>
      <c r="AV1128" s="13" t="s">
        <v>85</v>
      </c>
      <c r="AW1128" s="13" t="s">
        <v>35</v>
      </c>
      <c r="AX1128" s="13" t="s">
        <v>75</v>
      </c>
      <c r="AY1128" s="218" t="s">
        <v>178</v>
      </c>
    </row>
    <row r="1129" spans="2:65" s="13" customFormat="1" ht="11.25">
      <c r="B1129" s="208"/>
      <c r="C1129" s="209"/>
      <c r="D1129" s="195" t="s">
        <v>189</v>
      </c>
      <c r="E1129" s="210" t="s">
        <v>19</v>
      </c>
      <c r="F1129" s="211" t="s">
        <v>1362</v>
      </c>
      <c r="G1129" s="209"/>
      <c r="H1129" s="212">
        <v>31.172999999999998</v>
      </c>
      <c r="I1129" s="213"/>
      <c r="J1129" s="209"/>
      <c r="K1129" s="209"/>
      <c r="L1129" s="214"/>
      <c r="M1129" s="215"/>
      <c r="N1129" s="216"/>
      <c r="O1129" s="216"/>
      <c r="P1129" s="216"/>
      <c r="Q1129" s="216"/>
      <c r="R1129" s="216"/>
      <c r="S1129" s="216"/>
      <c r="T1129" s="217"/>
      <c r="AT1129" s="218" t="s">
        <v>189</v>
      </c>
      <c r="AU1129" s="218" t="s">
        <v>85</v>
      </c>
      <c r="AV1129" s="13" t="s">
        <v>85</v>
      </c>
      <c r="AW1129" s="13" t="s">
        <v>35</v>
      </c>
      <c r="AX1129" s="13" t="s">
        <v>75</v>
      </c>
      <c r="AY1129" s="218" t="s">
        <v>178</v>
      </c>
    </row>
    <row r="1130" spans="2:65" s="13" customFormat="1" ht="11.25">
      <c r="B1130" s="208"/>
      <c r="C1130" s="209"/>
      <c r="D1130" s="195" t="s">
        <v>189</v>
      </c>
      <c r="E1130" s="210" t="s">
        <v>19</v>
      </c>
      <c r="F1130" s="211" t="s">
        <v>1363</v>
      </c>
      <c r="G1130" s="209"/>
      <c r="H1130" s="212">
        <v>33.018000000000001</v>
      </c>
      <c r="I1130" s="213"/>
      <c r="J1130" s="209"/>
      <c r="K1130" s="209"/>
      <c r="L1130" s="214"/>
      <c r="M1130" s="215"/>
      <c r="N1130" s="216"/>
      <c r="O1130" s="216"/>
      <c r="P1130" s="216"/>
      <c r="Q1130" s="216"/>
      <c r="R1130" s="216"/>
      <c r="S1130" s="216"/>
      <c r="T1130" s="217"/>
      <c r="AT1130" s="218" t="s">
        <v>189</v>
      </c>
      <c r="AU1130" s="218" t="s">
        <v>85</v>
      </c>
      <c r="AV1130" s="13" t="s">
        <v>85</v>
      </c>
      <c r="AW1130" s="13" t="s">
        <v>35</v>
      </c>
      <c r="AX1130" s="13" t="s">
        <v>75</v>
      </c>
      <c r="AY1130" s="218" t="s">
        <v>178</v>
      </c>
    </row>
    <row r="1131" spans="2:65" s="15" customFormat="1" ht="11.25">
      <c r="B1131" s="230"/>
      <c r="C1131" s="231"/>
      <c r="D1131" s="195" t="s">
        <v>189</v>
      </c>
      <c r="E1131" s="232" t="s">
        <v>19</v>
      </c>
      <c r="F1131" s="233" t="s">
        <v>274</v>
      </c>
      <c r="G1131" s="231"/>
      <c r="H1131" s="234">
        <v>108.767</v>
      </c>
      <c r="I1131" s="235"/>
      <c r="J1131" s="231"/>
      <c r="K1131" s="231"/>
      <c r="L1131" s="236"/>
      <c r="M1131" s="237"/>
      <c r="N1131" s="238"/>
      <c r="O1131" s="238"/>
      <c r="P1131" s="238"/>
      <c r="Q1131" s="238"/>
      <c r="R1131" s="238"/>
      <c r="S1131" s="238"/>
      <c r="T1131" s="239"/>
      <c r="AT1131" s="240" t="s">
        <v>189</v>
      </c>
      <c r="AU1131" s="240" t="s">
        <v>85</v>
      </c>
      <c r="AV1131" s="15" t="s">
        <v>198</v>
      </c>
      <c r="AW1131" s="15" t="s">
        <v>35</v>
      </c>
      <c r="AX1131" s="15" t="s">
        <v>75</v>
      </c>
      <c r="AY1131" s="240" t="s">
        <v>178</v>
      </c>
    </row>
    <row r="1132" spans="2:65" s="12" customFormat="1" ht="11.25">
      <c r="B1132" s="198"/>
      <c r="C1132" s="199"/>
      <c r="D1132" s="195" t="s">
        <v>189</v>
      </c>
      <c r="E1132" s="200" t="s">
        <v>19</v>
      </c>
      <c r="F1132" s="201" t="s">
        <v>1364</v>
      </c>
      <c r="G1132" s="199"/>
      <c r="H1132" s="200" t="s">
        <v>19</v>
      </c>
      <c r="I1132" s="202"/>
      <c r="J1132" s="199"/>
      <c r="K1132" s="199"/>
      <c r="L1132" s="203"/>
      <c r="M1132" s="204"/>
      <c r="N1132" s="205"/>
      <c r="O1132" s="205"/>
      <c r="P1132" s="205"/>
      <c r="Q1132" s="205"/>
      <c r="R1132" s="205"/>
      <c r="S1132" s="205"/>
      <c r="T1132" s="206"/>
      <c r="AT1132" s="207" t="s">
        <v>189</v>
      </c>
      <c r="AU1132" s="207" t="s">
        <v>85</v>
      </c>
      <c r="AV1132" s="12" t="s">
        <v>83</v>
      </c>
      <c r="AW1132" s="12" t="s">
        <v>35</v>
      </c>
      <c r="AX1132" s="12" t="s">
        <v>75</v>
      </c>
      <c r="AY1132" s="207" t="s">
        <v>178</v>
      </c>
    </row>
    <row r="1133" spans="2:65" s="13" customFormat="1" ht="11.25">
      <c r="B1133" s="208"/>
      <c r="C1133" s="209"/>
      <c r="D1133" s="195" t="s">
        <v>189</v>
      </c>
      <c r="E1133" s="210" t="s">
        <v>19</v>
      </c>
      <c r="F1133" s="211" t="s">
        <v>1365</v>
      </c>
      <c r="G1133" s="209"/>
      <c r="H1133" s="212">
        <v>50.655000000000001</v>
      </c>
      <c r="I1133" s="213"/>
      <c r="J1133" s="209"/>
      <c r="K1133" s="209"/>
      <c r="L1133" s="214"/>
      <c r="M1133" s="215"/>
      <c r="N1133" s="216"/>
      <c r="O1133" s="216"/>
      <c r="P1133" s="216"/>
      <c r="Q1133" s="216"/>
      <c r="R1133" s="216"/>
      <c r="S1133" s="216"/>
      <c r="T1133" s="217"/>
      <c r="AT1133" s="218" t="s">
        <v>189</v>
      </c>
      <c r="AU1133" s="218" t="s">
        <v>85</v>
      </c>
      <c r="AV1133" s="13" t="s">
        <v>85</v>
      </c>
      <c r="AW1133" s="13" t="s">
        <v>35</v>
      </c>
      <c r="AX1133" s="13" t="s">
        <v>75</v>
      </c>
      <c r="AY1133" s="218" t="s">
        <v>178</v>
      </c>
    </row>
    <row r="1134" spans="2:65" s="13" customFormat="1" ht="11.25">
      <c r="B1134" s="208"/>
      <c r="C1134" s="209"/>
      <c r="D1134" s="195" t="s">
        <v>189</v>
      </c>
      <c r="E1134" s="210" t="s">
        <v>19</v>
      </c>
      <c r="F1134" s="211" t="s">
        <v>1366</v>
      </c>
      <c r="G1134" s="209"/>
      <c r="H1134" s="212">
        <v>31.332000000000001</v>
      </c>
      <c r="I1134" s="213"/>
      <c r="J1134" s="209"/>
      <c r="K1134" s="209"/>
      <c r="L1134" s="214"/>
      <c r="M1134" s="215"/>
      <c r="N1134" s="216"/>
      <c r="O1134" s="216"/>
      <c r="P1134" s="216"/>
      <c r="Q1134" s="216"/>
      <c r="R1134" s="216"/>
      <c r="S1134" s="216"/>
      <c r="T1134" s="217"/>
      <c r="AT1134" s="218" t="s">
        <v>189</v>
      </c>
      <c r="AU1134" s="218" t="s">
        <v>85</v>
      </c>
      <c r="AV1134" s="13" t="s">
        <v>85</v>
      </c>
      <c r="AW1134" s="13" t="s">
        <v>35</v>
      </c>
      <c r="AX1134" s="13" t="s">
        <v>75</v>
      </c>
      <c r="AY1134" s="218" t="s">
        <v>178</v>
      </c>
    </row>
    <row r="1135" spans="2:65" s="13" customFormat="1" ht="11.25">
      <c r="B1135" s="208"/>
      <c r="C1135" s="209"/>
      <c r="D1135" s="195" t="s">
        <v>189</v>
      </c>
      <c r="E1135" s="210" t="s">
        <v>19</v>
      </c>
      <c r="F1135" s="211" t="s">
        <v>1367</v>
      </c>
      <c r="G1135" s="209"/>
      <c r="H1135" s="212">
        <v>1.6919999999999999</v>
      </c>
      <c r="I1135" s="213"/>
      <c r="J1135" s="209"/>
      <c r="K1135" s="209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189</v>
      </c>
      <c r="AU1135" s="218" t="s">
        <v>85</v>
      </c>
      <c r="AV1135" s="13" t="s">
        <v>85</v>
      </c>
      <c r="AW1135" s="13" t="s">
        <v>35</v>
      </c>
      <c r="AX1135" s="13" t="s">
        <v>75</v>
      </c>
      <c r="AY1135" s="218" t="s">
        <v>178</v>
      </c>
    </row>
    <row r="1136" spans="2:65" s="15" customFormat="1" ht="11.25">
      <c r="B1136" s="230"/>
      <c r="C1136" s="231"/>
      <c r="D1136" s="195" t="s">
        <v>189</v>
      </c>
      <c r="E1136" s="232" t="s">
        <v>19</v>
      </c>
      <c r="F1136" s="233" t="s">
        <v>274</v>
      </c>
      <c r="G1136" s="231"/>
      <c r="H1136" s="234">
        <v>83.679000000000002</v>
      </c>
      <c r="I1136" s="235"/>
      <c r="J1136" s="231"/>
      <c r="K1136" s="231"/>
      <c r="L1136" s="236"/>
      <c r="M1136" s="237"/>
      <c r="N1136" s="238"/>
      <c r="O1136" s="238"/>
      <c r="P1136" s="238"/>
      <c r="Q1136" s="238"/>
      <c r="R1136" s="238"/>
      <c r="S1136" s="238"/>
      <c r="T1136" s="239"/>
      <c r="AT1136" s="240" t="s">
        <v>189</v>
      </c>
      <c r="AU1136" s="240" t="s">
        <v>85</v>
      </c>
      <c r="AV1136" s="15" t="s">
        <v>198</v>
      </c>
      <c r="AW1136" s="15" t="s">
        <v>35</v>
      </c>
      <c r="AX1136" s="15" t="s">
        <v>75</v>
      </c>
      <c r="AY1136" s="240" t="s">
        <v>178</v>
      </c>
    </row>
    <row r="1137" spans="2:65" s="14" customFormat="1" ht="11.25">
      <c r="B1137" s="219"/>
      <c r="C1137" s="220"/>
      <c r="D1137" s="195" t="s">
        <v>189</v>
      </c>
      <c r="E1137" s="221" t="s">
        <v>19</v>
      </c>
      <c r="F1137" s="222" t="s">
        <v>258</v>
      </c>
      <c r="G1137" s="220"/>
      <c r="H1137" s="223">
        <v>192.446</v>
      </c>
      <c r="I1137" s="224"/>
      <c r="J1137" s="220"/>
      <c r="K1137" s="220"/>
      <c r="L1137" s="225"/>
      <c r="M1137" s="226"/>
      <c r="N1137" s="227"/>
      <c r="O1137" s="227"/>
      <c r="P1137" s="227"/>
      <c r="Q1137" s="227"/>
      <c r="R1137" s="227"/>
      <c r="S1137" s="227"/>
      <c r="T1137" s="228"/>
      <c r="AT1137" s="229" t="s">
        <v>189</v>
      </c>
      <c r="AU1137" s="229" t="s">
        <v>85</v>
      </c>
      <c r="AV1137" s="14" t="s">
        <v>185</v>
      </c>
      <c r="AW1137" s="14" t="s">
        <v>35</v>
      </c>
      <c r="AX1137" s="14" t="s">
        <v>83</v>
      </c>
      <c r="AY1137" s="229" t="s">
        <v>178</v>
      </c>
    </row>
    <row r="1138" spans="2:65" s="1" customFormat="1" ht="16.5" customHeight="1">
      <c r="B1138" s="35"/>
      <c r="C1138" s="183" t="s">
        <v>1397</v>
      </c>
      <c r="D1138" s="183" t="s">
        <v>180</v>
      </c>
      <c r="E1138" s="184" t="s">
        <v>1398</v>
      </c>
      <c r="F1138" s="185" t="s">
        <v>1399</v>
      </c>
      <c r="G1138" s="186" t="s">
        <v>183</v>
      </c>
      <c r="H1138" s="187">
        <v>241.554</v>
      </c>
      <c r="I1138" s="188"/>
      <c r="J1138" s="189">
        <f>ROUND(I1138*H1138,2)</f>
        <v>0</v>
      </c>
      <c r="K1138" s="185" t="s">
        <v>184</v>
      </c>
      <c r="L1138" s="39"/>
      <c r="M1138" s="190" t="s">
        <v>19</v>
      </c>
      <c r="N1138" s="191" t="s">
        <v>46</v>
      </c>
      <c r="O1138" s="61"/>
      <c r="P1138" s="192">
        <f>O1138*H1138</f>
        <v>0</v>
      </c>
      <c r="Q1138" s="192">
        <v>2.5999999999999998E-4</v>
      </c>
      <c r="R1138" s="192">
        <f>Q1138*H1138</f>
        <v>6.2804039999999992E-2</v>
      </c>
      <c r="S1138" s="192">
        <v>0</v>
      </c>
      <c r="T1138" s="193">
        <f>S1138*H1138</f>
        <v>0</v>
      </c>
      <c r="AR1138" s="18" t="s">
        <v>185</v>
      </c>
      <c r="AT1138" s="18" t="s">
        <v>180</v>
      </c>
      <c r="AU1138" s="18" t="s">
        <v>85</v>
      </c>
      <c r="AY1138" s="18" t="s">
        <v>178</v>
      </c>
      <c r="BE1138" s="194">
        <f>IF(N1138="základní",J1138,0)</f>
        <v>0</v>
      </c>
      <c r="BF1138" s="194">
        <f>IF(N1138="snížená",J1138,0)</f>
        <v>0</v>
      </c>
      <c r="BG1138" s="194">
        <f>IF(N1138="zákl. přenesená",J1138,0)</f>
        <v>0</v>
      </c>
      <c r="BH1138" s="194">
        <f>IF(N1138="sníž. přenesená",J1138,0)</f>
        <v>0</v>
      </c>
      <c r="BI1138" s="194">
        <f>IF(N1138="nulová",J1138,0)</f>
        <v>0</v>
      </c>
      <c r="BJ1138" s="18" t="s">
        <v>83</v>
      </c>
      <c r="BK1138" s="194">
        <f>ROUND(I1138*H1138,2)</f>
        <v>0</v>
      </c>
      <c r="BL1138" s="18" t="s">
        <v>185</v>
      </c>
      <c r="BM1138" s="18" t="s">
        <v>1400</v>
      </c>
    </row>
    <row r="1139" spans="2:65" s="1" customFormat="1" ht="11.25">
      <c r="B1139" s="35"/>
      <c r="C1139" s="36"/>
      <c r="D1139" s="195" t="s">
        <v>187</v>
      </c>
      <c r="E1139" s="36"/>
      <c r="F1139" s="196" t="s">
        <v>1401</v>
      </c>
      <c r="G1139" s="36"/>
      <c r="H1139" s="36"/>
      <c r="I1139" s="113"/>
      <c r="J1139" s="36"/>
      <c r="K1139" s="36"/>
      <c r="L1139" s="39"/>
      <c r="M1139" s="197"/>
      <c r="N1139" s="61"/>
      <c r="O1139" s="61"/>
      <c r="P1139" s="61"/>
      <c r="Q1139" s="61"/>
      <c r="R1139" s="61"/>
      <c r="S1139" s="61"/>
      <c r="T1139" s="62"/>
      <c r="AT1139" s="18" t="s">
        <v>187</v>
      </c>
      <c r="AU1139" s="18" t="s">
        <v>85</v>
      </c>
    </row>
    <row r="1140" spans="2:65" s="12" customFormat="1" ht="11.25">
      <c r="B1140" s="198"/>
      <c r="C1140" s="199"/>
      <c r="D1140" s="195" t="s">
        <v>189</v>
      </c>
      <c r="E1140" s="200" t="s">
        <v>19</v>
      </c>
      <c r="F1140" s="201" t="s">
        <v>1402</v>
      </c>
      <c r="G1140" s="199"/>
      <c r="H1140" s="200" t="s">
        <v>19</v>
      </c>
      <c r="I1140" s="202"/>
      <c r="J1140" s="199"/>
      <c r="K1140" s="199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189</v>
      </c>
      <c r="AU1140" s="207" t="s">
        <v>85</v>
      </c>
      <c r="AV1140" s="12" t="s">
        <v>83</v>
      </c>
      <c r="AW1140" s="12" t="s">
        <v>35</v>
      </c>
      <c r="AX1140" s="12" t="s">
        <v>75</v>
      </c>
      <c r="AY1140" s="207" t="s">
        <v>178</v>
      </c>
    </row>
    <row r="1141" spans="2:65" s="12" customFormat="1" ht="11.25">
      <c r="B1141" s="198"/>
      <c r="C1141" s="199"/>
      <c r="D1141" s="195" t="s">
        <v>189</v>
      </c>
      <c r="E1141" s="200" t="s">
        <v>19</v>
      </c>
      <c r="F1141" s="201" t="s">
        <v>1403</v>
      </c>
      <c r="G1141" s="199"/>
      <c r="H1141" s="200" t="s">
        <v>19</v>
      </c>
      <c r="I1141" s="202"/>
      <c r="J1141" s="199"/>
      <c r="K1141" s="199"/>
      <c r="L1141" s="203"/>
      <c r="M1141" s="204"/>
      <c r="N1141" s="205"/>
      <c r="O1141" s="205"/>
      <c r="P1141" s="205"/>
      <c r="Q1141" s="205"/>
      <c r="R1141" s="205"/>
      <c r="S1141" s="205"/>
      <c r="T1141" s="206"/>
      <c r="AT1141" s="207" t="s">
        <v>189</v>
      </c>
      <c r="AU1141" s="207" t="s">
        <v>85</v>
      </c>
      <c r="AV1141" s="12" t="s">
        <v>83</v>
      </c>
      <c r="AW1141" s="12" t="s">
        <v>35</v>
      </c>
      <c r="AX1141" s="12" t="s">
        <v>75</v>
      </c>
      <c r="AY1141" s="207" t="s">
        <v>178</v>
      </c>
    </row>
    <row r="1142" spans="2:65" s="13" customFormat="1" ht="11.25">
      <c r="B1142" s="208"/>
      <c r="C1142" s="209"/>
      <c r="D1142" s="195" t="s">
        <v>189</v>
      </c>
      <c r="E1142" s="210" t="s">
        <v>19</v>
      </c>
      <c r="F1142" s="211" t="s">
        <v>1404</v>
      </c>
      <c r="G1142" s="209"/>
      <c r="H1142" s="212">
        <v>227.477</v>
      </c>
      <c r="I1142" s="213"/>
      <c r="J1142" s="209"/>
      <c r="K1142" s="209"/>
      <c r="L1142" s="214"/>
      <c r="M1142" s="215"/>
      <c r="N1142" s="216"/>
      <c r="O1142" s="216"/>
      <c r="P1142" s="216"/>
      <c r="Q1142" s="216"/>
      <c r="R1142" s="216"/>
      <c r="S1142" s="216"/>
      <c r="T1142" s="217"/>
      <c r="AT1142" s="218" t="s">
        <v>189</v>
      </c>
      <c r="AU1142" s="218" t="s">
        <v>85</v>
      </c>
      <c r="AV1142" s="13" t="s">
        <v>85</v>
      </c>
      <c r="AW1142" s="13" t="s">
        <v>35</v>
      </c>
      <c r="AX1142" s="13" t="s">
        <v>75</v>
      </c>
      <c r="AY1142" s="218" t="s">
        <v>178</v>
      </c>
    </row>
    <row r="1143" spans="2:65" s="12" customFormat="1" ht="11.25">
      <c r="B1143" s="198"/>
      <c r="C1143" s="199"/>
      <c r="D1143" s="195" t="s">
        <v>189</v>
      </c>
      <c r="E1143" s="200" t="s">
        <v>19</v>
      </c>
      <c r="F1143" s="201" t="s">
        <v>1405</v>
      </c>
      <c r="G1143" s="199"/>
      <c r="H1143" s="200" t="s">
        <v>19</v>
      </c>
      <c r="I1143" s="202"/>
      <c r="J1143" s="199"/>
      <c r="K1143" s="199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189</v>
      </c>
      <c r="AU1143" s="207" t="s">
        <v>85</v>
      </c>
      <c r="AV1143" s="12" t="s">
        <v>83</v>
      </c>
      <c r="AW1143" s="12" t="s">
        <v>35</v>
      </c>
      <c r="AX1143" s="12" t="s">
        <v>75</v>
      </c>
      <c r="AY1143" s="207" t="s">
        <v>178</v>
      </c>
    </row>
    <row r="1144" spans="2:65" s="13" customFormat="1" ht="11.25">
      <c r="B1144" s="208"/>
      <c r="C1144" s="209"/>
      <c r="D1144" s="195" t="s">
        <v>189</v>
      </c>
      <c r="E1144" s="210" t="s">
        <v>19</v>
      </c>
      <c r="F1144" s="211" t="s">
        <v>1406</v>
      </c>
      <c r="G1144" s="209"/>
      <c r="H1144" s="212">
        <v>14.077</v>
      </c>
      <c r="I1144" s="213"/>
      <c r="J1144" s="209"/>
      <c r="K1144" s="209"/>
      <c r="L1144" s="214"/>
      <c r="M1144" s="215"/>
      <c r="N1144" s="216"/>
      <c r="O1144" s="216"/>
      <c r="P1144" s="216"/>
      <c r="Q1144" s="216"/>
      <c r="R1144" s="216"/>
      <c r="S1144" s="216"/>
      <c r="T1144" s="217"/>
      <c r="AT1144" s="218" t="s">
        <v>189</v>
      </c>
      <c r="AU1144" s="218" t="s">
        <v>85</v>
      </c>
      <c r="AV1144" s="13" t="s">
        <v>85</v>
      </c>
      <c r="AW1144" s="13" t="s">
        <v>35</v>
      </c>
      <c r="AX1144" s="13" t="s">
        <v>75</v>
      </c>
      <c r="AY1144" s="218" t="s">
        <v>178</v>
      </c>
    </row>
    <row r="1145" spans="2:65" s="14" customFormat="1" ht="11.25">
      <c r="B1145" s="219"/>
      <c r="C1145" s="220"/>
      <c r="D1145" s="195" t="s">
        <v>189</v>
      </c>
      <c r="E1145" s="221" t="s">
        <v>19</v>
      </c>
      <c r="F1145" s="222" t="s">
        <v>258</v>
      </c>
      <c r="G1145" s="220"/>
      <c r="H1145" s="223">
        <v>241.554</v>
      </c>
      <c r="I1145" s="224"/>
      <c r="J1145" s="220"/>
      <c r="K1145" s="220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189</v>
      </c>
      <c r="AU1145" s="229" t="s">
        <v>85</v>
      </c>
      <c r="AV1145" s="14" t="s">
        <v>185</v>
      </c>
      <c r="AW1145" s="14" t="s">
        <v>35</v>
      </c>
      <c r="AX1145" s="14" t="s">
        <v>83</v>
      </c>
      <c r="AY1145" s="229" t="s">
        <v>178</v>
      </c>
    </row>
    <row r="1146" spans="2:65" s="1" customFormat="1" ht="16.5" customHeight="1">
      <c r="B1146" s="35"/>
      <c r="C1146" s="183" t="s">
        <v>1407</v>
      </c>
      <c r="D1146" s="183" t="s">
        <v>180</v>
      </c>
      <c r="E1146" s="184" t="s">
        <v>1408</v>
      </c>
      <c r="F1146" s="185" t="s">
        <v>1409</v>
      </c>
      <c r="G1146" s="186" t="s">
        <v>183</v>
      </c>
      <c r="H1146" s="187">
        <v>227.477</v>
      </c>
      <c r="I1146" s="188"/>
      <c r="J1146" s="189">
        <f>ROUND(I1146*H1146,2)</f>
        <v>0</v>
      </c>
      <c r="K1146" s="185" t="s">
        <v>184</v>
      </c>
      <c r="L1146" s="39"/>
      <c r="M1146" s="190" t="s">
        <v>19</v>
      </c>
      <c r="N1146" s="191" t="s">
        <v>46</v>
      </c>
      <c r="O1146" s="61"/>
      <c r="P1146" s="192">
        <f>O1146*H1146</f>
        <v>0</v>
      </c>
      <c r="Q1146" s="192">
        <v>4.9399999999999999E-3</v>
      </c>
      <c r="R1146" s="192">
        <f>Q1146*H1146</f>
        <v>1.12373638</v>
      </c>
      <c r="S1146" s="192">
        <v>0</v>
      </c>
      <c r="T1146" s="193">
        <f>S1146*H1146</f>
        <v>0</v>
      </c>
      <c r="AR1146" s="18" t="s">
        <v>185</v>
      </c>
      <c r="AT1146" s="18" t="s">
        <v>180</v>
      </c>
      <c r="AU1146" s="18" t="s">
        <v>85</v>
      </c>
      <c r="AY1146" s="18" t="s">
        <v>178</v>
      </c>
      <c r="BE1146" s="194">
        <f>IF(N1146="základní",J1146,0)</f>
        <v>0</v>
      </c>
      <c r="BF1146" s="194">
        <f>IF(N1146="snížená",J1146,0)</f>
        <v>0</v>
      </c>
      <c r="BG1146" s="194">
        <f>IF(N1146="zákl. přenesená",J1146,0)</f>
        <v>0</v>
      </c>
      <c r="BH1146" s="194">
        <f>IF(N1146="sníž. přenesená",J1146,0)</f>
        <v>0</v>
      </c>
      <c r="BI1146" s="194">
        <f>IF(N1146="nulová",J1146,0)</f>
        <v>0</v>
      </c>
      <c r="BJ1146" s="18" t="s">
        <v>83</v>
      </c>
      <c r="BK1146" s="194">
        <f>ROUND(I1146*H1146,2)</f>
        <v>0</v>
      </c>
      <c r="BL1146" s="18" t="s">
        <v>185</v>
      </c>
      <c r="BM1146" s="18" t="s">
        <v>1410</v>
      </c>
    </row>
    <row r="1147" spans="2:65" s="1" customFormat="1" ht="11.25">
      <c r="B1147" s="35"/>
      <c r="C1147" s="36"/>
      <c r="D1147" s="195" t="s">
        <v>187</v>
      </c>
      <c r="E1147" s="36"/>
      <c r="F1147" s="196" t="s">
        <v>1411</v>
      </c>
      <c r="G1147" s="36"/>
      <c r="H1147" s="36"/>
      <c r="I1147" s="113"/>
      <c r="J1147" s="36"/>
      <c r="K1147" s="36"/>
      <c r="L1147" s="39"/>
      <c r="M1147" s="197"/>
      <c r="N1147" s="61"/>
      <c r="O1147" s="61"/>
      <c r="P1147" s="61"/>
      <c r="Q1147" s="61"/>
      <c r="R1147" s="61"/>
      <c r="S1147" s="61"/>
      <c r="T1147" s="62"/>
      <c r="AT1147" s="18" t="s">
        <v>187</v>
      </c>
      <c r="AU1147" s="18" t="s">
        <v>85</v>
      </c>
    </row>
    <row r="1148" spans="2:65" s="12" customFormat="1" ht="11.25">
      <c r="B1148" s="198"/>
      <c r="C1148" s="199"/>
      <c r="D1148" s="195" t="s">
        <v>189</v>
      </c>
      <c r="E1148" s="200" t="s">
        <v>19</v>
      </c>
      <c r="F1148" s="201" t="s">
        <v>1412</v>
      </c>
      <c r="G1148" s="199"/>
      <c r="H1148" s="200" t="s">
        <v>19</v>
      </c>
      <c r="I1148" s="202"/>
      <c r="J1148" s="199"/>
      <c r="K1148" s="199"/>
      <c r="L1148" s="203"/>
      <c r="M1148" s="204"/>
      <c r="N1148" s="205"/>
      <c r="O1148" s="205"/>
      <c r="P1148" s="205"/>
      <c r="Q1148" s="205"/>
      <c r="R1148" s="205"/>
      <c r="S1148" s="205"/>
      <c r="T1148" s="206"/>
      <c r="AT1148" s="207" t="s">
        <v>189</v>
      </c>
      <c r="AU1148" s="207" t="s">
        <v>85</v>
      </c>
      <c r="AV1148" s="12" t="s">
        <v>83</v>
      </c>
      <c r="AW1148" s="12" t="s">
        <v>35</v>
      </c>
      <c r="AX1148" s="12" t="s">
        <v>75</v>
      </c>
      <c r="AY1148" s="207" t="s">
        <v>178</v>
      </c>
    </row>
    <row r="1149" spans="2:65" s="12" customFormat="1" ht="11.25">
      <c r="B1149" s="198"/>
      <c r="C1149" s="199"/>
      <c r="D1149" s="195" t="s">
        <v>189</v>
      </c>
      <c r="E1149" s="200" t="s">
        <v>19</v>
      </c>
      <c r="F1149" s="201" t="s">
        <v>643</v>
      </c>
      <c r="G1149" s="199"/>
      <c r="H1149" s="200" t="s">
        <v>19</v>
      </c>
      <c r="I1149" s="202"/>
      <c r="J1149" s="199"/>
      <c r="K1149" s="199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189</v>
      </c>
      <c r="AU1149" s="207" t="s">
        <v>85</v>
      </c>
      <c r="AV1149" s="12" t="s">
        <v>83</v>
      </c>
      <c r="AW1149" s="12" t="s">
        <v>35</v>
      </c>
      <c r="AX1149" s="12" t="s">
        <v>75</v>
      </c>
      <c r="AY1149" s="207" t="s">
        <v>178</v>
      </c>
    </row>
    <row r="1150" spans="2:65" s="13" customFormat="1" ht="11.25">
      <c r="B1150" s="208"/>
      <c r="C1150" s="209"/>
      <c r="D1150" s="195" t="s">
        <v>189</v>
      </c>
      <c r="E1150" s="210" t="s">
        <v>19</v>
      </c>
      <c r="F1150" s="211" t="s">
        <v>1413</v>
      </c>
      <c r="G1150" s="209"/>
      <c r="H1150" s="212">
        <v>97.35</v>
      </c>
      <c r="I1150" s="213"/>
      <c r="J1150" s="209"/>
      <c r="K1150" s="209"/>
      <c r="L1150" s="214"/>
      <c r="M1150" s="215"/>
      <c r="N1150" s="216"/>
      <c r="O1150" s="216"/>
      <c r="P1150" s="216"/>
      <c r="Q1150" s="216"/>
      <c r="R1150" s="216"/>
      <c r="S1150" s="216"/>
      <c r="T1150" s="217"/>
      <c r="AT1150" s="218" t="s">
        <v>189</v>
      </c>
      <c r="AU1150" s="218" t="s">
        <v>85</v>
      </c>
      <c r="AV1150" s="13" t="s">
        <v>85</v>
      </c>
      <c r="AW1150" s="13" t="s">
        <v>35</v>
      </c>
      <c r="AX1150" s="13" t="s">
        <v>75</v>
      </c>
      <c r="AY1150" s="218" t="s">
        <v>178</v>
      </c>
    </row>
    <row r="1151" spans="2:65" s="12" customFormat="1" ht="11.25">
      <c r="B1151" s="198"/>
      <c r="C1151" s="199"/>
      <c r="D1151" s="195" t="s">
        <v>189</v>
      </c>
      <c r="E1151" s="200" t="s">
        <v>19</v>
      </c>
      <c r="F1151" s="201" t="s">
        <v>881</v>
      </c>
      <c r="G1151" s="199"/>
      <c r="H1151" s="200" t="s">
        <v>19</v>
      </c>
      <c r="I1151" s="202"/>
      <c r="J1151" s="199"/>
      <c r="K1151" s="199"/>
      <c r="L1151" s="203"/>
      <c r="M1151" s="204"/>
      <c r="N1151" s="205"/>
      <c r="O1151" s="205"/>
      <c r="P1151" s="205"/>
      <c r="Q1151" s="205"/>
      <c r="R1151" s="205"/>
      <c r="S1151" s="205"/>
      <c r="T1151" s="206"/>
      <c r="AT1151" s="207" t="s">
        <v>189</v>
      </c>
      <c r="AU1151" s="207" t="s">
        <v>85</v>
      </c>
      <c r="AV1151" s="12" t="s">
        <v>83</v>
      </c>
      <c r="AW1151" s="12" t="s">
        <v>35</v>
      </c>
      <c r="AX1151" s="12" t="s">
        <v>75</v>
      </c>
      <c r="AY1151" s="207" t="s">
        <v>178</v>
      </c>
    </row>
    <row r="1152" spans="2:65" s="13" customFormat="1" ht="11.25">
      <c r="B1152" s="208"/>
      <c r="C1152" s="209"/>
      <c r="D1152" s="195" t="s">
        <v>189</v>
      </c>
      <c r="E1152" s="210" t="s">
        <v>19</v>
      </c>
      <c r="F1152" s="211" t="s">
        <v>1414</v>
      </c>
      <c r="G1152" s="209"/>
      <c r="H1152" s="212">
        <v>-7.125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189</v>
      </c>
      <c r="AU1152" s="218" t="s">
        <v>85</v>
      </c>
      <c r="AV1152" s="13" t="s">
        <v>85</v>
      </c>
      <c r="AW1152" s="13" t="s">
        <v>35</v>
      </c>
      <c r="AX1152" s="13" t="s">
        <v>75</v>
      </c>
      <c r="AY1152" s="218" t="s">
        <v>178</v>
      </c>
    </row>
    <row r="1153" spans="2:51" s="15" customFormat="1" ht="11.25">
      <c r="B1153" s="230"/>
      <c r="C1153" s="231"/>
      <c r="D1153" s="195" t="s">
        <v>189</v>
      </c>
      <c r="E1153" s="232" t="s">
        <v>19</v>
      </c>
      <c r="F1153" s="233" t="s">
        <v>274</v>
      </c>
      <c r="G1153" s="231"/>
      <c r="H1153" s="234">
        <v>90.224999999999994</v>
      </c>
      <c r="I1153" s="235"/>
      <c r="J1153" s="231"/>
      <c r="K1153" s="231"/>
      <c r="L1153" s="236"/>
      <c r="M1153" s="237"/>
      <c r="N1153" s="238"/>
      <c r="O1153" s="238"/>
      <c r="P1153" s="238"/>
      <c r="Q1153" s="238"/>
      <c r="R1153" s="238"/>
      <c r="S1153" s="238"/>
      <c r="T1153" s="239"/>
      <c r="AT1153" s="240" t="s">
        <v>189</v>
      </c>
      <c r="AU1153" s="240" t="s">
        <v>85</v>
      </c>
      <c r="AV1153" s="15" t="s">
        <v>198</v>
      </c>
      <c r="AW1153" s="15" t="s">
        <v>35</v>
      </c>
      <c r="AX1153" s="15" t="s">
        <v>75</v>
      </c>
      <c r="AY1153" s="240" t="s">
        <v>178</v>
      </c>
    </row>
    <row r="1154" spans="2:51" s="12" customFormat="1" ht="11.25">
      <c r="B1154" s="198"/>
      <c r="C1154" s="199"/>
      <c r="D1154" s="195" t="s">
        <v>189</v>
      </c>
      <c r="E1154" s="200" t="s">
        <v>19</v>
      </c>
      <c r="F1154" s="201" t="s">
        <v>645</v>
      </c>
      <c r="G1154" s="199"/>
      <c r="H1154" s="200" t="s">
        <v>19</v>
      </c>
      <c r="I1154" s="202"/>
      <c r="J1154" s="199"/>
      <c r="K1154" s="199"/>
      <c r="L1154" s="203"/>
      <c r="M1154" s="204"/>
      <c r="N1154" s="205"/>
      <c r="O1154" s="205"/>
      <c r="P1154" s="205"/>
      <c r="Q1154" s="205"/>
      <c r="R1154" s="205"/>
      <c r="S1154" s="205"/>
      <c r="T1154" s="206"/>
      <c r="AT1154" s="207" t="s">
        <v>189</v>
      </c>
      <c r="AU1154" s="207" t="s">
        <v>85</v>
      </c>
      <c r="AV1154" s="12" t="s">
        <v>83</v>
      </c>
      <c r="AW1154" s="12" t="s">
        <v>35</v>
      </c>
      <c r="AX1154" s="12" t="s">
        <v>75</v>
      </c>
      <c r="AY1154" s="207" t="s">
        <v>178</v>
      </c>
    </row>
    <row r="1155" spans="2:51" s="13" customFormat="1" ht="11.25">
      <c r="B1155" s="208"/>
      <c r="C1155" s="209"/>
      <c r="D1155" s="195" t="s">
        <v>189</v>
      </c>
      <c r="E1155" s="210" t="s">
        <v>19</v>
      </c>
      <c r="F1155" s="211" t="s">
        <v>1413</v>
      </c>
      <c r="G1155" s="209"/>
      <c r="H1155" s="212">
        <v>97.35</v>
      </c>
      <c r="I1155" s="213"/>
      <c r="J1155" s="209"/>
      <c r="K1155" s="209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189</v>
      </c>
      <c r="AU1155" s="218" t="s">
        <v>85</v>
      </c>
      <c r="AV1155" s="13" t="s">
        <v>85</v>
      </c>
      <c r="AW1155" s="13" t="s">
        <v>35</v>
      </c>
      <c r="AX1155" s="13" t="s">
        <v>75</v>
      </c>
      <c r="AY1155" s="218" t="s">
        <v>178</v>
      </c>
    </row>
    <row r="1156" spans="2:51" s="12" customFormat="1" ht="11.25">
      <c r="B1156" s="198"/>
      <c r="C1156" s="199"/>
      <c r="D1156" s="195" t="s">
        <v>189</v>
      </c>
      <c r="E1156" s="200" t="s">
        <v>19</v>
      </c>
      <c r="F1156" s="201" t="s">
        <v>881</v>
      </c>
      <c r="G1156" s="199"/>
      <c r="H1156" s="200" t="s">
        <v>19</v>
      </c>
      <c r="I1156" s="202"/>
      <c r="J1156" s="199"/>
      <c r="K1156" s="199"/>
      <c r="L1156" s="203"/>
      <c r="M1156" s="204"/>
      <c r="N1156" s="205"/>
      <c r="O1156" s="205"/>
      <c r="P1156" s="205"/>
      <c r="Q1156" s="205"/>
      <c r="R1156" s="205"/>
      <c r="S1156" s="205"/>
      <c r="T1156" s="206"/>
      <c r="AT1156" s="207" t="s">
        <v>189</v>
      </c>
      <c r="AU1156" s="207" t="s">
        <v>85</v>
      </c>
      <c r="AV1156" s="12" t="s">
        <v>83</v>
      </c>
      <c r="AW1156" s="12" t="s">
        <v>35</v>
      </c>
      <c r="AX1156" s="12" t="s">
        <v>75</v>
      </c>
      <c r="AY1156" s="207" t="s">
        <v>178</v>
      </c>
    </row>
    <row r="1157" spans="2:51" s="13" customFormat="1" ht="11.25">
      <c r="B1157" s="208"/>
      <c r="C1157" s="209"/>
      <c r="D1157" s="195" t="s">
        <v>189</v>
      </c>
      <c r="E1157" s="210" t="s">
        <v>19</v>
      </c>
      <c r="F1157" s="211" t="s">
        <v>1415</v>
      </c>
      <c r="G1157" s="209"/>
      <c r="H1157" s="212">
        <v>-22.515000000000001</v>
      </c>
      <c r="I1157" s="213"/>
      <c r="J1157" s="209"/>
      <c r="K1157" s="209"/>
      <c r="L1157" s="214"/>
      <c r="M1157" s="215"/>
      <c r="N1157" s="216"/>
      <c r="O1157" s="216"/>
      <c r="P1157" s="216"/>
      <c r="Q1157" s="216"/>
      <c r="R1157" s="216"/>
      <c r="S1157" s="216"/>
      <c r="T1157" s="217"/>
      <c r="AT1157" s="218" t="s">
        <v>189</v>
      </c>
      <c r="AU1157" s="218" t="s">
        <v>85</v>
      </c>
      <c r="AV1157" s="13" t="s">
        <v>85</v>
      </c>
      <c r="AW1157" s="13" t="s">
        <v>35</v>
      </c>
      <c r="AX1157" s="13" t="s">
        <v>75</v>
      </c>
      <c r="AY1157" s="218" t="s">
        <v>178</v>
      </c>
    </row>
    <row r="1158" spans="2:51" s="15" customFormat="1" ht="11.25">
      <c r="B1158" s="230"/>
      <c r="C1158" s="231"/>
      <c r="D1158" s="195" t="s">
        <v>189</v>
      </c>
      <c r="E1158" s="232" t="s">
        <v>19</v>
      </c>
      <c r="F1158" s="233" t="s">
        <v>274</v>
      </c>
      <c r="G1158" s="231"/>
      <c r="H1158" s="234">
        <v>74.834999999999994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189</v>
      </c>
      <c r="AU1158" s="240" t="s">
        <v>85</v>
      </c>
      <c r="AV1158" s="15" t="s">
        <v>198</v>
      </c>
      <c r="AW1158" s="15" t="s">
        <v>35</v>
      </c>
      <c r="AX1158" s="15" t="s">
        <v>75</v>
      </c>
      <c r="AY1158" s="240" t="s">
        <v>178</v>
      </c>
    </row>
    <row r="1159" spans="2:51" s="12" customFormat="1" ht="11.25">
      <c r="B1159" s="198"/>
      <c r="C1159" s="199"/>
      <c r="D1159" s="195" t="s">
        <v>189</v>
      </c>
      <c r="E1159" s="200" t="s">
        <v>19</v>
      </c>
      <c r="F1159" s="201" t="s">
        <v>647</v>
      </c>
      <c r="G1159" s="199"/>
      <c r="H1159" s="200" t="s">
        <v>19</v>
      </c>
      <c r="I1159" s="202"/>
      <c r="J1159" s="199"/>
      <c r="K1159" s="199"/>
      <c r="L1159" s="203"/>
      <c r="M1159" s="204"/>
      <c r="N1159" s="205"/>
      <c r="O1159" s="205"/>
      <c r="P1159" s="205"/>
      <c r="Q1159" s="205"/>
      <c r="R1159" s="205"/>
      <c r="S1159" s="205"/>
      <c r="T1159" s="206"/>
      <c r="AT1159" s="207" t="s">
        <v>189</v>
      </c>
      <c r="AU1159" s="207" t="s">
        <v>85</v>
      </c>
      <c r="AV1159" s="12" t="s">
        <v>83</v>
      </c>
      <c r="AW1159" s="12" t="s">
        <v>35</v>
      </c>
      <c r="AX1159" s="12" t="s">
        <v>75</v>
      </c>
      <c r="AY1159" s="207" t="s">
        <v>178</v>
      </c>
    </row>
    <row r="1160" spans="2:51" s="13" customFormat="1" ht="11.25">
      <c r="B1160" s="208"/>
      <c r="C1160" s="209"/>
      <c r="D1160" s="195" t="s">
        <v>189</v>
      </c>
      <c r="E1160" s="210" t="s">
        <v>19</v>
      </c>
      <c r="F1160" s="211" t="s">
        <v>1416</v>
      </c>
      <c r="G1160" s="209"/>
      <c r="H1160" s="212">
        <v>35.4</v>
      </c>
      <c r="I1160" s="213"/>
      <c r="J1160" s="209"/>
      <c r="K1160" s="209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189</v>
      </c>
      <c r="AU1160" s="218" t="s">
        <v>85</v>
      </c>
      <c r="AV1160" s="13" t="s">
        <v>85</v>
      </c>
      <c r="AW1160" s="13" t="s">
        <v>35</v>
      </c>
      <c r="AX1160" s="13" t="s">
        <v>75</v>
      </c>
      <c r="AY1160" s="218" t="s">
        <v>178</v>
      </c>
    </row>
    <row r="1161" spans="2:51" s="12" customFormat="1" ht="11.25">
      <c r="B1161" s="198"/>
      <c r="C1161" s="199"/>
      <c r="D1161" s="195" t="s">
        <v>189</v>
      </c>
      <c r="E1161" s="200" t="s">
        <v>19</v>
      </c>
      <c r="F1161" s="201" t="s">
        <v>881</v>
      </c>
      <c r="G1161" s="199"/>
      <c r="H1161" s="200" t="s">
        <v>19</v>
      </c>
      <c r="I1161" s="202"/>
      <c r="J1161" s="199"/>
      <c r="K1161" s="199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189</v>
      </c>
      <c r="AU1161" s="207" t="s">
        <v>85</v>
      </c>
      <c r="AV1161" s="12" t="s">
        <v>83</v>
      </c>
      <c r="AW1161" s="12" t="s">
        <v>35</v>
      </c>
      <c r="AX1161" s="12" t="s">
        <v>75</v>
      </c>
      <c r="AY1161" s="207" t="s">
        <v>178</v>
      </c>
    </row>
    <row r="1162" spans="2:51" s="13" customFormat="1" ht="11.25">
      <c r="B1162" s="208"/>
      <c r="C1162" s="209"/>
      <c r="D1162" s="195" t="s">
        <v>189</v>
      </c>
      <c r="E1162" s="210" t="s">
        <v>19</v>
      </c>
      <c r="F1162" s="211" t="s">
        <v>1417</v>
      </c>
      <c r="G1162" s="209"/>
      <c r="H1162" s="212">
        <v>-0.75</v>
      </c>
      <c r="I1162" s="213"/>
      <c r="J1162" s="209"/>
      <c r="K1162" s="209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189</v>
      </c>
      <c r="AU1162" s="218" t="s">
        <v>85</v>
      </c>
      <c r="AV1162" s="13" t="s">
        <v>85</v>
      </c>
      <c r="AW1162" s="13" t="s">
        <v>35</v>
      </c>
      <c r="AX1162" s="13" t="s">
        <v>75</v>
      </c>
      <c r="AY1162" s="218" t="s">
        <v>178</v>
      </c>
    </row>
    <row r="1163" spans="2:51" s="15" customFormat="1" ht="11.25">
      <c r="B1163" s="230"/>
      <c r="C1163" s="231"/>
      <c r="D1163" s="195" t="s">
        <v>189</v>
      </c>
      <c r="E1163" s="232" t="s">
        <v>19</v>
      </c>
      <c r="F1163" s="233" t="s">
        <v>274</v>
      </c>
      <c r="G1163" s="231"/>
      <c r="H1163" s="234">
        <v>34.65</v>
      </c>
      <c r="I1163" s="235"/>
      <c r="J1163" s="231"/>
      <c r="K1163" s="231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189</v>
      </c>
      <c r="AU1163" s="240" t="s">
        <v>85</v>
      </c>
      <c r="AV1163" s="15" t="s">
        <v>198</v>
      </c>
      <c r="AW1163" s="15" t="s">
        <v>35</v>
      </c>
      <c r="AX1163" s="15" t="s">
        <v>75</v>
      </c>
      <c r="AY1163" s="240" t="s">
        <v>178</v>
      </c>
    </row>
    <row r="1164" spans="2:51" s="12" customFormat="1" ht="11.25">
      <c r="B1164" s="198"/>
      <c r="C1164" s="199"/>
      <c r="D1164" s="195" t="s">
        <v>189</v>
      </c>
      <c r="E1164" s="200" t="s">
        <v>19</v>
      </c>
      <c r="F1164" s="201" t="s">
        <v>649</v>
      </c>
      <c r="G1164" s="199"/>
      <c r="H1164" s="200" t="s">
        <v>19</v>
      </c>
      <c r="I1164" s="202"/>
      <c r="J1164" s="199"/>
      <c r="K1164" s="199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189</v>
      </c>
      <c r="AU1164" s="207" t="s">
        <v>85</v>
      </c>
      <c r="AV1164" s="12" t="s">
        <v>83</v>
      </c>
      <c r="AW1164" s="12" t="s">
        <v>35</v>
      </c>
      <c r="AX1164" s="12" t="s">
        <v>75</v>
      </c>
      <c r="AY1164" s="207" t="s">
        <v>178</v>
      </c>
    </row>
    <row r="1165" spans="2:51" s="13" customFormat="1" ht="11.25">
      <c r="B1165" s="208"/>
      <c r="C1165" s="209"/>
      <c r="D1165" s="195" t="s">
        <v>189</v>
      </c>
      <c r="E1165" s="210" t="s">
        <v>19</v>
      </c>
      <c r="F1165" s="211" t="s">
        <v>1416</v>
      </c>
      <c r="G1165" s="209"/>
      <c r="H1165" s="212">
        <v>35.4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189</v>
      </c>
      <c r="AU1165" s="218" t="s">
        <v>85</v>
      </c>
      <c r="AV1165" s="13" t="s">
        <v>85</v>
      </c>
      <c r="AW1165" s="13" t="s">
        <v>35</v>
      </c>
      <c r="AX1165" s="13" t="s">
        <v>75</v>
      </c>
      <c r="AY1165" s="218" t="s">
        <v>178</v>
      </c>
    </row>
    <row r="1166" spans="2:51" s="12" customFormat="1" ht="11.25">
      <c r="B1166" s="198"/>
      <c r="C1166" s="199"/>
      <c r="D1166" s="195" t="s">
        <v>189</v>
      </c>
      <c r="E1166" s="200" t="s">
        <v>19</v>
      </c>
      <c r="F1166" s="201" t="s">
        <v>881</v>
      </c>
      <c r="G1166" s="199"/>
      <c r="H1166" s="200" t="s">
        <v>19</v>
      </c>
      <c r="I1166" s="202"/>
      <c r="J1166" s="199"/>
      <c r="K1166" s="199"/>
      <c r="L1166" s="203"/>
      <c r="M1166" s="204"/>
      <c r="N1166" s="205"/>
      <c r="O1166" s="205"/>
      <c r="P1166" s="205"/>
      <c r="Q1166" s="205"/>
      <c r="R1166" s="205"/>
      <c r="S1166" s="205"/>
      <c r="T1166" s="206"/>
      <c r="AT1166" s="207" t="s">
        <v>189</v>
      </c>
      <c r="AU1166" s="207" t="s">
        <v>85</v>
      </c>
      <c r="AV1166" s="12" t="s">
        <v>83</v>
      </c>
      <c r="AW1166" s="12" t="s">
        <v>35</v>
      </c>
      <c r="AX1166" s="12" t="s">
        <v>75</v>
      </c>
      <c r="AY1166" s="207" t="s">
        <v>178</v>
      </c>
    </row>
    <row r="1167" spans="2:51" s="13" customFormat="1" ht="11.25">
      <c r="B1167" s="208"/>
      <c r="C1167" s="209"/>
      <c r="D1167" s="195" t="s">
        <v>189</v>
      </c>
      <c r="E1167" s="210" t="s">
        <v>19</v>
      </c>
      <c r="F1167" s="211" t="s">
        <v>1418</v>
      </c>
      <c r="G1167" s="209"/>
      <c r="H1167" s="212">
        <v>-7.5129999999999999</v>
      </c>
      <c r="I1167" s="213"/>
      <c r="J1167" s="209"/>
      <c r="K1167" s="209"/>
      <c r="L1167" s="214"/>
      <c r="M1167" s="215"/>
      <c r="N1167" s="216"/>
      <c r="O1167" s="216"/>
      <c r="P1167" s="216"/>
      <c r="Q1167" s="216"/>
      <c r="R1167" s="216"/>
      <c r="S1167" s="216"/>
      <c r="T1167" s="217"/>
      <c r="AT1167" s="218" t="s">
        <v>189</v>
      </c>
      <c r="AU1167" s="218" t="s">
        <v>85</v>
      </c>
      <c r="AV1167" s="13" t="s">
        <v>85</v>
      </c>
      <c r="AW1167" s="13" t="s">
        <v>35</v>
      </c>
      <c r="AX1167" s="13" t="s">
        <v>75</v>
      </c>
      <c r="AY1167" s="218" t="s">
        <v>178</v>
      </c>
    </row>
    <row r="1168" spans="2:51" s="13" customFormat="1" ht="11.25">
      <c r="B1168" s="208"/>
      <c r="C1168" s="209"/>
      <c r="D1168" s="195" t="s">
        <v>189</v>
      </c>
      <c r="E1168" s="210" t="s">
        <v>19</v>
      </c>
      <c r="F1168" s="211" t="s">
        <v>1419</v>
      </c>
      <c r="G1168" s="209"/>
      <c r="H1168" s="212">
        <v>-0.12</v>
      </c>
      <c r="I1168" s="213"/>
      <c r="J1168" s="209"/>
      <c r="K1168" s="209"/>
      <c r="L1168" s="214"/>
      <c r="M1168" s="215"/>
      <c r="N1168" s="216"/>
      <c r="O1168" s="216"/>
      <c r="P1168" s="216"/>
      <c r="Q1168" s="216"/>
      <c r="R1168" s="216"/>
      <c r="S1168" s="216"/>
      <c r="T1168" s="217"/>
      <c r="AT1168" s="218" t="s">
        <v>189</v>
      </c>
      <c r="AU1168" s="218" t="s">
        <v>85</v>
      </c>
      <c r="AV1168" s="13" t="s">
        <v>85</v>
      </c>
      <c r="AW1168" s="13" t="s">
        <v>35</v>
      </c>
      <c r="AX1168" s="13" t="s">
        <v>75</v>
      </c>
      <c r="AY1168" s="218" t="s">
        <v>178</v>
      </c>
    </row>
    <row r="1169" spans="2:65" s="15" customFormat="1" ht="11.25">
      <c r="B1169" s="230"/>
      <c r="C1169" s="231"/>
      <c r="D1169" s="195" t="s">
        <v>189</v>
      </c>
      <c r="E1169" s="232" t="s">
        <v>19</v>
      </c>
      <c r="F1169" s="233" t="s">
        <v>274</v>
      </c>
      <c r="G1169" s="231"/>
      <c r="H1169" s="234">
        <v>27.766999999999999</v>
      </c>
      <c r="I1169" s="235"/>
      <c r="J1169" s="231"/>
      <c r="K1169" s="231"/>
      <c r="L1169" s="236"/>
      <c r="M1169" s="237"/>
      <c r="N1169" s="238"/>
      <c r="O1169" s="238"/>
      <c r="P1169" s="238"/>
      <c r="Q1169" s="238"/>
      <c r="R1169" s="238"/>
      <c r="S1169" s="238"/>
      <c r="T1169" s="239"/>
      <c r="AT1169" s="240" t="s">
        <v>189</v>
      </c>
      <c r="AU1169" s="240" t="s">
        <v>85</v>
      </c>
      <c r="AV1169" s="15" t="s">
        <v>198</v>
      </c>
      <c r="AW1169" s="15" t="s">
        <v>35</v>
      </c>
      <c r="AX1169" s="15" t="s">
        <v>75</v>
      </c>
      <c r="AY1169" s="240" t="s">
        <v>178</v>
      </c>
    </row>
    <row r="1170" spans="2:65" s="14" customFormat="1" ht="11.25">
      <c r="B1170" s="219"/>
      <c r="C1170" s="220"/>
      <c r="D1170" s="195" t="s">
        <v>189</v>
      </c>
      <c r="E1170" s="221" t="s">
        <v>19</v>
      </c>
      <c r="F1170" s="222" t="s">
        <v>258</v>
      </c>
      <c r="G1170" s="220"/>
      <c r="H1170" s="223">
        <v>227.477</v>
      </c>
      <c r="I1170" s="224"/>
      <c r="J1170" s="220"/>
      <c r="K1170" s="220"/>
      <c r="L1170" s="225"/>
      <c r="M1170" s="226"/>
      <c r="N1170" s="227"/>
      <c r="O1170" s="227"/>
      <c r="P1170" s="227"/>
      <c r="Q1170" s="227"/>
      <c r="R1170" s="227"/>
      <c r="S1170" s="227"/>
      <c r="T1170" s="228"/>
      <c r="AT1170" s="229" t="s">
        <v>189</v>
      </c>
      <c r="AU1170" s="229" t="s">
        <v>85</v>
      </c>
      <c r="AV1170" s="14" t="s">
        <v>185</v>
      </c>
      <c r="AW1170" s="14" t="s">
        <v>35</v>
      </c>
      <c r="AX1170" s="14" t="s">
        <v>83</v>
      </c>
      <c r="AY1170" s="229" t="s">
        <v>178</v>
      </c>
    </row>
    <row r="1171" spans="2:65" s="1" customFormat="1" ht="16.5" customHeight="1">
      <c r="B1171" s="35"/>
      <c r="C1171" s="183" t="s">
        <v>1420</v>
      </c>
      <c r="D1171" s="183" t="s">
        <v>180</v>
      </c>
      <c r="E1171" s="184" t="s">
        <v>1408</v>
      </c>
      <c r="F1171" s="185" t="s">
        <v>1409</v>
      </c>
      <c r="G1171" s="186" t="s">
        <v>183</v>
      </c>
      <c r="H1171" s="187">
        <v>14.077</v>
      </c>
      <c r="I1171" s="188"/>
      <c r="J1171" s="189">
        <f>ROUND(I1171*H1171,2)</f>
        <v>0</v>
      </c>
      <c r="K1171" s="185" t="s">
        <v>184</v>
      </c>
      <c r="L1171" s="39"/>
      <c r="M1171" s="190" t="s">
        <v>19</v>
      </c>
      <c r="N1171" s="191" t="s">
        <v>46</v>
      </c>
      <c r="O1171" s="61"/>
      <c r="P1171" s="192">
        <f>O1171*H1171</f>
        <v>0</v>
      </c>
      <c r="Q1171" s="192">
        <v>4.9399999999999999E-3</v>
      </c>
      <c r="R1171" s="192">
        <f>Q1171*H1171</f>
        <v>6.9540379999999999E-2</v>
      </c>
      <c r="S1171" s="192">
        <v>0</v>
      </c>
      <c r="T1171" s="193">
        <f>S1171*H1171</f>
        <v>0</v>
      </c>
      <c r="AR1171" s="18" t="s">
        <v>185</v>
      </c>
      <c r="AT1171" s="18" t="s">
        <v>180</v>
      </c>
      <c r="AU1171" s="18" t="s">
        <v>85</v>
      </c>
      <c r="AY1171" s="18" t="s">
        <v>178</v>
      </c>
      <c r="BE1171" s="194">
        <f>IF(N1171="základní",J1171,0)</f>
        <v>0</v>
      </c>
      <c r="BF1171" s="194">
        <f>IF(N1171="snížená",J1171,0)</f>
        <v>0</v>
      </c>
      <c r="BG1171" s="194">
        <f>IF(N1171="zákl. přenesená",J1171,0)</f>
        <v>0</v>
      </c>
      <c r="BH1171" s="194">
        <f>IF(N1171="sníž. přenesená",J1171,0)</f>
        <v>0</v>
      </c>
      <c r="BI1171" s="194">
        <f>IF(N1171="nulová",J1171,0)</f>
        <v>0</v>
      </c>
      <c r="BJ1171" s="18" t="s">
        <v>83</v>
      </c>
      <c r="BK1171" s="194">
        <f>ROUND(I1171*H1171,2)</f>
        <v>0</v>
      </c>
      <c r="BL1171" s="18" t="s">
        <v>185</v>
      </c>
      <c r="BM1171" s="18" t="s">
        <v>1421</v>
      </c>
    </row>
    <row r="1172" spans="2:65" s="1" customFormat="1" ht="11.25">
      <c r="B1172" s="35"/>
      <c r="C1172" s="36"/>
      <c r="D1172" s="195" t="s">
        <v>187</v>
      </c>
      <c r="E1172" s="36"/>
      <c r="F1172" s="196" t="s">
        <v>1411</v>
      </c>
      <c r="G1172" s="36"/>
      <c r="H1172" s="36"/>
      <c r="I1172" s="113"/>
      <c r="J1172" s="36"/>
      <c r="K1172" s="36"/>
      <c r="L1172" s="39"/>
      <c r="M1172" s="197"/>
      <c r="N1172" s="61"/>
      <c r="O1172" s="61"/>
      <c r="P1172" s="61"/>
      <c r="Q1172" s="61"/>
      <c r="R1172" s="61"/>
      <c r="S1172" s="61"/>
      <c r="T1172" s="62"/>
      <c r="AT1172" s="18" t="s">
        <v>187</v>
      </c>
      <c r="AU1172" s="18" t="s">
        <v>85</v>
      </c>
    </row>
    <row r="1173" spans="2:65" s="12" customFormat="1" ht="11.25">
      <c r="B1173" s="198"/>
      <c r="C1173" s="199"/>
      <c r="D1173" s="195" t="s">
        <v>189</v>
      </c>
      <c r="E1173" s="200" t="s">
        <v>19</v>
      </c>
      <c r="F1173" s="201" t="s">
        <v>1405</v>
      </c>
      <c r="G1173" s="199"/>
      <c r="H1173" s="200" t="s">
        <v>19</v>
      </c>
      <c r="I1173" s="202"/>
      <c r="J1173" s="199"/>
      <c r="K1173" s="199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189</v>
      </c>
      <c r="AU1173" s="207" t="s">
        <v>85</v>
      </c>
      <c r="AV1173" s="12" t="s">
        <v>83</v>
      </c>
      <c r="AW1173" s="12" t="s">
        <v>35</v>
      </c>
      <c r="AX1173" s="12" t="s">
        <v>75</v>
      </c>
      <c r="AY1173" s="207" t="s">
        <v>178</v>
      </c>
    </row>
    <row r="1174" spans="2:65" s="12" customFormat="1" ht="11.25">
      <c r="B1174" s="198"/>
      <c r="C1174" s="199"/>
      <c r="D1174" s="195" t="s">
        <v>189</v>
      </c>
      <c r="E1174" s="200" t="s">
        <v>19</v>
      </c>
      <c r="F1174" s="201" t="s">
        <v>643</v>
      </c>
      <c r="G1174" s="199"/>
      <c r="H1174" s="200" t="s">
        <v>19</v>
      </c>
      <c r="I1174" s="202"/>
      <c r="J1174" s="199"/>
      <c r="K1174" s="199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189</v>
      </c>
      <c r="AU1174" s="207" t="s">
        <v>85</v>
      </c>
      <c r="AV1174" s="12" t="s">
        <v>83</v>
      </c>
      <c r="AW1174" s="12" t="s">
        <v>35</v>
      </c>
      <c r="AX1174" s="12" t="s">
        <v>75</v>
      </c>
      <c r="AY1174" s="207" t="s">
        <v>178</v>
      </c>
    </row>
    <row r="1175" spans="2:65" s="13" customFormat="1" ht="11.25">
      <c r="B1175" s="208"/>
      <c r="C1175" s="209"/>
      <c r="D1175" s="195" t="s">
        <v>189</v>
      </c>
      <c r="E1175" s="210" t="s">
        <v>19</v>
      </c>
      <c r="F1175" s="211" t="s">
        <v>1422</v>
      </c>
      <c r="G1175" s="209"/>
      <c r="H1175" s="212">
        <v>0.85</v>
      </c>
      <c r="I1175" s="213"/>
      <c r="J1175" s="209"/>
      <c r="K1175" s="209"/>
      <c r="L1175" s="214"/>
      <c r="M1175" s="215"/>
      <c r="N1175" s="216"/>
      <c r="O1175" s="216"/>
      <c r="P1175" s="216"/>
      <c r="Q1175" s="216"/>
      <c r="R1175" s="216"/>
      <c r="S1175" s="216"/>
      <c r="T1175" s="217"/>
      <c r="AT1175" s="218" t="s">
        <v>189</v>
      </c>
      <c r="AU1175" s="218" t="s">
        <v>85</v>
      </c>
      <c r="AV1175" s="13" t="s">
        <v>85</v>
      </c>
      <c r="AW1175" s="13" t="s">
        <v>35</v>
      </c>
      <c r="AX1175" s="13" t="s">
        <v>75</v>
      </c>
      <c r="AY1175" s="218" t="s">
        <v>178</v>
      </c>
    </row>
    <row r="1176" spans="2:65" s="13" customFormat="1" ht="11.25">
      <c r="B1176" s="208"/>
      <c r="C1176" s="209"/>
      <c r="D1176" s="195" t="s">
        <v>189</v>
      </c>
      <c r="E1176" s="210" t="s">
        <v>19</v>
      </c>
      <c r="F1176" s="211" t="s">
        <v>1423</v>
      </c>
      <c r="G1176" s="209"/>
      <c r="H1176" s="212">
        <v>2.04</v>
      </c>
      <c r="I1176" s="213"/>
      <c r="J1176" s="209"/>
      <c r="K1176" s="209"/>
      <c r="L1176" s="214"/>
      <c r="M1176" s="215"/>
      <c r="N1176" s="216"/>
      <c r="O1176" s="216"/>
      <c r="P1176" s="216"/>
      <c r="Q1176" s="216"/>
      <c r="R1176" s="216"/>
      <c r="S1176" s="216"/>
      <c r="T1176" s="217"/>
      <c r="AT1176" s="218" t="s">
        <v>189</v>
      </c>
      <c r="AU1176" s="218" t="s">
        <v>85</v>
      </c>
      <c r="AV1176" s="13" t="s">
        <v>85</v>
      </c>
      <c r="AW1176" s="13" t="s">
        <v>35</v>
      </c>
      <c r="AX1176" s="13" t="s">
        <v>75</v>
      </c>
      <c r="AY1176" s="218" t="s">
        <v>178</v>
      </c>
    </row>
    <row r="1177" spans="2:65" s="15" customFormat="1" ht="11.25">
      <c r="B1177" s="230"/>
      <c r="C1177" s="231"/>
      <c r="D1177" s="195" t="s">
        <v>189</v>
      </c>
      <c r="E1177" s="232" t="s">
        <v>19</v>
      </c>
      <c r="F1177" s="233" t="s">
        <v>274</v>
      </c>
      <c r="G1177" s="231"/>
      <c r="H1177" s="234">
        <v>2.89</v>
      </c>
      <c r="I1177" s="235"/>
      <c r="J1177" s="231"/>
      <c r="K1177" s="231"/>
      <c r="L1177" s="236"/>
      <c r="M1177" s="237"/>
      <c r="N1177" s="238"/>
      <c r="O1177" s="238"/>
      <c r="P1177" s="238"/>
      <c r="Q1177" s="238"/>
      <c r="R1177" s="238"/>
      <c r="S1177" s="238"/>
      <c r="T1177" s="239"/>
      <c r="AT1177" s="240" t="s">
        <v>189</v>
      </c>
      <c r="AU1177" s="240" t="s">
        <v>85</v>
      </c>
      <c r="AV1177" s="15" t="s">
        <v>198</v>
      </c>
      <c r="AW1177" s="15" t="s">
        <v>35</v>
      </c>
      <c r="AX1177" s="15" t="s">
        <v>75</v>
      </c>
      <c r="AY1177" s="240" t="s">
        <v>178</v>
      </c>
    </row>
    <row r="1178" spans="2:65" s="12" customFormat="1" ht="11.25">
      <c r="B1178" s="198"/>
      <c r="C1178" s="199"/>
      <c r="D1178" s="195" t="s">
        <v>189</v>
      </c>
      <c r="E1178" s="200" t="s">
        <v>19</v>
      </c>
      <c r="F1178" s="201" t="s">
        <v>645</v>
      </c>
      <c r="G1178" s="199"/>
      <c r="H1178" s="200" t="s">
        <v>19</v>
      </c>
      <c r="I1178" s="202"/>
      <c r="J1178" s="199"/>
      <c r="K1178" s="199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189</v>
      </c>
      <c r="AU1178" s="207" t="s">
        <v>85</v>
      </c>
      <c r="AV1178" s="12" t="s">
        <v>83</v>
      </c>
      <c r="AW1178" s="12" t="s">
        <v>35</v>
      </c>
      <c r="AX1178" s="12" t="s">
        <v>75</v>
      </c>
      <c r="AY1178" s="207" t="s">
        <v>178</v>
      </c>
    </row>
    <row r="1179" spans="2:65" s="13" customFormat="1" ht="11.25">
      <c r="B1179" s="208"/>
      <c r="C1179" s="209"/>
      <c r="D1179" s="195" t="s">
        <v>189</v>
      </c>
      <c r="E1179" s="210" t="s">
        <v>19</v>
      </c>
      <c r="F1179" s="211" t="s">
        <v>1424</v>
      </c>
      <c r="G1179" s="209"/>
      <c r="H1179" s="212">
        <v>0.42499999999999999</v>
      </c>
      <c r="I1179" s="213"/>
      <c r="J1179" s="209"/>
      <c r="K1179" s="209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189</v>
      </c>
      <c r="AU1179" s="218" t="s">
        <v>85</v>
      </c>
      <c r="AV1179" s="13" t="s">
        <v>85</v>
      </c>
      <c r="AW1179" s="13" t="s">
        <v>35</v>
      </c>
      <c r="AX1179" s="13" t="s">
        <v>75</v>
      </c>
      <c r="AY1179" s="218" t="s">
        <v>178</v>
      </c>
    </row>
    <row r="1180" spans="2:65" s="13" customFormat="1" ht="11.25">
      <c r="B1180" s="208"/>
      <c r="C1180" s="209"/>
      <c r="D1180" s="195" t="s">
        <v>189</v>
      </c>
      <c r="E1180" s="210" t="s">
        <v>19</v>
      </c>
      <c r="F1180" s="211" t="s">
        <v>1425</v>
      </c>
      <c r="G1180" s="209"/>
      <c r="H1180" s="212">
        <v>0.91800000000000004</v>
      </c>
      <c r="I1180" s="213"/>
      <c r="J1180" s="209"/>
      <c r="K1180" s="209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189</v>
      </c>
      <c r="AU1180" s="218" t="s">
        <v>85</v>
      </c>
      <c r="AV1180" s="13" t="s">
        <v>85</v>
      </c>
      <c r="AW1180" s="13" t="s">
        <v>35</v>
      </c>
      <c r="AX1180" s="13" t="s">
        <v>75</v>
      </c>
      <c r="AY1180" s="218" t="s">
        <v>178</v>
      </c>
    </row>
    <row r="1181" spans="2:65" s="13" customFormat="1" ht="11.25">
      <c r="B1181" s="208"/>
      <c r="C1181" s="209"/>
      <c r="D1181" s="195" t="s">
        <v>189</v>
      </c>
      <c r="E1181" s="210" t="s">
        <v>19</v>
      </c>
      <c r="F1181" s="211" t="s">
        <v>1426</v>
      </c>
      <c r="G1181" s="209"/>
      <c r="H1181" s="212">
        <v>1.343</v>
      </c>
      <c r="I1181" s="213"/>
      <c r="J1181" s="209"/>
      <c r="K1181" s="209"/>
      <c r="L1181" s="214"/>
      <c r="M1181" s="215"/>
      <c r="N1181" s="216"/>
      <c r="O1181" s="216"/>
      <c r="P1181" s="216"/>
      <c r="Q1181" s="216"/>
      <c r="R1181" s="216"/>
      <c r="S1181" s="216"/>
      <c r="T1181" s="217"/>
      <c r="AT1181" s="218" t="s">
        <v>189</v>
      </c>
      <c r="AU1181" s="218" t="s">
        <v>85</v>
      </c>
      <c r="AV1181" s="13" t="s">
        <v>85</v>
      </c>
      <c r="AW1181" s="13" t="s">
        <v>35</v>
      </c>
      <c r="AX1181" s="13" t="s">
        <v>75</v>
      </c>
      <c r="AY1181" s="218" t="s">
        <v>178</v>
      </c>
    </row>
    <row r="1182" spans="2:65" s="13" customFormat="1" ht="11.25">
      <c r="B1182" s="208"/>
      <c r="C1182" s="209"/>
      <c r="D1182" s="195" t="s">
        <v>189</v>
      </c>
      <c r="E1182" s="210" t="s">
        <v>19</v>
      </c>
      <c r="F1182" s="211" t="s">
        <v>1427</v>
      </c>
      <c r="G1182" s="209"/>
      <c r="H1182" s="212">
        <v>1.36</v>
      </c>
      <c r="I1182" s="213"/>
      <c r="J1182" s="209"/>
      <c r="K1182" s="209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189</v>
      </c>
      <c r="AU1182" s="218" t="s">
        <v>85</v>
      </c>
      <c r="AV1182" s="13" t="s">
        <v>85</v>
      </c>
      <c r="AW1182" s="13" t="s">
        <v>35</v>
      </c>
      <c r="AX1182" s="13" t="s">
        <v>75</v>
      </c>
      <c r="AY1182" s="218" t="s">
        <v>178</v>
      </c>
    </row>
    <row r="1183" spans="2:65" s="13" customFormat="1" ht="11.25">
      <c r="B1183" s="208"/>
      <c r="C1183" s="209"/>
      <c r="D1183" s="195" t="s">
        <v>189</v>
      </c>
      <c r="E1183" s="210" t="s">
        <v>19</v>
      </c>
      <c r="F1183" s="211" t="s">
        <v>1428</v>
      </c>
      <c r="G1183" s="209"/>
      <c r="H1183" s="212">
        <v>0.97799999999999998</v>
      </c>
      <c r="I1183" s="213"/>
      <c r="J1183" s="209"/>
      <c r="K1183" s="209"/>
      <c r="L1183" s="214"/>
      <c r="M1183" s="215"/>
      <c r="N1183" s="216"/>
      <c r="O1183" s="216"/>
      <c r="P1183" s="216"/>
      <c r="Q1183" s="216"/>
      <c r="R1183" s="216"/>
      <c r="S1183" s="216"/>
      <c r="T1183" s="217"/>
      <c r="AT1183" s="218" t="s">
        <v>189</v>
      </c>
      <c r="AU1183" s="218" t="s">
        <v>85</v>
      </c>
      <c r="AV1183" s="13" t="s">
        <v>85</v>
      </c>
      <c r="AW1183" s="13" t="s">
        <v>35</v>
      </c>
      <c r="AX1183" s="13" t="s">
        <v>75</v>
      </c>
      <c r="AY1183" s="218" t="s">
        <v>178</v>
      </c>
    </row>
    <row r="1184" spans="2:65" s="13" customFormat="1" ht="11.25">
      <c r="B1184" s="208"/>
      <c r="C1184" s="209"/>
      <c r="D1184" s="195" t="s">
        <v>189</v>
      </c>
      <c r="E1184" s="210" t="s">
        <v>19</v>
      </c>
      <c r="F1184" s="211" t="s">
        <v>1429</v>
      </c>
      <c r="G1184" s="209"/>
      <c r="H1184" s="212">
        <v>2.1760000000000002</v>
      </c>
      <c r="I1184" s="213"/>
      <c r="J1184" s="209"/>
      <c r="K1184" s="209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189</v>
      </c>
      <c r="AU1184" s="218" t="s">
        <v>85</v>
      </c>
      <c r="AV1184" s="13" t="s">
        <v>85</v>
      </c>
      <c r="AW1184" s="13" t="s">
        <v>35</v>
      </c>
      <c r="AX1184" s="13" t="s">
        <v>75</v>
      </c>
      <c r="AY1184" s="218" t="s">
        <v>178</v>
      </c>
    </row>
    <row r="1185" spans="2:65" s="15" customFormat="1" ht="11.25">
      <c r="B1185" s="230"/>
      <c r="C1185" s="231"/>
      <c r="D1185" s="195" t="s">
        <v>189</v>
      </c>
      <c r="E1185" s="232" t="s">
        <v>19</v>
      </c>
      <c r="F1185" s="233" t="s">
        <v>274</v>
      </c>
      <c r="G1185" s="231"/>
      <c r="H1185" s="234">
        <v>7.2</v>
      </c>
      <c r="I1185" s="235"/>
      <c r="J1185" s="231"/>
      <c r="K1185" s="231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189</v>
      </c>
      <c r="AU1185" s="240" t="s">
        <v>85</v>
      </c>
      <c r="AV1185" s="15" t="s">
        <v>198</v>
      </c>
      <c r="AW1185" s="15" t="s">
        <v>35</v>
      </c>
      <c r="AX1185" s="15" t="s">
        <v>75</v>
      </c>
      <c r="AY1185" s="240" t="s">
        <v>178</v>
      </c>
    </row>
    <row r="1186" spans="2:65" s="12" customFormat="1" ht="11.25">
      <c r="B1186" s="198"/>
      <c r="C1186" s="199"/>
      <c r="D1186" s="195" t="s">
        <v>189</v>
      </c>
      <c r="E1186" s="200" t="s">
        <v>19</v>
      </c>
      <c r="F1186" s="201" t="s">
        <v>647</v>
      </c>
      <c r="G1186" s="199"/>
      <c r="H1186" s="200" t="s">
        <v>19</v>
      </c>
      <c r="I1186" s="202"/>
      <c r="J1186" s="199"/>
      <c r="K1186" s="199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189</v>
      </c>
      <c r="AU1186" s="207" t="s">
        <v>85</v>
      </c>
      <c r="AV1186" s="12" t="s">
        <v>83</v>
      </c>
      <c r="AW1186" s="12" t="s">
        <v>35</v>
      </c>
      <c r="AX1186" s="12" t="s">
        <v>75</v>
      </c>
      <c r="AY1186" s="207" t="s">
        <v>178</v>
      </c>
    </row>
    <row r="1187" spans="2:65" s="13" customFormat="1" ht="11.25">
      <c r="B1187" s="208"/>
      <c r="C1187" s="209"/>
      <c r="D1187" s="195" t="s">
        <v>189</v>
      </c>
      <c r="E1187" s="210" t="s">
        <v>19</v>
      </c>
      <c r="F1187" s="211" t="s">
        <v>1424</v>
      </c>
      <c r="G1187" s="209"/>
      <c r="H1187" s="212">
        <v>0.42499999999999999</v>
      </c>
      <c r="I1187" s="213"/>
      <c r="J1187" s="209"/>
      <c r="K1187" s="209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189</v>
      </c>
      <c r="AU1187" s="218" t="s">
        <v>85</v>
      </c>
      <c r="AV1187" s="13" t="s">
        <v>85</v>
      </c>
      <c r="AW1187" s="13" t="s">
        <v>35</v>
      </c>
      <c r="AX1187" s="13" t="s">
        <v>75</v>
      </c>
      <c r="AY1187" s="218" t="s">
        <v>178</v>
      </c>
    </row>
    <row r="1188" spans="2:65" s="15" customFormat="1" ht="11.25">
      <c r="B1188" s="230"/>
      <c r="C1188" s="231"/>
      <c r="D1188" s="195" t="s">
        <v>189</v>
      </c>
      <c r="E1188" s="232" t="s">
        <v>19</v>
      </c>
      <c r="F1188" s="233" t="s">
        <v>274</v>
      </c>
      <c r="G1188" s="231"/>
      <c r="H1188" s="234">
        <v>0.42499999999999999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189</v>
      </c>
      <c r="AU1188" s="240" t="s">
        <v>85</v>
      </c>
      <c r="AV1188" s="15" t="s">
        <v>198</v>
      </c>
      <c r="AW1188" s="15" t="s">
        <v>35</v>
      </c>
      <c r="AX1188" s="15" t="s">
        <v>75</v>
      </c>
      <c r="AY1188" s="240" t="s">
        <v>178</v>
      </c>
    </row>
    <row r="1189" spans="2:65" s="12" customFormat="1" ht="11.25">
      <c r="B1189" s="198"/>
      <c r="C1189" s="199"/>
      <c r="D1189" s="195" t="s">
        <v>189</v>
      </c>
      <c r="E1189" s="200" t="s">
        <v>19</v>
      </c>
      <c r="F1189" s="201" t="s">
        <v>649</v>
      </c>
      <c r="G1189" s="199"/>
      <c r="H1189" s="200" t="s">
        <v>19</v>
      </c>
      <c r="I1189" s="202"/>
      <c r="J1189" s="199"/>
      <c r="K1189" s="199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189</v>
      </c>
      <c r="AU1189" s="207" t="s">
        <v>85</v>
      </c>
      <c r="AV1189" s="12" t="s">
        <v>83</v>
      </c>
      <c r="AW1189" s="12" t="s">
        <v>35</v>
      </c>
      <c r="AX1189" s="12" t="s">
        <v>75</v>
      </c>
      <c r="AY1189" s="207" t="s">
        <v>178</v>
      </c>
    </row>
    <row r="1190" spans="2:65" s="13" customFormat="1" ht="11.25">
      <c r="B1190" s="208"/>
      <c r="C1190" s="209"/>
      <c r="D1190" s="195" t="s">
        <v>189</v>
      </c>
      <c r="E1190" s="210" t="s">
        <v>19</v>
      </c>
      <c r="F1190" s="211" t="s">
        <v>1422</v>
      </c>
      <c r="G1190" s="209"/>
      <c r="H1190" s="212">
        <v>0.85</v>
      </c>
      <c r="I1190" s="213"/>
      <c r="J1190" s="209"/>
      <c r="K1190" s="209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189</v>
      </c>
      <c r="AU1190" s="218" t="s">
        <v>85</v>
      </c>
      <c r="AV1190" s="13" t="s">
        <v>85</v>
      </c>
      <c r="AW1190" s="13" t="s">
        <v>35</v>
      </c>
      <c r="AX1190" s="13" t="s">
        <v>75</v>
      </c>
      <c r="AY1190" s="218" t="s">
        <v>178</v>
      </c>
    </row>
    <row r="1191" spans="2:65" s="13" customFormat="1" ht="11.25">
      <c r="B1191" s="208"/>
      <c r="C1191" s="209"/>
      <c r="D1191" s="195" t="s">
        <v>189</v>
      </c>
      <c r="E1191" s="210" t="s">
        <v>19</v>
      </c>
      <c r="F1191" s="211" t="s">
        <v>1430</v>
      </c>
      <c r="G1191" s="209"/>
      <c r="H1191" s="212">
        <v>1.8360000000000001</v>
      </c>
      <c r="I1191" s="213"/>
      <c r="J1191" s="209"/>
      <c r="K1191" s="209"/>
      <c r="L1191" s="214"/>
      <c r="M1191" s="215"/>
      <c r="N1191" s="216"/>
      <c r="O1191" s="216"/>
      <c r="P1191" s="216"/>
      <c r="Q1191" s="216"/>
      <c r="R1191" s="216"/>
      <c r="S1191" s="216"/>
      <c r="T1191" s="217"/>
      <c r="AT1191" s="218" t="s">
        <v>189</v>
      </c>
      <c r="AU1191" s="218" t="s">
        <v>85</v>
      </c>
      <c r="AV1191" s="13" t="s">
        <v>85</v>
      </c>
      <c r="AW1191" s="13" t="s">
        <v>35</v>
      </c>
      <c r="AX1191" s="13" t="s">
        <v>75</v>
      </c>
      <c r="AY1191" s="218" t="s">
        <v>178</v>
      </c>
    </row>
    <row r="1192" spans="2:65" s="13" customFormat="1" ht="11.25">
      <c r="B1192" s="208"/>
      <c r="C1192" s="209"/>
      <c r="D1192" s="195" t="s">
        <v>189</v>
      </c>
      <c r="E1192" s="210" t="s">
        <v>19</v>
      </c>
      <c r="F1192" s="211" t="s">
        <v>1431</v>
      </c>
      <c r="G1192" s="209"/>
      <c r="H1192" s="212">
        <v>0.36599999999999999</v>
      </c>
      <c r="I1192" s="213"/>
      <c r="J1192" s="209"/>
      <c r="K1192" s="209"/>
      <c r="L1192" s="214"/>
      <c r="M1192" s="215"/>
      <c r="N1192" s="216"/>
      <c r="O1192" s="216"/>
      <c r="P1192" s="216"/>
      <c r="Q1192" s="216"/>
      <c r="R1192" s="216"/>
      <c r="S1192" s="216"/>
      <c r="T1192" s="217"/>
      <c r="AT1192" s="218" t="s">
        <v>189</v>
      </c>
      <c r="AU1192" s="218" t="s">
        <v>85</v>
      </c>
      <c r="AV1192" s="13" t="s">
        <v>85</v>
      </c>
      <c r="AW1192" s="13" t="s">
        <v>35</v>
      </c>
      <c r="AX1192" s="13" t="s">
        <v>75</v>
      </c>
      <c r="AY1192" s="218" t="s">
        <v>178</v>
      </c>
    </row>
    <row r="1193" spans="2:65" s="13" customFormat="1" ht="11.25">
      <c r="B1193" s="208"/>
      <c r="C1193" s="209"/>
      <c r="D1193" s="195" t="s">
        <v>189</v>
      </c>
      <c r="E1193" s="210" t="s">
        <v>19</v>
      </c>
      <c r="F1193" s="211" t="s">
        <v>1432</v>
      </c>
      <c r="G1193" s="209"/>
      <c r="H1193" s="212">
        <v>0.51</v>
      </c>
      <c r="I1193" s="213"/>
      <c r="J1193" s="209"/>
      <c r="K1193" s="209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189</v>
      </c>
      <c r="AU1193" s="218" t="s">
        <v>85</v>
      </c>
      <c r="AV1193" s="13" t="s">
        <v>85</v>
      </c>
      <c r="AW1193" s="13" t="s">
        <v>35</v>
      </c>
      <c r="AX1193" s="13" t="s">
        <v>75</v>
      </c>
      <c r="AY1193" s="218" t="s">
        <v>178</v>
      </c>
    </row>
    <row r="1194" spans="2:65" s="15" customFormat="1" ht="11.25">
      <c r="B1194" s="230"/>
      <c r="C1194" s="231"/>
      <c r="D1194" s="195" t="s">
        <v>189</v>
      </c>
      <c r="E1194" s="232" t="s">
        <v>19</v>
      </c>
      <c r="F1194" s="233" t="s">
        <v>274</v>
      </c>
      <c r="G1194" s="231"/>
      <c r="H1194" s="234">
        <v>3.5619999999999998</v>
      </c>
      <c r="I1194" s="235"/>
      <c r="J1194" s="231"/>
      <c r="K1194" s="231"/>
      <c r="L1194" s="236"/>
      <c r="M1194" s="237"/>
      <c r="N1194" s="238"/>
      <c r="O1194" s="238"/>
      <c r="P1194" s="238"/>
      <c r="Q1194" s="238"/>
      <c r="R1194" s="238"/>
      <c r="S1194" s="238"/>
      <c r="T1194" s="239"/>
      <c r="AT1194" s="240" t="s">
        <v>189</v>
      </c>
      <c r="AU1194" s="240" t="s">
        <v>85</v>
      </c>
      <c r="AV1194" s="15" t="s">
        <v>198</v>
      </c>
      <c r="AW1194" s="15" t="s">
        <v>35</v>
      </c>
      <c r="AX1194" s="15" t="s">
        <v>75</v>
      </c>
      <c r="AY1194" s="240" t="s">
        <v>178</v>
      </c>
    </row>
    <row r="1195" spans="2:65" s="14" customFormat="1" ht="11.25">
      <c r="B1195" s="219"/>
      <c r="C1195" s="220"/>
      <c r="D1195" s="195" t="s">
        <v>189</v>
      </c>
      <c r="E1195" s="221" t="s">
        <v>19</v>
      </c>
      <c r="F1195" s="222" t="s">
        <v>258</v>
      </c>
      <c r="G1195" s="220"/>
      <c r="H1195" s="223">
        <v>14.077</v>
      </c>
      <c r="I1195" s="224"/>
      <c r="J1195" s="220"/>
      <c r="K1195" s="220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189</v>
      </c>
      <c r="AU1195" s="229" t="s">
        <v>85</v>
      </c>
      <c r="AV1195" s="14" t="s">
        <v>185</v>
      </c>
      <c r="AW1195" s="14" t="s">
        <v>35</v>
      </c>
      <c r="AX1195" s="14" t="s">
        <v>83</v>
      </c>
      <c r="AY1195" s="229" t="s">
        <v>178</v>
      </c>
    </row>
    <row r="1196" spans="2:65" s="1" customFormat="1" ht="16.5" customHeight="1">
      <c r="B1196" s="35"/>
      <c r="C1196" s="183" t="s">
        <v>1433</v>
      </c>
      <c r="D1196" s="183" t="s">
        <v>180</v>
      </c>
      <c r="E1196" s="184" t="s">
        <v>1408</v>
      </c>
      <c r="F1196" s="185" t="s">
        <v>1409</v>
      </c>
      <c r="G1196" s="186" t="s">
        <v>183</v>
      </c>
      <c r="H1196" s="187">
        <v>10.548999999999999</v>
      </c>
      <c r="I1196" s="188"/>
      <c r="J1196" s="189">
        <f>ROUND(I1196*H1196,2)</f>
        <v>0</v>
      </c>
      <c r="K1196" s="185" t="s">
        <v>184</v>
      </c>
      <c r="L1196" s="39"/>
      <c r="M1196" s="190" t="s">
        <v>19</v>
      </c>
      <c r="N1196" s="191" t="s">
        <v>46</v>
      </c>
      <c r="O1196" s="61"/>
      <c r="P1196" s="192">
        <f>O1196*H1196</f>
        <v>0</v>
      </c>
      <c r="Q1196" s="192">
        <v>4.9399999999999999E-3</v>
      </c>
      <c r="R1196" s="192">
        <f>Q1196*H1196</f>
        <v>5.2112059999999995E-2</v>
      </c>
      <c r="S1196" s="192">
        <v>0</v>
      </c>
      <c r="T1196" s="193">
        <f>S1196*H1196</f>
        <v>0</v>
      </c>
      <c r="AR1196" s="18" t="s">
        <v>185</v>
      </c>
      <c r="AT1196" s="18" t="s">
        <v>180</v>
      </c>
      <c r="AU1196" s="18" t="s">
        <v>85</v>
      </c>
      <c r="AY1196" s="18" t="s">
        <v>178</v>
      </c>
      <c r="BE1196" s="194">
        <f>IF(N1196="základní",J1196,0)</f>
        <v>0</v>
      </c>
      <c r="BF1196" s="194">
        <f>IF(N1196="snížená",J1196,0)</f>
        <v>0</v>
      </c>
      <c r="BG1196" s="194">
        <f>IF(N1196="zákl. přenesená",J1196,0)</f>
        <v>0</v>
      </c>
      <c r="BH1196" s="194">
        <f>IF(N1196="sníž. přenesená",J1196,0)</f>
        <v>0</v>
      </c>
      <c r="BI1196" s="194">
        <f>IF(N1196="nulová",J1196,0)</f>
        <v>0</v>
      </c>
      <c r="BJ1196" s="18" t="s">
        <v>83</v>
      </c>
      <c r="BK1196" s="194">
        <f>ROUND(I1196*H1196,2)</f>
        <v>0</v>
      </c>
      <c r="BL1196" s="18" t="s">
        <v>185</v>
      </c>
      <c r="BM1196" s="18" t="s">
        <v>1434</v>
      </c>
    </row>
    <row r="1197" spans="2:65" s="1" customFormat="1" ht="11.25">
      <c r="B1197" s="35"/>
      <c r="C1197" s="36"/>
      <c r="D1197" s="195" t="s">
        <v>187</v>
      </c>
      <c r="E1197" s="36"/>
      <c r="F1197" s="196" t="s">
        <v>1411</v>
      </c>
      <c r="G1197" s="36"/>
      <c r="H1197" s="36"/>
      <c r="I1197" s="113"/>
      <c r="J1197" s="36"/>
      <c r="K1197" s="36"/>
      <c r="L1197" s="39"/>
      <c r="M1197" s="197"/>
      <c r="N1197" s="61"/>
      <c r="O1197" s="61"/>
      <c r="P1197" s="61"/>
      <c r="Q1197" s="61"/>
      <c r="R1197" s="61"/>
      <c r="S1197" s="61"/>
      <c r="T1197" s="62"/>
      <c r="AT1197" s="18" t="s">
        <v>187</v>
      </c>
      <c r="AU1197" s="18" t="s">
        <v>85</v>
      </c>
    </row>
    <row r="1198" spans="2:65" s="12" customFormat="1" ht="11.25">
      <c r="B1198" s="198"/>
      <c r="C1198" s="199"/>
      <c r="D1198" s="195" t="s">
        <v>189</v>
      </c>
      <c r="E1198" s="200" t="s">
        <v>19</v>
      </c>
      <c r="F1198" s="201" t="s">
        <v>1435</v>
      </c>
      <c r="G1198" s="199"/>
      <c r="H1198" s="200" t="s">
        <v>19</v>
      </c>
      <c r="I1198" s="202"/>
      <c r="J1198" s="199"/>
      <c r="K1198" s="199"/>
      <c r="L1198" s="203"/>
      <c r="M1198" s="204"/>
      <c r="N1198" s="205"/>
      <c r="O1198" s="205"/>
      <c r="P1198" s="205"/>
      <c r="Q1198" s="205"/>
      <c r="R1198" s="205"/>
      <c r="S1198" s="205"/>
      <c r="T1198" s="206"/>
      <c r="AT1198" s="207" t="s">
        <v>189</v>
      </c>
      <c r="AU1198" s="207" t="s">
        <v>85</v>
      </c>
      <c r="AV1198" s="12" t="s">
        <v>83</v>
      </c>
      <c r="AW1198" s="12" t="s">
        <v>35</v>
      </c>
      <c r="AX1198" s="12" t="s">
        <v>75</v>
      </c>
      <c r="AY1198" s="207" t="s">
        <v>178</v>
      </c>
    </row>
    <row r="1199" spans="2:65" s="13" customFormat="1" ht="11.25">
      <c r="B1199" s="208"/>
      <c r="C1199" s="209"/>
      <c r="D1199" s="195" t="s">
        <v>189</v>
      </c>
      <c r="E1199" s="210" t="s">
        <v>19</v>
      </c>
      <c r="F1199" s="211" t="s">
        <v>1436</v>
      </c>
      <c r="G1199" s="209"/>
      <c r="H1199" s="212">
        <v>10.548999999999999</v>
      </c>
      <c r="I1199" s="213"/>
      <c r="J1199" s="209"/>
      <c r="K1199" s="209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189</v>
      </c>
      <c r="AU1199" s="218" t="s">
        <v>85</v>
      </c>
      <c r="AV1199" s="13" t="s">
        <v>85</v>
      </c>
      <c r="AW1199" s="13" t="s">
        <v>35</v>
      </c>
      <c r="AX1199" s="13" t="s">
        <v>83</v>
      </c>
      <c r="AY1199" s="218" t="s">
        <v>178</v>
      </c>
    </row>
    <row r="1200" spans="2:65" s="1" customFormat="1" ht="16.5" customHeight="1">
      <c r="B1200" s="35"/>
      <c r="C1200" s="183" t="s">
        <v>1437</v>
      </c>
      <c r="D1200" s="183" t="s">
        <v>180</v>
      </c>
      <c r="E1200" s="184" t="s">
        <v>1438</v>
      </c>
      <c r="F1200" s="185" t="s">
        <v>1439</v>
      </c>
      <c r="G1200" s="186" t="s">
        <v>183</v>
      </c>
      <c r="H1200" s="187">
        <v>241.554</v>
      </c>
      <c r="I1200" s="188"/>
      <c r="J1200" s="189">
        <f>ROUND(I1200*H1200,2)</f>
        <v>0</v>
      </c>
      <c r="K1200" s="185" t="s">
        <v>184</v>
      </c>
      <c r="L1200" s="39"/>
      <c r="M1200" s="190" t="s">
        <v>19</v>
      </c>
      <c r="N1200" s="191" t="s">
        <v>46</v>
      </c>
      <c r="O1200" s="61"/>
      <c r="P1200" s="192">
        <f>O1200*H1200</f>
        <v>0</v>
      </c>
      <c r="Q1200" s="192">
        <v>4.3800000000000002E-3</v>
      </c>
      <c r="R1200" s="192">
        <f>Q1200*H1200</f>
        <v>1.05800652</v>
      </c>
      <c r="S1200" s="192">
        <v>0</v>
      </c>
      <c r="T1200" s="193">
        <f>S1200*H1200</f>
        <v>0</v>
      </c>
      <c r="AR1200" s="18" t="s">
        <v>185</v>
      </c>
      <c r="AT1200" s="18" t="s">
        <v>180</v>
      </c>
      <c r="AU1200" s="18" t="s">
        <v>85</v>
      </c>
      <c r="AY1200" s="18" t="s">
        <v>178</v>
      </c>
      <c r="BE1200" s="194">
        <f>IF(N1200="základní",J1200,0)</f>
        <v>0</v>
      </c>
      <c r="BF1200" s="194">
        <f>IF(N1200="snížená",J1200,0)</f>
        <v>0</v>
      </c>
      <c r="BG1200" s="194">
        <f>IF(N1200="zákl. přenesená",J1200,0)</f>
        <v>0</v>
      </c>
      <c r="BH1200" s="194">
        <f>IF(N1200="sníž. přenesená",J1200,0)</f>
        <v>0</v>
      </c>
      <c r="BI1200" s="194">
        <f>IF(N1200="nulová",J1200,0)</f>
        <v>0</v>
      </c>
      <c r="BJ1200" s="18" t="s">
        <v>83</v>
      </c>
      <c r="BK1200" s="194">
        <f>ROUND(I1200*H1200,2)</f>
        <v>0</v>
      </c>
      <c r="BL1200" s="18" t="s">
        <v>185</v>
      </c>
      <c r="BM1200" s="18" t="s">
        <v>1440</v>
      </c>
    </row>
    <row r="1201" spans="2:51" s="1" customFormat="1" ht="11.25">
      <c r="B1201" s="35"/>
      <c r="C1201" s="36"/>
      <c r="D1201" s="195" t="s">
        <v>187</v>
      </c>
      <c r="E1201" s="36"/>
      <c r="F1201" s="196" t="s">
        <v>1441</v>
      </c>
      <c r="G1201" s="36"/>
      <c r="H1201" s="36"/>
      <c r="I1201" s="113"/>
      <c r="J1201" s="36"/>
      <c r="K1201" s="36"/>
      <c r="L1201" s="39"/>
      <c r="M1201" s="197"/>
      <c r="N1201" s="61"/>
      <c r="O1201" s="61"/>
      <c r="P1201" s="61"/>
      <c r="Q1201" s="61"/>
      <c r="R1201" s="61"/>
      <c r="S1201" s="61"/>
      <c r="T1201" s="62"/>
      <c r="AT1201" s="18" t="s">
        <v>187</v>
      </c>
      <c r="AU1201" s="18" t="s">
        <v>85</v>
      </c>
    </row>
    <row r="1202" spans="2:51" s="12" customFormat="1" ht="11.25">
      <c r="B1202" s="198"/>
      <c r="C1202" s="199"/>
      <c r="D1202" s="195" t="s">
        <v>189</v>
      </c>
      <c r="E1202" s="200" t="s">
        <v>19</v>
      </c>
      <c r="F1202" s="201" t="s">
        <v>1402</v>
      </c>
      <c r="G1202" s="199"/>
      <c r="H1202" s="200" t="s">
        <v>19</v>
      </c>
      <c r="I1202" s="202"/>
      <c r="J1202" s="199"/>
      <c r="K1202" s="199"/>
      <c r="L1202" s="203"/>
      <c r="M1202" s="204"/>
      <c r="N1202" s="205"/>
      <c r="O1202" s="205"/>
      <c r="P1202" s="205"/>
      <c r="Q1202" s="205"/>
      <c r="R1202" s="205"/>
      <c r="S1202" s="205"/>
      <c r="T1202" s="206"/>
      <c r="AT1202" s="207" t="s">
        <v>189</v>
      </c>
      <c r="AU1202" s="207" t="s">
        <v>85</v>
      </c>
      <c r="AV1202" s="12" t="s">
        <v>83</v>
      </c>
      <c r="AW1202" s="12" t="s">
        <v>35</v>
      </c>
      <c r="AX1202" s="12" t="s">
        <v>75</v>
      </c>
      <c r="AY1202" s="207" t="s">
        <v>178</v>
      </c>
    </row>
    <row r="1203" spans="2:51" s="12" customFormat="1" ht="11.25">
      <c r="B1203" s="198"/>
      <c r="C1203" s="199"/>
      <c r="D1203" s="195" t="s">
        <v>189</v>
      </c>
      <c r="E1203" s="200" t="s">
        <v>19</v>
      </c>
      <c r="F1203" s="201" t="s">
        <v>1442</v>
      </c>
      <c r="G1203" s="199"/>
      <c r="H1203" s="200" t="s">
        <v>19</v>
      </c>
      <c r="I1203" s="202"/>
      <c r="J1203" s="199"/>
      <c r="K1203" s="199"/>
      <c r="L1203" s="203"/>
      <c r="M1203" s="204"/>
      <c r="N1203" s="205"/>
      <c r="O1203" s="205"/>
      <c r="P1203" s="205"/>
      <c r="Q1203" s="205"/>
      <c r="R1203" s="205"/>
      <c r="S1203" s="205"/>
      <c r="T1203" s="206"/>
      <c r="AT1203" s="207" t="s">
        <v>189</v>
      </c>
      <c r="AU1203" s="207" t="s">
        <v>85</v>
      </c>
      <c r="AV1203" s="12" t="s">
        <v>83</v>
      </c>
      <c r="AW1203" s="12" t="s">
        <v>35</v>
      </c>
      <c r="AX1203" s="12" t="s">
        <v>75</v>
      </c>
      <c r="AY1203" s="207" t="s">
        <v>178</v>
      </c>
    </row>
    <row r="1204" spans="2:51" s="12" customFormat="1" ht="11.25">
      <c r="B1204" s="198"/>
      <c r="C1204" s="199"/>
      <c r="D1204" s="195" t="s">
        <v>189</v>
      </c>
      <c r="E1204" s="200" t="s">
        <v>19</v>
      </c>
      <c r="F1204" s="201" t="s">
        <v>643</v>
      </c>
      <c r="G1204" s="199"/>
      <c r="H1204" s="200" t="s">
        <v>19</v>
      </c>
      <c r="I1204" s="202"/>
      <c r="J1204" s="199"/>
      <c r="K1204" s="199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189</v>
      </c>
      <c r="AU1204" s="207" t="s">
        <v>85</v>
      </c>
      <c r="AV1204" s="12" t="s">
        <v>83</v>
      </c>
      <c r="AW1204" s="12" t="s">
        <v>35</v>
      </c>
      <c r="AX1204" s="12" t="s">
        <v>75</v>
      </c>
      <c r="AY1204" s="207" t="s">
        <v>178</v>
      </c>
    </row>
    <row r="1205" spans="2:51" s="13" customFormat="1" ht="11.25">
      <c r="B1205" s="208"/>
      <c r="C1205" s="209"/>
      <c r="D1205" s="195" t="s">
        <v>189</v>
      </c>
      <c r="E1205" s="210" t="s">
        <v>19</v>
      </c>
      <c r="F1205" s="211" t="s">
        <v>1413</v>
      </c>
      <c r="G1205" s="209"/>
      <c r="H1205" s="212">
        <v>97.35</v>
      </c>
      <c r="I1205" s="213"/>
      <c r="J1205" s="209"/>
      <c r="K1205" s="209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189</v>
      </c>
      <c r="AU1205" s="218" t="s">
        <v>85</v>
      </c>
      <c r="AV1205" s="13" t="s">
        <v>85</v>
      </c>
      <c r="AW1205" s="13" t="s">
        <v>35</v>
      </c>
      <c r="AX1205" s="13" t="s">
        <v>75</v>
      </c>
      <c r="AY1205" s="218" t="s">
        <v>178</v>
      </c>
    </row>
    <row r="1206" spans="2:51" s="12" customFormat="1" ht="11.25">
      <c r="B1206" s="198"/>
      <c r="C1206" s="199"/>
      <c r="D1206" s="195" t="s">
        <v>189</v>
      </c>
      <c r="E1206" s="200" t="s">
        <v>19</v>
      </c>
      <c r="F1206" s="201" t="s">
        <v>881</v>
      </c>
      <c r="G1206" s="199"/>
      <c r="H1206" s="200" t="s">
        <v>19</v>
      </c>
      <c r="I1206" s="202"/>
      <c r="J1206" s="199"/>
      <c r="K1206" s="199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189</v>
      </c>
      <c r="AU1206" s="207" t="s">
        <v>85</v>
      </c>
      <c r="AV1206" s="12" t="s">
        <v>83</v>
      </c>
      <c r="AW1206" s="12" t="s">
        <v>35</v>
      </c>
      <c r="AX1206" s="12" t="s">
        <v>75</v>
      </c>
      <c r="AY1206" s="207" t="s">
        <v>178</v>
      </c>
    </row>
    <row r="1207" spans="2:51" s="13" customFormat="1" ht="11.25">
      <c r="B1207" s="208"/>
      <c r="C1207" s="209"/>
      <c r="D1207" s="195" t="s">
        <v>189</v>
      </c>
      <c r="E1207" s="210" t="s">
        <v>19</v>
      </c>
      <c r="F1207" s="211" t="s">
        <v>1414</v>
      </c>
      <c r="G1207" s="209"/>
      <c r="H1207" s="212">
        <v>-7.125</v>
      </c>
      <c r="I1207" s="213"/>
      <c r="J1207" s="209"/>
      <c r="K1207" s="209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189</v>
      </c>
      <c r="AU1207" s="218" t="s">
        <v>85</v>
      </c>
      <c r="AV1207" s="13" t="s">
        <v>85</v>
      </c>
      <c r="AW1207" s="13" t="s">
        <v>35</v>
      </c>
      <c r="AX1207" s="13" t="s">
        <v>75</v>
      </c>
      <c r="AY1207" s="218" t="s">
        <v>178</v>
      </c>
    </row>
    <row r="1208" spans="2:51" s="15" customFormat="1" ht="11.25">
      <c r="B1208" s="230"/>
      <c r="C1208" s="231"/>
      <c r="D1208" s="195" t="s">
        <v>189</v>
      </c>
      <c r="E1208" s="232" t="s">
        <v>19</v>
      </c>
      <c r="F1208" s="233" t="s">
        <v>274</v>
      </c>
      <c r="G1208" s="231"/>
      <c r="H1208" s="234">
        <v>90.224999999999994</v>
      </c>
      <c r="I1208" s="235"/>
      <c r="J1208" s="231"/>
      <c r="K1208" s="231"/>
      <c r="L1208" s="236"/>
      <c r="M1208" s="237"/>
      <c r="N1208" s="238"/>
      <c r="O1208" s="238"/>
      <c r="P1208" s="238"/>
      <c r="Q1208" s="238"/>
      <c r="R1208" s="238"/>
      <c r="S1208" s="238"/>
      <c r="T1208" s="239"/>
      <c r="AT1208" s="240" t="s">
        <v>189</v>
      </c>
      <c r="AU1208" s="240" t="s">
        <v>85</v>
      </c>
      <c r="AV1208" s="15" t="s">
        <v>198</v>
      </c>
      <c r="AW1208" s="15" t="s">
        <v>35</v>
      </c>
      <c r="AX1208" s="15" t="s">
        <v>75</v>
      </c>
      <c r="AY1208" s="240" t="s">
        <v>178</v>
      </c>
    </row>
    <row r="1209" spans="2:51" s="12" customFormat="1" ht="11.25">
      <c r="B1209" s="198"/>
      <c r="C1209" s="199"/>
      <c r="D1209" s="195" t="s">
        <v>189</v>
      </c>
      <c r="E1209" s="200" t="s">
        <v>19</v>
      </c>
      <c r="F1209" s="201" t="s">
        <v>645</v>
      </c>
      <c r="G1209" s="199"/>
      <c r="H1209" s="200" t="s">
        <v>19</v>
      </c>
      <c r="I1209" s="202"/>
      <c r="J1209" s="199"/>
      <c r="K1209" s="199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189</v>
      </c>
      <c r="AU1209" s="207" t="s">
        <v>85</v>
      </c>
      <c r="AV1209" s="12" t="s">
        <v>83</v>
      </c>
      <c r="AW1209" s="12" t="s">
        <v>35</v>
      </c>
      <c r="AX1209" s="12" t="s">
        <v>75</v>
      </c>
      <c r="AY1209" s="207" t="s">
        <v>178</v>
      </c>
    </row>
    <row r="1210" spans="2:51" s="13" customFormat="1" ht="11.25">
      <c r="B1210" s="208"/>
      <c r="C1210" s="209"/>
      <c r="D1210" s="195" t="s">
        <v>189</v>
      </c>
      <c r="E1210" s="210" t="s">
        <v>19</v>
      </c>
      <c r="F1210" s="211" t="s">
        <v>1413</v>
      </c>
      <c r="G1210" s="209"/>
      <c r="H1210" s="212">
        <v>97.35</v>
      </c>
      <c r="I1210" s="213"/>
      <c r="J1210" s="209"/>
      <c r="K1210" s="209"/>
      <c r="L1210" s="214"/>
      <c r="M1210" s="215"/>
      <c r="N1210" s="216"/>
      <c r="O1210" s="216"/>
      <c r="P1210" s="216"/>
      <c r="Q1210" s="216"/>
      <c r="R1210" s="216"/>
      <c r="S1210" s="216"/>
      <c r="T1210" s="217"/>
      <c r="AT1210" s="218" t="s">
        <v>189</v>
      </c>
      <c r="AU1210" s="218" t="s">
        <v>85</v>
      </c>
      <c r="AV1210" s="13" t="s">
        <v>85</v>
      </c>
      <c r="AW1210" s="13" t="s">
        <v>35</v>
      </c>
      <c r="AX1210" s="13" t="s">
        <v>75</v>
      </c>
      <c r="AY1210" s="218" t="s">
        <v>178</v>
      </c>
    </row>
    <row r="1211" spans="2:51" s="12" customFormat="1" ht="11.25">
      <c r="B1211" s="198"/>
      <c r="C1211" s="199"/>
      <c r="D1211" s="195" t="s">
        <v>189</v>
      </c>
      <c r="E1211" s="200" t="s">
        <v>19</v>
      </c>
      <c r="F1211" s="201" t="s">
        <v>881</v>
      </c>
      <c r="G1211" s="199"/>
      <c r="H1211" s="200" t="s">
        <v>19</v>
      </c>
      <c r="I1211" s="202"/>
      <c r="J1211" s="199"/>
      <c r="K1211" s="199"/>
      <c r="L1211" s="203"/>
      <c r="M1211" s="204"/>
      <c r="N1211" s="205"/>
      <c r="O1211" s="205"/>
      <c r="P1211" s="205"/>
      <c r="Q1211" s="205"/>
      <c r="R1211" s="205"/>
      <c r="S1211" s="205"/>
      <c r="T1211" s="206"/>
      <c r="AT1211" s="207" t="s">
        <v>189</v>
      </c>
      <c r="AU1211" s="207" t="s">
        <v>85</v>
      </c>
      <c r="AV1211" s="12" t="s">
        <v>83</v>
      </c>
      <c r="AW1211" s="12" t="s">
        <v>35</v>
      </c>
      <c r="AX1211" s="12" t="s">
        <v>75</v>
      </c>
      <c r="AY1211" s="207" t="s">
        <v>178</v>
      </c>
    </row>
    <row r="1212" spans="2:51" s="13" customFormat="1" ht="11.25">
      <c r="B1212" s="208"/>
      <c r="C1212" s="209"/>
      <c r="D1212" s="195" t="s">
        <v>189</v>
      </c>
      <c r="E1212" s="210" t="s">
        <v>19</v>
      </c>
      <c r="F1212" s="211" t="s">
        <v>1415</v>
      </c>
      <c r="G1212" s="209"/>
      <c r="H1212" s="212">
        <v>-22.515000000000001</v>
      </c>
      <c r="I1212" s="213"/>
      <c r="J1212" s="209"/>
      <c r="K1212" s="209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189</v>
      </c>
      <c r="AU1212" s="218" t="s">
        <v>85</v>
      </c>
      <c r="AV1212" s="13" t="s">
        <v>85</v>
      </c>
      <c r="AW1212" s="13" t="s">
        <v>35</v>
      </c>
      <c r="AX1212" s="13" t="s">
        <v>75</v>
      </c>
      <c r="AY1212" s="218" t="s">
        <v>178</v>
      </c>
    </row>
    <row r="1213" spans="2:51" s="15" customFormat="1" ht="11.25">
      <c r="B1213" s="230"/>
      <c r="C1213" s="231"/>
      <c r="D1213" s="195" t="s">
        <v>189</v>
      </c>
      <c r="E1213" s="232" t="s">
        <v>19</v>
      </c>
      <c r="F1213" s="233" t="s">
        <v>274</v>
      </c>
      <c r="G1213" s="231"/>
      <c r="H1213" s="234">
        <v>74.834999999999994</v>
      </c>
      <c r="I1213" s="235"/>
      <c r="J1213" s="231"/>
      <c r="K1213" s="231"/>
      <c r="L1213" s="236"/>
      <c r="M1213" s="237"/>
      <c r="N1213" s="238"/>
      <c r="O1213" s="238"/>
      <c r="P1213" s="238"/>
      <c r="Q1213" s="238"/>
      <c r="R1213" s="238"/>
      <c r="S1213" s="238"/>
      <c r="T1213" s="239"/>
      <c r="AT1213" s="240" t="s">
        <v>189</v>
      </c>
      <c r="AU1213" s="240" t="s">
        <v>85</v>
      </c>
      <c r="AV1213" s="15" t="s">
        <v>198</v>
      </c>
      <c r="AW1213" s="15" t="s">
        <v>35</v>
      </c>
      <c r="AX1213" s="15" t="s">
        <v>75</v>
      </c>
      <c r="AY1213" s="240" t="s">
        <v>178</v>
      </c>
    </row>
    <row r="1214" spans="2:51" s="12" customFormat="1" ht="11.25">
      <c r="B1214" s="198"/>
      <c r="C1214" s="199"/>
      <c r="D1214" s="195" t="s">
        <v>189</v>
      </c>
      <c r="E1214" s="200" t="s">
        <v>19</v>
      </c>
      <c r="F1214" s="201" t="s">
        <v>647</v>
      </c>
      <c r="G1214" s="199"/>
      <c r="H1214" s="200" t="s">
        <v>19</v>
      </c>
      <c r="I1214" s="202"/>
      <c r="J1214" s="199"/>
      <c r="K1214" s="199"/>
      <c r="L1214" s="203"/>
      <c r="M1214" s="204"/>
      <c r="N1214" s="205"/>
      <c r="O1214" s="205"/>
      <c r="P1214" s="205"/>
      <c r="Q1214" s="205"/>
      <c r="R1214" s="205"/>
      <c r="S1214" s="205"/>
      <c r="T1214" s="206"/>
      <c r="AT1214" s="207" t="s">
        <v>189</v>
      </c>
      <c r="AU1214" s="207" t="s">
        <v>85</v>
      </c>
      <c r="AV1214" s="12" t="s">
        <v>83</v>
      </c>
      <c r="AW1214" s="12" t="s">
        <v>35</v>
      </c>
      <c r="AX1214" s="12" t="s">
        <v>75</v>
      </c>
      <c r="AY1214" s="207" t="s">
        <v>178</v>
      </c>
    </row>
    <row r="1215" spans="2:51" s="13" customFormat="1" ht="11.25">
      <c r="B1215" s="208"/>
      <c r="C1215" s="209"/>
      <c r="D1215" s="195" t="s">
        <v>189</v>
      </c>
      <c r="E1215" s="210" t="s">
        <v>19</v>
      </c>
      <c r="F1215" s="211" t="s">
        <v>1416</v>
      </c>
      <c r="G1215" s="209"/>
      <c r="H1215" s="212">
        <v>35.4</v>
      </c>
      <c r="I1215" s="213"/>
      <c r="J1215" s="209"/>
      <c r="K1215" s="209"/>
      <c r="L1215" s="214"/>
      <c r="M1215" s="215"/>
      <c r="N1215" s="216"/>
      <c r="O1215" s="216"/>
      <c r="P1215" s="216"/>
      <c r="Q1215" s="216"/>
      <c r="R1215" s="216"/>
      <c r="S1215" s="216"/>
      <c r="T1215" s="217"/>
      <c r="AT1215" s="218" t="s">
        <v>189</v>
      </c>
      <c r="AU1215" s="218" t="s">
        <v>85</v>
      </c>
      <c r="AV1215" s="13" t="s">
        <v>85</v>
      </c>
      <c r="AW1215" s="13" t="s">
        <v>35</v>
      </c>
      <c r="AX1215" s="13" t="s">
        <v>75</v>
      </c>
      <c r="AY1215" s="218" t="s">
        <v>178</v>
      </c>
    </row>
    <row r="1216" spans="2:51" s="12" customFormat="1" ht="11.25">
      <c r="B1216" s="198"/>
      <c r="C1216" s="199"/>
      <c r="D1216" s="195" t="s">
        <v>189</v>
      </c>
      <c r="E1216" s="200" t="s">
        <v>19</v>
      </c>
      <c r="F1216" s="201" t="s">
        <v>881</v>
      </c>
      <c r="G1216" s="199"/>
      <c r="H1216" s="200" t="s">
        <v>19</v>
      </c>
      <c r="I1216" s="202"/>
      <c r="J1216" s="199"/>
      <c r="K1216" s="199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189</v>
      </c>
      <c r="AU1216" s="207" t="s">
        <v>85</v>
      </c>
      <c r="AV1216" s="12" t="s">
        <v>83</v>
      </c>
      <c r="AW1216" s="12" t="s">
        <v>35</v>
      </c>
      <c r="AX1216" s="12" t="s">
        <v>75</v>
      </c>
      <c r="AY1216" s="207" t="s">
        <v>178</v>
      </c>
    </row>
    <row r="1217" spans="2:65" s="13" customFormat="1" ht="11.25">
      <c r="B1217" s="208"/>
      <c r="C1217" s="209"/>
      <c r="D1217" s="195" t="s">
        <v>189</v>
      </c>
      <c r="E1217" s="210" t="s">
        <v>19</v>
      </c>
      <c r="F1217" s="211" t="s">
        <v>1417</v>
      </c>
      <c r="G1217" s="209"/>
      <c r="H1217" s="212">
        <v>-0.75</v>
      </c>
      <c r="I1217" s="213"/>
      <c r="J1217" s="209"/>
      <c r="K1217" s="209"/>
      <c r="L1217" s="214"/>
      <c r="M1217" s="215"/>
      <c r="N1217" s="216"/>
      <c r="O1217" s="216"/>
      <c r="P1217" s="216"/>
      <c r="Q1217" s="216"/>
      <c r="R1217" s="216"/>
      <c r="S1217" s="216"/>
      <c r="T1217" s="217"/>
      <c r="AT1217" s="218" t="s">
        <v>189</v>
      </c>
      <c r="AU1217" s="218" t="s">
        <v>85</v>
      </c>
      <c r="AV1217" s="13" t="s">
        <v>85</v>
      </c>
      <c r="AW1217" s="13" t="s">
        <v>35</v>
      </c>
      <c r="AX1217" s="13" t="s">
        <v>75</v>
      </c>
      <c r="AY1217" s="218" t="s">
        <v>178</v>
      </c>
    </row>
    <row r="1218" spans="2:65" s="15" customFormat="1" ht="11.25">
      <c r="B1218" s="230"/>
      <c r="C1218" s="231"/>
      <c r="D1218" s="195" t="s">
        <v>189</v>
      </c>
      <c r="E1218" s="232" t="s">
        <v>19</v>
      </c>
      <c r="F1218" s="233" t="s">
        <v>274</v>
      </c>
      <c r="G1218" s="231"/>
      <c r="H1218" s="234">
        <v>34.65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189</v>
      </c>
      <c r="AU1218" s="240" t="s">
        <v>85</v>
      </c>
      <c r="AV1218" s="15" t="s">
        <v>198</v>
      </c>
      <c r="AW1218" s="15" t="s">
        <v>35</v>
      </c>
      <c r="AX1218" s="15" t="s">
        <v>75</v>
      </c>
      <c r="AY1218" s="240" t="s">
        <v>178</v>
      </c>
    </row>
    <row r="1219" spans="2:65" s="12" customFormat="1" ht="11.25">
      <c r="B1219" s="198"/>
      <c r="C1219" s="199"/>
      <c r="D1219" s="195" t="s">
        <v>189</v>
      </c>
      <c r="E1219" s="200" t="s">
        <v>19</v>
      </c>
      <c r="F1219" s="201" t="s">
        <v>649</v>
      </c>
      <c r="G1219" s="199"/>
      <c r="H1219" s="200" t="s">
        <v>19</v>
      </c>
      <c r="I1219" s="202"/>
      <c r="J1219" s="199"/>
      <c r="K1219" s="199"/>
      <c r="L1219" s="203"/>
      <c r="M1219" s="204"/>
      <c r="N1219" s="205"/>
      <c r="O1219" s="205"/>
      <c r="P1219" s="205"/>
      <c r="Q1219" s="205"/>
      <c r="R1219" s="205"/>
      <c r="S1219" s="205"/>
      <c r="T1219" s="206"/>
      <c r="AT1219" s="207" t="s">
        <v>189</v>
      </c>
      <c r="AU1219" s="207" t="s">
        <v>85</v>
      </c>
      <c r="AV1219" s="12" t="s">
        <v>83</v>
      </c>
      <c r="AW1219" s="12" t="s">
        <v>35</v>
      </c>
      <c r="AX1219" s="12" t="s">
        <v>75</v>
      </c>
      <c r="AY1219" s="207" t="s">
        <v>178</v>
      </c>
    </row>
    <row r="1220" spans="2:65" s="13" customFormat="1" ht="11.25">
      <c r="B1220" s="208"/>
      <c r="C1220" s="209"/>
      <c r="D1220" s="195" t="s">
        <v>189</v>
      </c>
      <c r="E1220" s="210" t="s">
        <v>19</v>
      </c>
      <c r="F1220" s="211" t="s">
        <v>1416</v>
      </c>
      <c r="G1220" s="209"/>
      <c r="H1220" s="212">
        <v>35.4</v>
      </c>
      <c r="I1220" s="213"/>
      <c r="J1220" s="209"/>
      <c r="K1220" s="209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189</v>
      </c>
      <c r="AU1220" s="218" t="s">
        <v>85</v>
      </c>
      <c r="AV1220" s="13" t="s">
        <v>85</v>
      </c>
      <c r="AW1220" s="13" t="s">
        <v>35</v>
      </c>
      <c r="AX1220" s="13" t="s">
        <v>75</v>
      </c>
      <c r="AY1220" s="218" t="s">
        <v>178</v>
      </c>
    </row>
    <row r="1221" spans="2:65" s="12" customFormat="1" ht="11.25">
      <c r="B1221" s="198"/>
      <c r="C1221" s="199"/>
      <c r="D1221" s="195" t="s">
        <v>189</v>
      </c>
      <c r="E1221" s="200" t="s">
        <v>19</v>
      </c>
      <c r="F1221" s="201" t="s">
        <v>881</v>
      </c>
      <c r="G1221" s="199"/>
      <c r="H1221" s="200" t="s">
        <v>19</v>
      </c>
      <c r="I1221" s="202"/>
      <c r="J1221" s="199"/>
      <c r="K1221" s="199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189</v>
      </c>
      <c r="AU1221" s="207" t="s">
        <v>85</v>
      </c>
      <c r="AV1221" s="12" t="s">
        <v>83</v>
      </c>
      <c r="AW1221" s="12" t="s">
        <v>35</v>
      </c>
      <c r="AX1221" s="12" t="s">
        <v>75</v>
      </c>
      <c r="AY1221" s="207" t="s">
        <v>178</v>
      </c>
    </row>
    <row r="1222" spans="2:65" s="13" customFormat="1" ht="11.25">
      <c r="B1222" s="208"/>
      <c r="C1222" s="209"/>
      <c r="D1222" s="195" t="s">
        <v>189</v>
      </c>
      <c r="E1222" s="210" t="s">
        <v>19</v>
      </c>
      <c r="F1222" s="211" t="s">
        <v>1418</v>
      </c>
      <c r="G1222" s="209"/>
      <c r="H1222" s="212">
        <v>-7.5129999999999999</v>
      </c>
      <c r="I1222" s="213"/>
      <c r="J1222" s="209"/>
      <c r="K1222" s="209"/>
      <c r="L1222" s="214"/>
      <c r="M1222" s="215"/>
      <c r="N1222" s="216"/>
      <c r="O1222" s="216"/>
      <c r="P1222" s="216"/>
      <c r="Q1222" s="216"/>
      <c r="R1222" s="216"/>
      <c r="S1222" s="216"/>
      <c r="T1222" s="217"/>
      <c r="AT1222" s="218" t="s">
        <v>189</v>
      </c>
      <c r="AU1222" s="218" t="s">
        <v>85</v>
      </c>
      <c r="AV1222" s="13" t="s">
        <v>85</v>
      </c>
      <c r="AW1222" s="13" t="s">
        <v>35</v>
      </c>
      <c r="AX1222" s="13" t="s">
        <v>75</v>
      </c>
      <c r="AY1222" s="218" t="s">
        <v>178</v>
      </c>
    </row>
    <row r="1223" spans="2:65" s="13" customFormat="1" ht="11.25">
      <c r="B1223" s="208"/>
      <c r="C1223" s="209"/>
      <c r="D1223" s="195" t="s">
        <v>189</v>
      </c>
      <c r="E1223" s="210" t="s">
        <v>19</v>
      </c>
      <c r="F1223" s="211" t="s">
        <v>1419</v>
      </c>
      <c r="G1223" s="209"/>
      <c r="H1223" s="212">
        <v>-0.12</v>
      </c>
      <c r="I1223" s="213"/>
      <c r="J1223" s="209"/>
      <c r="K1223" s="209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189</v>
      </c>
      <c r="AU1223" s="218" t="s">
        <v>85</v>
      </c>
      <c r="AV1223" s="13" t="s">
        <v>85</v>
      </c>
      <c r="AW1223" s="13" t="s">
        <v>35</v>
      </c>
      <c r="AX1223" s="13" t="s">
        <v>75</v>
      </c>
      <c r="AY1223" s="218" t="s">
        <v>178</v>
      </c>
    </row>
    <row r="1224" spans="2:65" s="15" customFormat="1" ht="11.25">
      <c r="B1224" s="230"/>
      <c r="C1224" s="231"/>
      <c r="D1224" s="195" t="s">
        <v>189</v>
      </c>
      <c r="E1224" s="232" t="s">
        <v>19</v>
      </c>
      <c r="F1224" s="233" t="s">
        <v>274</v>
      </c>
      <c r="G1224" s="231"/>
      <c r="H1224" s="234">
        <v>27.766999999999999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AT1224" s="240" t="s">
        <v>189</v>
      </c>
      <c r="AU1224" s="240" t="s">
        <v>85</v>
      </c>
      <c r="AV1224" s="15" t="s">
        <v>198</v>
      </c>
      <c r="AW1224" s="15" t="s">
        <v>35</v>
      </c>
      <c r="AX1224" s="15" t="s">
        <v>75</v>
      </c>
      <c r="AY1224" s="240" t="s">
        <v>178</v>
      </c>
    </row>
    <row r="1225" spans="2:65" s="12" customFormat="1" ht="11.25">
      <c r="B1225" s="198"/>
      <c r="C1225" s="199"/>
      <c r="D1225" s="195" t="s">
        <v>189</v>
      </c>
      <c r="E1225" s="200" t="s">
        <v>19</v>
      </c>
      <c r="F1225" s="201" t="s">
        <v>1405</v>
      </c>
      <c r="G1225" s="199"/>
      <c r="H1225" s="200" t="s">
        <v>19</v>
      </c>
      <c r="I1225" s="202"/>
      <c r="J1225" s="199"/>
      <c r="K1225" s="199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189</v>
      </c>
      <c r="AU1225" s="207" t="s">
        <v>85</v>
      </c>
      <c r="AV1225" s="12" t="s">
        <v>83</v>
      </c>
      <c r="AW1225" s="12" t="s">
        <v>35</v>
      </c>
      <c r="AX1225" s="12" t="s">
        <v>75</v>
      </c>
      <c r="AY1225" s="207" t="s">
        <v>178</v>
      </c>
    </row>
    <row r="1226" spans="2:65" s="13" customFormat="1" ht="11.25">
      <c r="B1226" s="208"/>
      <c r="C1226" s="209"/>
      <c r="D1226" s="195" t="s">
        <v>189</v>
      </c>
      <c r="E1226" s="210" t="s">
        <v>19</v>
      </c>
      <c r="F1226" s="211" t="s">
        <v>1406</v>
      </c>
      <c r="G1226" s="209"/>
      <c r="H1226" s="212">
        <v>14.077</v>
      </c>
      <c r="I1226" s="213"/>
      <c r="J1226" s="209"/>
      <c r="K1226" s="209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189</v>
      </c>
      <c r="AU1226" s="218" t="s">
        <v>85</v>
      </c>
      <c r="AV1226" s="13" t="s">
        <v>85</v>
      </c>
      <c r="AW1226" s="13" t="s">
        <v>35</v>
      </c>
      <c r="AX1226" s="13" t="s">
        <v>75</v>
      </c>
      <c r="AY1226" s="218" t="s">
        <v>178</v>
      </c>
    </row>
    <row r="1227" spans="2:65" s="14" customFormat="1" ht="11.25">
      <c r="B1227" s="219"/>
      <c r="C1227" s="220"/>
      <c r="D1227" s="195" t="s">
        <v>189</v>
      </c>
      <c r="E1227" s="221" t="s">
        <v>19</v>
      </c>
      <c r="F1227" s="222" t="s">
        <v>258</v>
      </c>
      <c r="G1227" s="220"/>
      <c r="H1227" s="223">
        <v>241.554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189</v>
      </c>
      <c r="AU1227" s="229" t="s">
        <v>85</v>
      </c>
      <c r="AV1227" s="14" t="s">
        <v>185</v>
      </c>
      <c r="AW1227" s="14" t="s">
        <v>35</v>
      </c>
      <c r="AX1227" s="14" t="s">
        <v>83</v>
      </c>
      <c r="AY1227" s="229" t="s">
        <v>178</v>
      </c>
    </row>
    <row r="1228" spans="2:65" s="1" customFormat="1" ht="16.5" customHeight="1">
      <c r="B1228" s="35"/>
      <c r="C1228" s="183" t="s">
        <v>1443</v>
      </c>
      <c r="D1228" s="183" t="s">
        <v>180</v>
      </c>
      <c r="E1228" s="184" t="s">
        <v>1438</v>
      </c>
      <c r="F1228" s="185" t="s">
        <v>1439</v>
      </c>
      <c r="G1228" s="186" t="s">
        <v>183</v>
      </c>
      <c r="H1228" s="187">
        <v>53.79</v>
      </c>
      <c r="I1228" s="188"/>
      <c r="J1228" s="189">
        <f>ROUND(I1228*H1228,2)</f>
        <v>0</v>
      </c>
      <c r="K1228" s="185" t="s">
        <v>184</v>
      </c>
      <c r="L1228" s="39"/>
      <c r="M1228" s="190" t="s">
        <v>19</v>
      </c>
      <c r="N1228" s="191" t="s">
        <v>46</v>
      </c>
      <c r="O1228" s="61"/>
      <c r="P1228" s="192">
        <f>O1228*H1228</f>
        <v>0</v>
      </c>
      <c r="Q1228" s="192">
        <v>4.3800000000000002E-3</v>
      </c>
      <c r="R1228" s="192">
        <f>Q1228*H1228</f>
        <v>0.23560020000000001</v>
      </c>
      <c r="S1228" s="192">
        <v>0</v>
      </c>
      <c r="T1228" s="193">
        <f>S1228*H1228</f>
        <v>0</v>
      </c>
      <c r="AR1228" s="18" t="s">
        <v>185</v>
      </c>
      <c r="AT1228" s="18" t="s">
        <v>180</v>
      </c>
      <c r="AU1228" s="18" t="s">
        <v>85</v>
      </c>
      <c r="AY1228" s="18" t="s">
        <v>178</v>
      </c>
      <c r="BE1228" s="194">
        <f>IF(N1228="základní",J1228,0)</f>
        <v>0</v>
      </c>
      <c r="BF1228" s="194">
        <f>IF(N1228="snížená",J1228,0)</f>
        <v>0</v>
      </c>
      <c r="BG1228" s="194">
        <f>IF(N1228="zákl. přenesená",J1228,0)</f>
        <v>0</v>
      </c>
      <c r="BH1228" s="194">
        <f>IF(N1228="sníž. přenesená",J1228,0)</f>
        <v>0</v>
      </c>
      <c r="BI1228" s="194">
        <f>IF(N1228="nulová",J1228,0)</f>
        <v>0</v>
      </c>
      <c r="BJ1228" s="18" t="s">
        <v>83</v>
      </c>
      <c r="BK1228" s="194">
        <f>ROUND(I1228*H1228,2)</f>
        <v>0</v>
      </c>
      <c r="BL1228" s="18" t="s">
        <v>185</v>
      </c>
      <c r="BM1228" s="18" t="s">
        <v>1444</v>
      </c>
    </row>
    <row r="1229" spans="2:65" s="1" customFormat="1" ht="11.25">
      <c r="B1229" s="35"/>
      <c r="C1229" s="36"/>
      <c r="D1229" s="195" t="s">
        <v>187</v>
      </c>
      <c r="E1229" s="36"/>
      <c r="F1229" s="196" t="s">
        <v>1441</v>
      </c>
      <c r="G1229" s="36"/>
      <c r="H1229" s="36"/>
      <c r="I1229" s="113"/>
      <c r="J1229" s="36"/>
      <c r="K1229" s="36"/>
      <c r="L1229" s="39"/>
      <c r="M1229" s="197"/>
      <c r="N1229" s="61"/>
      <c r="O1229" s="61"/>
      <c r="P1229" s="61"/>
      <c r="Q1229" s="61"/>
      <c r="R1229" s="61"/>
      <c r="S1229" s="61"/>
      <c r="T1229" s="62"/>
      <c r="AT1229" s="18" t="s">
        <v>187</v>
      </c>
      <c r="AU1229" s="18" t="s">
        <v>85</v>
      </c>
    </row>
    <row r="1230" spans="2:65" s="12" customFormat="1" ht="11.25">
      <c r="B1230" s="198"/>
      <c r="C1230" s="199"/>
      <c r="D1230" s="195" t="s">
        <v>189</v>
      </c>
      <c r="E1230" s="200" t="s">
        <v>19</v>
      </c>
      <c r="F1230" s="201" t="s">
        <v>1445</v>
      </c>
      <c r="G1230" s="199"/>
      <c r="H1230" s="200" t="s">
        <v>19</v>
      </c>
      <c r="I1230" s="202"/>
      <c r="J1230" s="199"/>
      <c r="K1230" s="199"/>
      <c r="L1230" s="203"/>
      <c r="M1230" s="204"/>
      <c r="N1230" s="205"/>
      <c r="O1230" s="205"/>
      <c r="P1230" s="205"/>
      <c r="Q1230" s="205"/>
      <c r="R1230" s="205"/>
      <c r="S1230" s="205"/>
      <c r="T1230" s="206"/>
      <c r="AT1230" s="207" t="s">
        <v>189</v>
      </c>
      <c r="AU1230" s="207" t="s">
        <v>85</v>
      </c>
      <c r="AV1230" s="12" t="s">
        <v>83</v>
      </c>
      <c r="AW1230" s="12" t="s">
        <v>35</v>
      </c>
      <c r="AX1230" s="12" t="s">
        <v>75</v>
      </c>
      <c r="AY1230" s="207" t="s">
        <v>178</v>
      </c>
    </row>
    <row r="1231" spans="2:65" s="12" customFormat="1" ht="11.25">
      <c r="B1231" s="198"/>
      <c r="C1231" s="199"/>
      <c r="D1231" s="195" t="s">
        <v>189</v>
      </c>
      <c r="E1231" s="200" t="s">
        <v>19</v>
      </c>
      <c r="F1231" s="201" t="s">
        <v>643</v>
      </c>
      <c r="G1231" s="199"/>
      <c r="H1231" s="200" t="s">
        <v>19</v>
      </c>
      <c r="I1231" s="202"/>
      <c r="J1231" s="199"/>
      <c r="K1231" s="199"/>
      <c r="L1231" s="203"/>
      <c r="M1231" s="204"/>
      <c r="N1231" s="205"/>
      <c r="O1231" s="205"/>
      <c r="P1231" s="205"/>
      <c r="Q1231" s="205"/>
      <c r="R1231" s="205"/>
      <c r="S1231" s="205"/>
      <c r="T1231" s="206"/>
      <c r="AT1231" s="207" t="s">
        <v>189</v>
      </c>
      <c r="AU1231" s="207" t="s">
        <v>85</v>
      </c>
      <c r="AV1231" s="12" t="s">
        <v>83</v>
      </c>
      <c r="AW1231" s="12" t="s">
        <v>35</v>
      </c>
      <c r="AX1231" s="12" t="s">
        <v>75</v>
      </c>
      <c r="AY1231" s="207" t="s">
        <v>178</v>
      </c>
    </row>
    <row r="1232" spans="2:65" s="13" customFormat="1" ht="11.25">
      <c r="B1232" s="208"/>
      <c r="C1232" s="209"/>
      <c r="D1232" s="195" t="s">
        <v>189</v>
      </c>
      <c r="E1232" s="210" t="s">
        <v>19</v>
      </c>
      <c r="F1232" s="211" t="s">
        <v>1446</v>
      </c>
      <c r="G1232" s="209"/>
      <c r="H1232" s="212">
        <v>0.374</v>
      </c>
      <c r="I1232" s="213"/>
      <c r="J1232" s="209"/>
      <c r="K1232" s="209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189</v>
      </c>
      <c r="AU1232" s="218" t="s">
        <v>85</v>
      </c>
      <c r="AV1232" s="13" t="s">
        <v>85</v>
      </c>
      <c r="AW1232" s="13" t="s">
        <v>35</v>
      </c>
      <c r="AX1232" s="13" t="s">
        <v>75</v>
      </c>
      <c r="AY1232" s="218" t="s">
        <v>178</v>
      </c>
    </row>
    <row r="1233" spans="2:51" s="13" customFormat="1" ht="11.25">
      <c r="B1233" s="208"/>
      <c r="C1233" s="209"/>
      <c r="D1233" s="195" t="s">
        <v>189</v>
      </c>
      <c r="E1233" s="210" t="s">
        <v>19</v>
      </c>
      <c r="F1233" s="211" t="s">
        <v>1447</v>
      </c>
      <c r="G1233" s="209"/>
      <c r="H1233" s="212">
        <v>0.64</v>
      </c>
      <c r="I1233" s="213"/>
      <c r="J1233" s="209"/>
      <c r="K1233" s="209"/>
      <c r="L1233" s="214"/>
      <c r="M1233" s="215"/>
      <c r="N1233" s="216"/>
      <c r="O1233" s="216"/>
      <c r="P1233" s="216"/>
      <c r="Q1233" s="216"/>
      <c r="R1233" s="216"/>
      <c r="S1233" s="216"/>
      <c r="T1233" s="217"/>
      <c r="AT1233" s="218" t="s">
        <v>189</v>
      </c>
      <c r="AU1233" s="218" t="s">
        <v>85</v>
      </c>
      <c r="AV1233" s="13" t="s">
        <v>85</v>
      </c>
      <c r="AW1233" s="13" t="s">
        <v>35</v>
      </c>
      <c r="AX1233" s="13" t="s">
        <v>75</v>
      </c>
      <c r="AY1233" s="218" t="s">
        <v>178</v>
      </c>
    </row>
    <row r="1234" spans="2:51" s="13" customFormat="1" ht="11.25">
      <c r="B1234" s="208"/>
      <c r="C1234" s="209"/>
      <c r="D1234" s="195" t="s">
        <v>189</v>
      </c>
      <c r="E1234" s="210" t="s">
        <v>19</v>
      </c>
      <c r="F1234" s="211" t="s">
        <v>1448</v>
      </c>
      <c r="G1234" s="209"/>
      <c r="H1234" s="212">
        <v>20.152000000000001</v>
      </c>
      <c r="I1234" s="213"/>
      <c r="J1234" s="209"/>
      <c r="K1234" s="209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189</v>
      </c>
      <c r="AU1234" s="218" t="s">
        <v>85</v>
      </c>
      <c r="AV1234" s="13" t="s">
        <v>85</v>
      </c>
      <c r="AW1234" s="13" t="s">
        <v>35</v>
      </c>
      <c r="AX1234" s="13" t="s">
        <v>75</v>
      </c>
      <c r="AY1234" s="218" t="s">
        <v>178</v>
      </c>
    </row>
    <row r="1235" spans="2:51" s="13" customFormat="1" ht="11.25">
      <c r="B1235" s="208"/>
      <c r="C1235" s="209"/>
      <c r="D1235" s="195" t="s">
        <v>189</v>
      </c>
      <c r="E1235" s="210" t="s">
        <v>19</v>
      </c>
      <c r="F1235" s="211" t="s">
        <v>1449</v>
      </c>
      <c r="G1235" s="209"/>
      <c r="H1235" s="212">
        <v>19.109000000000002</v>
      </c>
      <c r="I1235" s="213"/>
      <c r="J1235" s="209"/>
      <c r="K1235" s="209"/>
      <c r="L1235" s="214"/>
      <c r="M1235" s="215"/>
      <c r="N1235" s="216"/>
      <c r="O1235" s="216"/>
      <c r="P1235" s="216"/>
      <c r="Q1235" s="216"/>
      <c r="R1235" s="216"/>
      <c r="S1235" s="216"/>
      <c r="T1235" s="217"/>
      <c r="AT1235" s="218" t="s">
        <v>189</v>
      </c>
      <c r="AU1235" s="218" t="s">
        <v>85</v>
      </c>
      <c r="AV1235" s="13" t="s">
        <v>85</v>
      </c>
      <c r="AW1235" s="13" t="s">
        <v>35</v>
      </c>
      <c r="AX1235" s="13" t="s">
        <v>75</v>
      </c>
      <c r="AY1235" s="218" t="s">
        <v>178</v>
      </c>
    </row>
    <row r="1236" spans="2:51" s="13" customFormat="1" ht="11.25">
      <c r="B1236" s="208"/>
      <c r="C1236" s="209"/>
      <c r="D1236" s="195" t="s">
        <v>189</v>
      </c>
      <c r="E1236" s="210" t="s">
        <v>19</v>
      </c>
      <c r="F1236" s="211" t="s">
        <v>1450</v>
      </c>
      <c r="G1236" s="209"/>
      <c r="H1236" s="212">
        <v>0.93500000000000005</v>
      </c>
      <c r="I1236" s="213"/>
      <c r="J1236" s="209"/>
      <c r="K1236" s="209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189</v>
      </c>
      <c r="AU1236" s="218" t="s">
        <v>85</v>
      </c>
      <c r="AV1236" s="13" t="s">
        <v>85</v>
      </c>
      <c r="AW1236" s="13" t="s">
        <v>35</v>
      </c>
      <c r="AX1236" s="13" t="s">
        <v>75</v>
      </c>
      <c r="AY1236" s="218" t="s">
        <v>178</v>
      </c>
    </row>
    <row r="1237" spans="2:51" s="12" customFormat="1" ht="11.25">
      <c r="B1237" s="198"/>
      <c r="C1237" s="199"/>
      <c r="D1237" s="195" t="s">
        <v>189</v>
      </c>
      <c r="E1237" s="200" t="s">
        <v>19</v>
      </c>
      <c r="F1237" s="201" t="s">
        <v>881</v>
      </c>
      <c r="G1237" s="199"/>
      <c r="H1237" s="200" t="s">
        <v>19</v>
      </c>
      <c r="I1237" s="202"/>
      <c r="J1237" s="199"/>
      <c r="K1237" s="199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189</v>
      </c>
      <c r="AU1237" s="207" t="s">
        <v>85</v>
      </c>
      <c r="AV1237" s="12" t="s">
        <v>83</v>
      </c>
      <c r="AW1237" s="12" t="s">
        <v>35</v>
      </c>
      <c r="AX1237" s="12" t="s">
        <v>75</v>
      </c>
      <c r="AY1237" s="207" t="s">
        <v>178</v>
      </c>
    </row>
    <row r="1238" spans="2:51" s="13" customFormat="1" ht="11.25">
      <c r="B1238" s="208"/>
      <c r="C1238" s="209"/>
      <c r="D1238" s="195" t="s">
        <v>189</v>
      </c>
      <c r="E1238" s="210" t="s">
        <v>19</v>
      </c>
      <c r="F1238" s="211" t="s">
        <v>1451</v>
      </c>
      <c r="G1238" s="209"/>
      <c r="H1238" s="212">
        <v>-6.0529999999999999</v>
      </c>
      <c r="I1238" s="213"/>
      <c r="J1238" s="209"/>
      <c r="K1238" s="209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189</v>
      </c>
      <c r="AU1238" s="218" t="s">
        <v>85</v>
      </c>
      <c r="AV1238" s="13" t="s">
        <v>85</v>
      </c>
      <c r="AW1238" s="13" t="s">
        <v>35</v>
      </c>
      <c r="AX1238" s="13" t="s">
        <v>75</v>
      </c>
      <c r="AY1238" s="218" t="s">
        <v>178</v>
      </c>
    </row>
    <row r="1239" spans="2:51" s="15" customFormat="1" ht="11.25">
      <c r="B1239" s="230"/>
      <c r="C1239" s="231"/>
      <c r="D1239" s="195" t="s">
        <v>189</v>
      </c>
      <c r="E1239" s="232" t="s">
        <v>19</v>
      </c>
      <c r="F1239" s="233" t="s">
        <v>274</v>
      </c>
      <c r="G1239" s="231"/>
      <c r="H1239" s="234">
        <v>35.156999999999996</v>
      </c>
      <c r="I1239" s="235"/>
      <c r="J1239" s="231"/>
      <c r="K1239" s="231"/>
      <c r="L1239" s="236"/>
      <c r="M1239" s="237"/>
      <c r="N1239" s="238"/>
      <c r="O1239" s="238"/>
      <c r="P1239" s="238"/>
      <c r="Q1239" s="238"/>
      <c r="R1239" s="238"/>
      <c r="S1239" s="238"/>
      <c r="T1239" s="239"/>
      <c r="AT1239" s="240" t="s">
        <v>189</v>
      </c>
      <c r="AU1239" s="240" t="s">
        <v>85</v>
      </c>
      <c r="AV1239" s="15" t="s">
        <v>198</v>
      </c>
      <c r="AW1239" s="15" t="s">
        <v>35</v>
      </c>
      <c r="AX1239" s="15" t="s">
        <v>75</v>
      </c>
      <c r="AY1239" s="240" t="s">
        <v>178</v>
      </c>
    </row>
    <row r="1240" spans="2:51" s="12" customFormat="1" ht="11.25">
      <c r="B1240" s="198"/>
      <c r="C1240" s="199"/>
      <c r="D1240" s="195" t="s">
        <v>189</v>
      </c>
      <c r="E1240" s="200" t="s">
        <v>19</v>
      </c>
      <c r="F1240" s="201" t="s">
        <v>645</v>
      </c>
      <c r="G1240" s="199"/>
      <c r="H1240" s="200" t="s">
        <v>19</v>
      </c>
      <c r="I1240" s="202"/>
      <c r="J1240" s="199"/>
      <c r="K1240" s="199"/>
      <c r="L1240" s="203"/>
      <c r="M1240" s="204"/>
      <c r="N1240" s="205"/>
      <c r="O1240" s="205"/>
      <c r="P1240" s="205"/>
      <c r="Q1240" s="205"/>
      <c r="R1240" s="205"/>
      <c r="S1240" s="205"/>
      <c r="T1240" s="206"/>
      <c r="AT1240" s="207" t="s">
        <v>189</v>
      </c>
      <c r="AU1240" s="207" t="s">
        <v>85</v>
      </c>
      <c r="AV1240" s="12" t="s">
        <v>83</v>
      </c>
      <c r="AW1240" s="12" t="s">
        <v>35</v>
      </c>
      <c r="AX1240" s="12" t="s">
        <v>75</v>
      </c>
      <c r="AY1240" s="207" t="s">
        <v>178</v>
      </c>
    </row>
    <row r="1241" spans="2:51" s="13" customFormat="1" ht="11.25">
      <c r="B1241" s="208"/>
      <c r="C1241" s="209"/>
      <c r="D1241" s="195" t="s">
        <v>189</v>
      </c>
      <c r="E1241" s="210" t="s">
        <v>19</v>
      </c>
      <c r="F1241" s="211" t="s">
        <v>1452</v>
      </c>
      <c r="G1241" s="209"/>
      <c r="H1241" s="212">
        <v>7.26</v>
      </c>
      <c r="I1241" s="213"/>
      <c r="J1241" s="209"/>
      <c r="K1241" s="209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189</v>
      </c>
      <c r="AU1241" s="218" t="s">
        <v>85</v>
      </c>
      <c r="AV1241" s="13" t="s">
        <v>85</v>
      </c>
      <c r="AW1241" s="13" t="s">
        <v>35</v>
      </c>
      <c r="AX1241" s="13" t="s">
        <v>75</v>
      </c>
      <c r="AY1241" s="218" t="s">
        <v>178</v>
      </c>
    </row>
    <row r="1242" spans="2:51" s="13" customFormat="1" ht="11.25">
      <c r="B1242" s="208"/>
      <c r="C1242" s="209"/>
      <c r="D1242" s="195" t="s">
        <v>189</v>
      </c>
      <c r="E1242" s="210" t="s">
        <v>19</v>
      </c>
      <c r="F1242" s="211" t="s">
        <v>1453</v>
      </c>
      <c r="G1242" s="209"/>
      <c r="H1242" s="212">
        <v>0.374</v>
      </c>
      <c r="I1242" s="213"/>
      <c r="J1242" s="209"/>
      <c r="K1242" s="209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189</v>
      </c>
      <c r="AU1242" s="218" t="s">
        <v>85</v>
      </c>
      <c r="AV1242" s="13" t="s">
        <v>85</v>
      </c>
      <c r="AW1242" s="13" t="s">
        <v>35</v>
      </c>
      <c r="AX1242" s="13" t="s">
        <v>75</v>
      </c>
      <c r="AY1242" s="218" t="s">
        <v>178</v>
      </c>
    </row>
    <row r="1243" spans="2:51" s="12" customFormat="1" ht="11.25">
      <c r="B1243" s="198"/>
      <c r="C1243" s="199"/>
      <c r="D1243" s="195" t="s">
        <v>189</v>
      </c>
      <c r="E1243" s="200" t="s">
        <v>19</v>
      </c>
      <c r="F1243" s="201" t="s">
        <v>881</v>
      </c>
      <c r="G1243" s="199"/>
      <c r="H1243" s="200" t="s">
        <v>19</v>
      </c>
      <c r="I1243" s="202"/>
      <c r="J1243" s="199"/>
      <c r="K1243" s="199"/>
      <c r="L1243" s="203"/>
      <c r="M1243" s="204"/>
      <c r="N1243" s="205"/>
      <c r="O1243" s="205"/>
      <c r="P1243" s="205"/>
      <c r="Q1243" s="205"/>
      <c r="R1243" s="205"/>
      <c r="S1243" s="205"/>
      <c r="T1243" s="206"/>
      <c r="AT1243" s="207" t="s">
        <v>189</v>
      </c>
      <c r="AU1243" s="207" t="s">
        <v>85</v>
      </c>
      <c r="AV1243" s="12" t="s">
        <v>83</v>
      </c>
      <c r="AW1243" s="12" t="s">
        <v>35</v>
      </c>
      <c r="AX1243" s="12" t="s">
        <v>75</v>
      </c>
      <c r="AY1243" s="207" t="s">
        <v>178</v>
      </c>
    </row>
    <row r="1244" spans="2:51" s="13" customFormat="1" ht="11.25">
      <c r="B1244" s="208"/>
      <c r="C1244" s="209"/>
      <c r="D1244" s="195" t="s">
        <v>189</v>
      </c>
      <c r="E1244" s="210" t="s">
        <v>19</v>
      </c>
      <c r="F1244" s="211" t="s">
        <v>1454</v>
      </c>
      <c r="G1244" s="209"/>
      <c r="H1244" s="212">
        <v>-1.254</v>
      </c>
      <c r="I1244" s="213"/>
      <c r="J1244" s="209"/>
      <c r="K1244" s="209"/>
      <c r="L1244" s="214"/>
      <c r="M1244" s="215"/>
      <c r="N1244" s="216"/>
      <c r="O1244" s="216"/>
      <c r="P1244" s="216"/>
      <c r="Q1244" s="216"/>
      <c r="R1244" s="216"/>
      <c r="S1244" s="216"/>
      <c r="T1244" s="217"/>
      <c r="AT1244" s="218" t="s">
        <v>189</v>
      </c>
      <c r="AU1244" s="218" t="s">
        <v>85</v>
      </c>
      <c r="AV1244" s="13" t="s">
        <v>85</v>
      </c>
      <c r="AW1244" s="13" t="s">
        <v>35</v>
      </c>
      <c r="AX1244" s="13" t="s">
        <v>75</v>
      </c>
      <c r="AY1244" s="218" t="s">
        <v>178</v>
      </c>
    </row>
    <row r="1245" spans="2:51" s="15" customFormat="1" ht="11.25">
      <c r="B1245" s="230"/>
      <c r="C1245" s="231"/>
      <c r="D1245" s="195" t="s">
        <v>189</v>
      </c>
      <c r="E1245" s="232" t="s">
        <v>19</v>
      </c>
      <c r="F1245" s="233" t="s">
        <v>274</v>
      </c>
      <c r="G1245" s="231"/>
      <c r="H1245" s="234">
        <v>6.38</v>
      </c>
      <c r="I1245" s="235"/>
      <c r="J1245" s="231"/>
      <c r="K1245" s="231"/>
      <c r="L1245" s="236"/>
      <c r="M1245" s="237"/>
      <c r="N1245" s="238"/>
      <c r="O1245" s="238"/>
      <c r="P1245" s="238"/>
      <c r="Q1245" s="238"/>
      <c r="R1245" s="238"/>
      <c r="S1245" s="238"/>
      <c r="T1245" s="239"/>
      <c r="AT1245" s="240" t="s">
        <v>189</v>
      </c>
      <c r="AU1245" s="240" t="s">
        <v>85</v>
      </c>
      <c r="AV1245" s="15" t="s">
        <v>198</v>
      </c>
      <c r="AW1245" s="15" t="s">
        <v>35</v>
      </c>
      <c r="AX1245" s="15" t="s">
        <v>75</v>
      </c>
      <c r="AY1245" s="240" t="s">
        <v>178</v>
      </c>
    </row>
    <row r="1246" spans="2:51" s="12" customFormat="1" ht="11.25">
      <c r="B1246" s="198"/>
      <c r="C1246" s="199"/>
      <c r="D1246" s="195" t="s">
        <v>189</v>
      </c>
      <c r="E1246" s="200" t="s">
        <v>19</v>
      </c>
      <c r="F1246" s="201" t="s">
        <v>647</v>
      </c>
      <c r="G1246" s="199"/>
      <c r="H1246" s="200" t="s">
        <v>19</v>
      </c>
      <c r="I1246" s="202"/>
      <c r="J1246" s="199"/>
      <c r="K1246" s="199"/>
      <c r="L1246" s="203"/>
      <c r="M1246" s="204"/>
      <c r="N1246" s="205"/>
      <c r="O1246" s="205"/>
      <c r="P1246" s="205"/>
      <c r="Q1246" s="205"/>
      <c r="R1246" s="205"/>
      <c r="S1246" s="205"/>
      <c r="T1246" s="206"/>
      <c r="AT1246" s="207" t="s">
        <v>189</v>
      </c>
      <c r="AU1246" s="207" t="s">
        <v>85</v>
      </c>
      <c r="AV1246" s="12" t="s">
        <v>83</v>
      </c>
      <c r="AW1246" s="12" t="s">
        <v>35</v>
      </c>
      <c r="AX1246" s="12" t="s">
        <v>75</v>
      </c>
      <c r="AY1246" s="207" t="s">
        <v>178</v>
      </c>
    </row>
    <row r="1247" spans="2:51" s="13" customFormat="1" ht="11.25">
      <c r="B1247" s="208"/>
      <c r="C1247" s="209"/>
      <c r="D1247" s="195" t="s">
        <v>189</v>
      </c>
      <c r="E1247" s="210" t="s">
        <v>19</v>
      </c>
      <c r="F1247" s="211" t="s">
        <v>1455</v>
      </c>
      <c r="G1247" s="209"/>
      <c r="H1247" s="212">
        <v>1.7729999999999999</v>
      </c>
      <c r="I1247" s="213"/>
      <c r="J1247" s="209"/>
      <c r="K1247" s="209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189</v>
      </c>
      <c r="AU1247" s="218" t="s">
        <v>85</v>
      </c>
      <c r="AV1247" s="13" t="s">
        <v>85</v>
      </c>
      <c r="AW1247" s="13" t="s">
        <v>35</v>
      </c>
      <c r="AX1247" s="13" t="s">
        <v>75</v>
      </c>
      <c r="AY1247" s="218" t="s">
        <v>178</v>
      </c>
    </row>
    <row r="1248" spans="2:51" s="13" customFormat="1" ht="11.25">
      <c r="B1248" s="208"/>
      <c r="C1248" s="209"/>
      <c r="D1248" s="195" t="s">
        <v>189</v>
      </c>
      <c r="E1248" s="210" t="s">
        <v>19</v>
      </c>
      <c r="F1248" s="211" t="s">
        <v>1456</v>
      </c>
      <c r="G1248" s="209"/>
      <c r="H1248" s="212">
        <v>7.1180000000000003</v>
      </c>
      <c r="I1248" s="213"/>
      <c r="J1248" s="209"/>
      <c r="K1248" s="209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189</v>
      </c>
      <c r="AU1248" s="218" t="s">
        <v>85</v>
      </c>
      <c r="AV1248" s="13" t="s">
        <v>85</v>
      </c>
      <c r="AW1248" s="13" t="s">
        <v>35</v>
      </c>
      <c r="AX1248" s="13" t="s">
        <v>75</v>
      </c>
      <c r="AY1248" s="218" t="s">
        <v>178</v>
      </c>
    </row>
    <row r="1249" spans="2:65" s="13" customFormat="1" ht="11.25">
      <c r="B1249" s="208"/>
      <c r="C1249" s="209"/>
      <c r="D1249" s="195" t="s">
        <v>189</v>
      </c>
      <c r="E1249" s="210" t="s">
        <v>19</v>
      </c>
      <c r="F1249" s="211" t="s">
        <v>1457</v>
      </c>
      <c r="G1249" s="209"/>
      <c r="H1249" s="212">
        <v>1.012</v>
      </c>
      <c r="I1249" s="213"/>
      <c r="J1249" s="209"/>
      <c r="K1249" s="209"/>
      <c r="L1249" s="214"/>
      <c r="M1249" s="215"/>
      <c r="N1249" s="216"/>
      <c r="O1249" s="216"/>
      <c r="P1249" s="216"/>
      <c r="Q1249" s="216"/>
      <c r="R1249" s="216"/>
      <c r="S1249" s="216"/>
      <c r="T1249" s="217"/>
      <c r="AT1249" s="218" t="s">
        <v>189</v>
      </c>
      <c r="AU1249" s="218" t="s">
        <v>85</v>
      </c>
      <c r="AV1249" s="13" t="s">
        <v>85</v>
      </c>
      <c r="AW1249" s="13" t="s">
        <v>35</v>
      </c>
      <c r="AX1249" s="13" t="s">
        <v>75</v>
      </c>
      <c r="AY1249" s="218" t="s">
        <v>178</v>
      </c>
    </row>
    <row r="1250" spans="2:65" s="15" customFormat="1" ht="11.25">
      <c r="B1250" s="230"/>
      <c r="C1250" s="231"/>
      <c r="D1250" s="195" t="s">
        <v>189</v>
      </c>
      <c r="E1250" s="232" t="s">
        <v>19</v>
      </c>
      <c r="F1250" s="233" t="s">
        <v>274</v>
      </c>
      <c r="G1250" s="231"/>
      <c r="H1250" s="234">
        <v>9.9030000000000005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189</v>
      </c>
      <c r="AU1250" s="240" t="s">
        <v>85</v>
      </c>
      <c r="AV1250" s="15" t="s">
        <v>198</v>
      </c>
      <c r="AW1250" s="15" t="s">
        <v>35</v>
      </c>
      <c r="AX1250" s="15" t="s">
        <v>75</v>
      </c>
      <c r="AY1250" s="240" t="s">
        <v>178</v>
      </c>
    </row>
    <row r="1251" spans="2:65" s="12" customFormat="1" ht="11.25">
      <c r="B1251" s="198"/>
      <c r="C1251" s="199"/>
      <c r="D1251" s="195" t="s">
        <v>189</v>
      </c>
      <c r="E1251" s="200" t="s">
        <v>19</v>
      </c>
      <c r="F1251" s="201" t="s">
        <v>649</v>
      </c>
      <c r="G1251" s="199"/>
      <c r="H1251" s="200" t="s">
        <v>19</v>
      </c>
      <c r="I1251" s="202"/>
      <c r="J1251" s="199"/>
      <c r="K1251" s="199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189</v>
      </c>
      <c r="AU1251" s="207" t="s">
        <v>85</v>
      </c>
      <c r="AV1251" s="12" t="s">
        <v>83</v>
      </c>
      <c r="AW1251" s="12" t="s">
        <v>35</v>
      </c>
      <c r="AX1251" s="12" t="s">
        <v>75</v>
      </c>
      <c r="AY1251" s="207" t="s">
        <v>178</v>
      </c>
    </row>
    <row r="1252" spans="2:65" s="13" customFormat="1" ht="11.25">
      <c r="B1252" s="208"/>
      <c r="C1252" s="209"/>
      <c r="D1252" s="195" t="s">
        <v>189</v>
      </c>
      <c r="E1252" s="210" t="s">
        <v>19</v>
      </c>
      <c r="F1252" s="211" t="s">
        <v>1458</v>
      </c>
      <c r="G1252" s="209"/>
      <c r="H1252" s="212">
        <v>2.64</v>
      </c>
      <c r="I1252" s="213"/>
      <c r="J1252" s="209"/>
      <c r="K1252" s="209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189</v>
      </c>
      <c r="AU1252" s="218" t="s">
        <v>85</v>
      </c>
      <c r="AV1252" s="13" t="s">
        <v>85</v>
      </c>
      <c r="AW1252" s="13" t="s">
        <v>35</v>
      </c>
      <c r="AX1252" s="13" t="s">
        <v>75</v>
      </c>
      <c r="AY1252" s="218" t="s">
        <v>178</v>
      </c>
    </row>
    <row r="1253" spans="2:65" s="13" customFormat="1" ht="11.25">
      <c r="B1253" s="208"/>
      <c r="C1253" s="209"/>
      <c r="D1253" s="195" t="s">
        <v>189</v>
      </c>
      <c r="E1253" s="210" t="s">
        <v>19</v>
      </c>
      <c r="F1253" s="211" t="s">
        <v>1459</v>
      </c>
      <c r="G1253" s="209"/>
      <c r="H1253" s="212">
        <v>0.15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189</v>
      </c>
      <c r="AU1253" s="218" t="s">
        <v>85</v>
      </c>
      <c r="AV1253" s="13" t="s">
        <v>85</v>
      </c>
      <c r="AW1253" s="13" t="s">
        <v>35</v>
      </c>
      <c r="AX1253" s="13" t="s">
        <v>75</v>
      </c>
      <c r="AY1253" s="218" t="s">
        <v>178</v>
      </c>
    </row>
    <row r="1254" spans="2:65" s="12" customFormat="1" ht="11.25">
      <c r="B1254" s="198"/>
      <c r="C1254" s="199"/>
      <c r="D1254" s="195" t="s">
        <v>189</v>
      </c>
      <c r="E1254" s="200" t="s">
        <v>19</v>
      </c>
      <c r="F1254" s="201" t="s">
        <v>881</v>
      </c>
      <c r="G1254" s="199"/>
      <c r="H1254" s="200" t="s">
        <v>19</v>
      </c>
      <c r="I1254" s="202"/>
      <c r="J1254" s="199"/>
      <c r="K1254" s="199"/>
      <c r="L1254" s="203"/>
      <c r="M1254" s="204"/>
      <c r="N1254" s="205"/>
      <c r="O1254" s="205"/>
      <c r="P1254" s="205"/>
      <c r="Q1254" s="205"/>
      <c r="R1254" s="205"/>
      <c r="S1254" s="205"/>
      <c r="T1254" s="206"/>
      <c r="AT1254" s="207" t="s">
        <v>189</v>
      </c>
      <c r="AU1254" s="207" t="s">
        <v>85</v>
      </c>
      <c r="AV1254" s="12" t="s">
        <v>83</v>
      </c>
      <c r="AW1254" s="12" t="s">
        <v>35</v>
      </c>
      <c r="AX1254" s="12" t="s">
        <v>75</v>
      </c>
      <c r="AY1254" s="207" t="s">
        <v>178</v>
      </c>
    </row>
    <row r="1255" spans="2:65" s="13" customFormat="1" ht="11.25">
      <c r="B1255" s="208"/>
      <c r="C1255" s="209"/>
      <c r="D1255" s="195" t="s">
        <v>189</v>
      </c>
      <c r="E1255" s="210" t="s">
        <v>19</v>
      </c>
      <c r="F1255" s="211" t="s">
        <v>1460</v>
      </c>
      <c r="G1255" s="209"/>
      <c r="H1255" s="212">
        <v>-0.44</v>
      </c>
      <c r="I1255" s="213"/>
      <c r="J1255" s="209"/>
      <c r="K1255" s="209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189</v>
      </c>
      <c r="AU1255" s="218" t="s">
        <v>85</v>
      </c>
      <c r="AV1255" s="13" t="s">
        <v>85</v>
      </c>
      <c r="AW1255" s="13" t="s">
        <v>35</v>
      </c>
      <c r="AX1255" s="13" t="s">
        <v>75</v>
      </c>
      <c r="AY1255" s="218" t="s">
        <v>178</v>
      </c>
    </row>
    <row r="1256" spans="2:65" s="15" customFormat="1" ht="11.25">
      <c r="B1256" s="230"/>
      <c r="C1256" s="231"/>
      <c r="D1256" s="195" t="s">
        <v>189</v>
      </c>
      <c r="E1256" s="232" t="s">
        <v>19</v>
      </c>
      <c r="F1256" s="233" t="s">
        <v>274</v>
      </c>
      <c r="G1256" s="231"/>
      <c r="H1256" s="234">
        <v>2.35</v>
      </c>
      <c r="I1256" s="235"/>
      <c r="J1256" s="231"/>
      <c r="K1256" s="231"/>
      <c r="L1256" s="236"/>
      <c r="M1256" s="237"/>
      <c r="N1256" s="238"/>
      <c r="O1256" s="238"/>
      <c r="P1256" s="238"/>
      <c r="Q1256" s="238"/>
      <c r="R1256" s="238"/>
      <c r="S1256" s="238"/>
      <c r="T1256" s="239"/>
      <c r="AT1256" s="240" t="s">
        <v>189</v>
      </c>
      <c r="AU1256" s="240" t="s">
        <v>85</v>
      </c>
      <c r="AV1256" s="15" t="s">
        <v>198</v>
      </c>
      <c r="AW1256" s="15" t="s">
        <v>35</v>
      </c>
      <c r="AX1256" s="15" t="s">
        <v>75</v>
      </c>
      <c r="AY1256" s="240" t="s">
        <v>178</v>
      </c>
    </row>
    <row r="1257" spans="2:65" s="14" customFormat="1" ht="11.25">
      <c r="B1257" s="219"/>
      <c r="C1257" s="220"/>
      <c r="D1257" s="195" t="s">
        <v>189</v>
      </c>
      <c r="E1257" s="221" t="s">
        <v>19</v>
      </c>
      <c r="F1257" s="222" t="s">
        <v>258</v>
      </c>
      <c r="G1257" s="220"/>
      <c r="H1257" s="223">
        <v>53.79</v>
      </c>
      <c r="I1257" s="224"/>
      <c r="J1257" s="220"/>
      <c r="K1257" s="220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189</v>
      </c>
      <c r="AU1257" s="229" t="s">
        <v>85</v>
      </c>
      <c r="AV1257" s="14" t="s">
        <v>185</v>
      </c>
      <c r="AW1257" s="14" t="s">
        <v>35</v>
      </c>
      <c r="AX1257" s="14" t="s">
        <v>83</v>
      </c>
      <c r="AY1257" s="229" t="s">
        <v>178</v>
      </c>
    </row>
    <row r="1258" spans="2:65" s="1" customFormat="1" ht="16.5" customHeight="1">
      <c r="B1258" s="35"/>
      <c r="C1258" s="183" t="s">
        <v>1461</v>
      </c>
      <c r="D1258" s="183" t="s">
        <v>180</v>
      </c>
      <c r="E1258" s="184" t="s">
        <v>1462</v>
      </c>
      <c r="F1258" s="185" t="s">
        <v>1463</v>
      </c>
      <c r="G1258" s="186" t="s">
        <v>496</v>
      </c>
      <c r="H1258" s="187">
        <v>239.6</v>
      </c>
      <c r="I1258" s="188"/>
      <c r="J1258" s="189">
        <f>ROUND(I1258*H1258,2)</f>
        <v>0</v>
      </c>
      <c r="K1258" s="185" t="s">
        <v>184</v>
      </c>
      <c r="L1258" s="39"/>
      <c r="M1258" s="190" t="s">
        <v>19</v>
      </c>
      <c r="N1258" s="191" t="s">
        <v>46</v>
      </c>
      <c r="O1258" s="61"/>
      <c r="P1258" s="192">
        <f>O1258*H1258</f>
        <v>0</v>
      </c>
      <c r="Q1258" s="192">
        <v>0</v>
      </c>
      <c r="R1258" s="192">
        <f>Q1258*H1258</f>
        <v>0</v>
      </c>
      <c r="S1258" s="192">
        <v>0</v>
      </c>
      <c r="T1258" s="193">
        <f>S1258*H1258</f>
        <v>0</v>
      </c>
      <c r="AR1258" s="18" t="s">
        <v>185</v>
      </c>
      <c r="AT1258" s="18" t="s">
        <v>180</v>
      </c>
      <c r="AU1258" s="18" t="s">
        <v>85</v>
      </c>
      <c r="AY1258" s="18" t="s">
        <v>178</v>
      </c>
      <c r="BE1258" s="194">
        <f>IF(N1258="základní",J1258,0)</f>
        <v>0</v>
      </c>
      <c r="BF1258" s="194">
        <f>IF(N1258="snížená",J1258,0)</f>
        <v>0</v>
      </c>
      <c r="BG1258" s="194">
        <f>IF(N1258="zákl. přenesená",J1258,0)</f>
        <v>0</v>
      </c>
      <c r="BH1258" s="194">
        <f>IF(N1258="sníž. přenesená",J1258,0)</f>
        <v>0</v>
      </c>
      <c r="BI1258" s="194">
        <f>IF(N1258="nulová",J1258,0)</f>
        <v>0</v>
      </c>
      <c r="BJ1258" s="18" t="s">
        <v>83</v>
      </c>
      <c r="BK1258" s="194">
        <f>ROUND(I1258*H1258,2)</f>
        <v>0</v>
      </c>
      <c r="BL1258" s="18" t="s">
        <v>185</v>
      </c>
      <c r="BM1258" s="18" t="s">
        <v>1464</v>
      </c>
    </row>
    <row r="1259" spans="2:65" s="1" customFormat="1" ht="19.5">
      <c r="B1259" s="35"/>
      <c r="C1259" s="36"/>
      <c r="D1259" s="195" t="s">
        <v>187</v>
      </c>
      <c r="E1259" s="36"/>
      <c r="F1259" s="196" t="s">
        <v>1465</v>
      </c>
      <c r="G1259" s="36"/>
      <c r="H1259" s="36"/>
      <c r="I1259" s="113"/>
      <c r="J1259" s="36"/>
      <c r="K1259" s="36"/>
      <c r="L1259" s="39"/>
      <c r="M1259" s="197"/>
      <c r="N1259" s="61"/>
      <c r="O1259" s="61"/>
      <c r="P1259" s="61"/>
      <c r="Q1259" s="61"/>
      <c r="R1259" s="61"/>
      <c r="S1259" s="61"/>
      <c r="T1259" s="62"/>
      <c r="AT1259" s="18" t="s">
        <v>187</v>
      </c>
      <c r="AU1259" s="18" t="s">
        <v>85</v>
      </c>
    </row>
    <row r="1260" spans="2:65" s="12" customFormat="1" ht="11.25">
      <c r="B1260" s="198"/>
      <c r="C1260" s="199"/>
      <c r="D1260" s="195" t="s">
        <v>189</v>
      </c>
      <c r="E1260" s="200" t="s">
        <v>19</v>
      </c>
      <c r="F1260" s="201" t="s">
        <v>1466</v>
      </c>
      <c r="G1260" s="199"/>
      <c r="H1260" s="200" t="s">
        <v>19</v>
      </c>
      <c r="I1260" s="202"/>
      <c r="J1260" s="199"/>
      <c r="K1260" s="199"/>
      <c r="L1260" s="203"/>
      <c r="M1260" s="204"/>
      <c r="N1260" s="205"/>
      <c r="O1260" s="205"/>
      <c r="P1260" s="205"/>
      <c r="Q1260" s="205"/>
      <c r="R1260" s="205"/>
      <c r="S1260" s="205"/>
      <c r="T1260" s="206"/>
      <c r="AT1260" s="207" t="s">
        <v>189</v>
      </c>
      <c r="AU1260" s="207" t="s">
        <v>85</v>
      </c>
      <c r="AV1260" s="12" t="s">
        <v>83</v>
      </c>
      <c r="AW1260" s="12" t="s">
        <v>35</v>
      </c>
      <c r="AX1260" s="12" t="s">
        <v>75</v>
      </c>
      <c r="AY1260" s="207" t="s">
        <v>178</v>
      </c>
    </row>
    <row r="1261" spans="2:65" s="12" customFormat="1" ht="11.25">
      <c r="B1261" s="198"/>
      <c r="C1261" s="199"/>
      <c r="D1261" s="195" t="s">
        <v>189</v>
      </c>
      <c r="E1261" s="200" t="s">
        <v>19</v>
      </c>
      <c r="F1261" s="201" t="s">
        <v>1467</v>
      </c>
      <c r="G1261" s="199"/>
      <c r="H1261" s="200" t="s">
        <v>19</v>
      </c>
      <c r="I1261" s="202"/>
      <c r="J1261" s="199"/>
      <c r="K1261" s="199"/>
      <c r="L1261" s="203"/>
      <c r="M1261" s="204"/>
      <c r="N1261" s="205"/>
      <c r="O1261" s="205"/>
      <c r="P1261" s="205"/>
      <c r="Q1261" s="205"/>
      <c r="R1261" s="205"/>
      <c r="S1261" s="205"/>
      <c r="T1261" s="206"/>
      <c r="AT1261" s="207" t="s">
        <v>189</v>
      </c>
      <c r="AU1261" s="207" t="s">
        <v>85</v>
      </c>
      <c r="AV1261" s="12" t="s">
        <v>83</v>
      </c>
      <c r="AW1261" s="12" t="s">
        <v>35</v>
      </c>
      <c r="AX1261" s="12" t="s">
        <v>75</v>
      </c>
      <c r="AY1261" s="207" t="s">
        <v>178</v>
      </c>
    </row>
    <row r="1262" spans="2:65" s="13" customFormat="1" ht="11.25">
      <c r="B1262" s="208"/>
      <c r="C1262" s="209"/>
      <c r="D1262" s="195" t="s">
        <v>189</v>
      </c>
      <c r="E1262" s="210" t="s">
        <v>19</v>
      </c>
      <c r="F1262" s="211" t="s">
        <v>1468</v>
      </c>
      <c r="G1262" s="209"/>
      <c r="H1262" s="212">
        <v>20</v>
      </c>
      <c r="I1262" s="213"/>
      <c r="J1262" s="209"/>
      <c r="K1262" s="209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189</v>
      </c>
      <c r="AU1262" s="218" t="s">
        <v>85</v>
      </c>
      <c r="AV1262" s="13" t="s">
        <v>85</v>
      </c>
      <c r="AW1262" s="13" t="s">
        <v>35</v>
      </c>
      <c r="AX1262" s="13" t="s">
        <v>75</v>
      </c>
      <c r="AY1262" s="218" t="s">
        <v>178</v>
      </c>
    </row>
    <row r="1263" spans="2:65" s="13" customFormat="1" ht="11.25">
      <c r="B1263" s="208"/>
      <c r="C1263" s="209"/>
      <c r="D1263" s="195" t="s">
        <v>189</v>
      </c>
      <c r="E1263" s="210" t="s">
        <v>19</v>
      </c>
      <c r="F1263" s="211" t="s">
        <v>1469</v>
      </c>
      <c r="G1263" s="209"/>
      <c r="H1263" s="212">
        <v>15</v>
      </c>
      <c r="I1263" s="213"/>
      <c r="J1263" s="209"/>
      <c r="K1263" s="209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189</v>
      </c>
      <c r="AU1263" s="218" t="s">
        <v>85</v>
      </c>
      <c r="AV1263" s="13" t="s">
        <v>85</v>
      </c>
      <c r="AW1263" s="13" t="s">
        <v>35</v>
      </c>
      <c r="AX1263" s="13" t="s">
        <v>75</v>
      </c>
      <c r="AY1263" s="218" t="s">
        <v>178</v>
      </c>
    </row>
    <row r="1264" spans="2:65" s="13" customFormat="1" ht="11.25">
      <c r="B1264" s="208"/>
      <c r="C1264" s="209"/>
      <c r="D1264" s="195" t="s">
        <v>189</v>
      </c>
      <c r="E1264" s="210" t="s">
        <v>19</v>
      </c>
      <c r="F1264" s="211" t="s">
        <v>1470</v>
      </c>
      <c r="G1264" s="209"/>
      <c r="H1264" s="212">
        <v>3</v>
      </c>
      <c r="I1264" s="213"/>
      <c r="J1264" s="209"/>
      <c r="K1264" s="209"/>
      <c r="L1264" s="214"/>
      <c r="M1264" s="215"/>
      <c r="N1264" s="216"/>
      <c r="O1264" s="216"/>
      <c r="P1264" s="216"/>
      <c r="Q1264" s="216"/>
      <c r="R1264" s="216"/>
      <c r="S1264" s="216"/>
      <c r="T1264" s="217"/>
      <c r="AT1264" s="218" t="s">
        <v>189</v>
      </c>
      <c r="AU1264" s="218" t="s">
        <v>85</v>
      </c>
      <c r="AV1264" s="13" t="s">
        <v>85</v>
      </c>
      <c r="AW1264" s="13" t="s">
        <v>35</v>
      </c>
      <c r="AX1264" s="13" t="s">
        <v>75</v>
      </c>
      <c r="AY1264" s="218" t="s">
        <v>178</v>
      </c>
    </row>
    <row r="1265" spans="2:65" s="13" customFormat="1" ht="11.25">
      <c r="B1265" s="208"/>
      <c r="C1265" s="209"/>
      <c r="D1265" s="195" t="s">
        <v>189</v>
      </c>
      <c r="E1265" s="210" t="s">
        <v>19</v>
      </c>
      <c r="F1265" s="211" t="s">
        <v>1471</v>
      </c>
      <c r="G1265" s="209"/>
      <c r="H1265" s="212">
        <v>2.15</v>
      </c>
      <c r="I1265" s="213"/>
      <c r="J1265" s="209"/>
      <c r="K1265" s="209"/>
      <c r="L1265" s="214"/>
      <c r="M1265" s="215"/>
      <c r="N1265" s="216"/>
      <c r="O1265" s="216"/>
      <c r="P1265" s="216"/>
      <c r="Q1265" s="216"/>
      <c r="R1265" s="216"/>
      <c r="S1265" s="216"/>
      <c r="T1265" s="217"/>
      <c r="AT1265" s="218" t="s">
        <v>189</v>
      </c>
      <c r="AU1265" s="218" t="s">
        <v>85</v>
      </c>
      <c r="AV1265" s="13" t="s">
        <v>85</v>
      </c>
      <c r="AW1265" s="13" t="s">
        <v>35</v>
      </c>
      <c r="AX1265" s="13" t="s">
        <v>75</v>
      </c>
      <c r="AY1265" s="218" t="s">
        <v>178</v>
      </c>
    </row>
    <row r="1266" spans="2:65" s="13" customFormat="1" ht="11.25">
      <c r="B1266" s="208"/>
      <c r="C1266" s="209"/>
      <c r="D1266" s="195" t="s">
        <v>189</v>
      </c>
      <c r="E1266" s="210" t="s">
        <v>19</v>
      </c>
      <c r="F1266" s="211" t="s">
        <v>1472</v>
      </c>
      <c r="G1266" s="209"/>
      <c r="H1266" s="212">
        <v>8.34</v>
      </c>
      <c r="I1266" s="213"/>
      <c r="J1266" s="209"/>
      <c r="K1266" s="209"/>
      <c r="L1266" s="214"/>
      <c r="M1266" s="215"/>
      <c r="N1266" s="216"/>
      <c r="O1266" s="216"/>
      <c r="P1266" s="216"/>
      <c r="Q1266" s="216"/>
      <c r="R1266" s="216"/>
      <c r="S1266" s="216"/>
      <c r="T1266" s="217"/>
      <c r="AT1266" s="218" t="s">
        <v>189</v>
      </c>
      <c r="AU1266" s="218" t="s">
        <v>85</v>
      </c>
      <c r="AV1266" s="13" t="s">
        <v>85</v>
      </c>
      <c r="AW1266" s="13" t="s">
        <v>35</v>
      </c>
      <c r="AX1266" s="13" t="s">
        <v>75</v>
      </c>
      <c r="AY1266" s="218" t="s">
        <v>178</v>
      </c>
    </row>
    <row r="1267" spans="2:65" s="13" customFormat="1" ht="11.25">
      <c r="B1267" s="208"/>
      <c r="C1267" s="209"/>
      <c r="D1267" s="195" t="s">
        <v>189</v>
      </c>
      <c r="E1267" s="210" t="s">
        <v>19</v>
      </c>
      <c r="F1267" s="211" t="s">
        <v>1473</v>
      </c>
      <c r="G1267" s="209"/>
      <c r="H1267" s="212">
        <v>6.84</v>
      </c>
      <c r="I1267" s="213"/>
      <c r="J1267" s="209"/>
      <c r="K1267" s="209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189</v>
      </c>
      <c r="AU1267" s="218" t="s">
        <v>85</v>
      </c>
      <c r="AV1267" s="13" t="s">
        <v>85</v>
      </c>
      <c r="AW1267" s="13" t="s">
        <v>35</v>
      </c>
      <c r="AX1267" s="13" t="s">
        <v>75</v>
      </c>
      <c r="AY1267" s="218" t="s">
        <v>178</v>
      </c>
    </row>
    <row r="1268" spans="2:65" s="13" customFormat="1" ht="11.25">
      <c r="B1268" s="208"/>
      <c r="C1268" s="209"/>
      <c r="D1268" s="195" t="s">
        <v>189</v>
      </c>
      <c r="E1268" s="210" t="s">
        <v>19</v>
      </c>
      <c r="F1268" s="211" t="s">
        <v>1474</v>
      </c>
      <c r="G1268" s="209"/>
      <c r="H1268" s="212">
        <v>6.84</v>
      </c>
      <c r="I1268" s="213"/>
      <c r="J1268" s="209"/>
      <c r="K1268" s="209"/>
      <c r="L1268" s="214"/>
      <c r="M1268" s="215"/>
      <c r="N1268" s="216"/>
      <c r="O1268" s="216"/>
      <c r="P1268" s="216"/>
      <c r="Q1268" s="216"/>
      <c r="R1268" s="216"/>
      <c r="S1268" s="216"/>
      <c r="T1268" s="217"/>
      <c r="AT1268" s="218" t="s">
        <v>189</v>
      </c>
      <c r="AU1268" s="218" t="s">
        <v>85</v>
      </c>
      <c r="AV1268" s="13" t="s">
        <v>85</v>
      </c>
      <c r="AW1268" s="13" t="s">
        <v>35</v>
      </c>
      <c r="AX1268" s="13" t="s">
        <v>75</v>
      </c>
      <c r="AY1268" s="218" t="s">
        <v>178</v>
      </c>
    </row>
    <row r="1269" spans="2:65" s="13" customFormat="1" ht="11.25">
      <c r="B1269" s="208"/>
      <c r="C1269" s="209"/>
      <c r="D1269" s="195" t="s">
        <v>189</v>
      </c>
      <c r="E1269" s="210" t="s">
        <v>19</v>
      </c>
      <c r="F1269" s="211" t="s">
        <v>1475</v>
      </c>
      <c r="G1269" s="209"/>
      <c r="H1269" s="212">
        <v>17.52</v>
      </c>
      <c r="I1269" s="213"/>
      <c r="J1269" s="209"/>
      <c r="K1269" s="209"/>
      <c r="L1269" s="214"/>
      <c r="M1269" s="215"/>
      <c r="N1269" s="216"/>
      <c r="O1269" s="216"/>
      <c r="P1269" s="216"/>
      <c r="Q1269" s="216"/>
      <c r="R1269" s="216"/>
      <c r="S1269" s="216"/>
      <c r="T1269" s="217"/>
      <c r="AT1269" s="218" t="s">
        <v>189</v>
      </c>
      <c r="AU1269" s="218" t="s">
        <v>85</v>
      </c>
      <c r="AV1269" s="13" t="s">
        <v>85</v>
      </c>
      <c r="AW1269" s="13" t="s">
        <v>35</v>
      </c>
      <c r="AX1269" s="13" t="s">
        <v>75</v>
      </c>
      <c r="AY1269" s="218" t="s">
        <v>178</v>
      </c>
    </row>
    <row r="1270" spans="2:65" s="13" customFormat="1" ht="11.25">
      <c r="B1270" s="208"/>
      <c r="C1270" s="209"/>
      <c r="D1270" s="195" t="s">
        <v>189</v>
      </c>
      <c r="E1270" s="210" t="s">
        <v>19</v>
      </c>
      <c r="F1270" s="211" t="s">
        <v>1476</v>
      </c>
      <c r="G1270" s="209"/>
      <c r="H1270" s="212">
        <v>6.19</v>
      </c>
      <c r="I1270" s="213"/>
      <c r="J1270" s="209"/>
      <c r="K1270" s="209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189</v>
      </c>
      <c r="AU1270" s="218" t="s">
        <v>85</v>
      </c>
      <c r="AV1270" s="13" t="s">
        <v>85</v>
      </c>
      <c r="AW1270" s="13" t="s">
        <v>35</v>
      </c>
      <c r="AX1270" s="13" t="s">
        <v>75</v>
      </c>
      <c r="AY1270" s="218" t="s">
        <v>178</v>
      </c>
    </row>
    <row r="1271" spans="2:65" s="15" customFormat="1" ht="11.25">
      <c r="B1271" s="230"/>
      <c r="C1271" s="231"/>
      <c r="D1271" s="195" t="s">
        <v>189</v>
      </c>
      <c r="E1271" s="232" t="s">
        <v>19</v>
      </c>
      <c r="F1271" s="233" t="s">
        <v>274</v>
      </c>
      <c r="G1271" s="231"/>
      <c r="H1271" s="234">
        <v>85.88</v>
      </c>
      <c r="I1271" s="235"/>
      <c r="J1271" s="231"/>
      <c r="K1271" s="231"/>
      <c r="L1271" s="236"/>
      <c r="M1271" s="237"/>
      <c r="N1271" s="238"/>
      <c r="O1271" s="238"/>
      <c r="P1271" s="238"/>
      <c r="Q1271" s="238"/>
      <c r="R1271" s="238"/>
      <c r="S1271" s="238"/>
      <c r="T1271" s="239"/>
      <c r="AT1271" s="240" t="s">
        <v>189</v>
      </c>
      <c r="AU1271" s="240" t="s">
        <v>85</v>
      </c>
      <c r="AV1271" s="15" t="s">
        <v>198</v>
      </c>
      <c r="AW1271" s="15" t="s">
        <v>35</v>
      </c>
      <c r="AX1271" s="15" t="s">
        <v>75</v>
      </c>
      <c r="AY1271" s="240" t="s">
        <v>178</v>
      </c>
    </row>
    <row r="1272" spans="2:65" s="12" customFormat="1" ht="11.25">
      <c r="B1272" s="198"/>
      <c r="C1272" s="199"/>
      <c r="D1272" s="195" t="s">
        <v>189</v>
      </c>
      <c r="E1272" s="200" t="s">
        <v>19</v>
      </c>
      <c r="F1272" s="201" t="s">
        <v>1477</v>
      </c>
      <c r="G1272" s="199"/>
      <c r="H1272" s="200" t="s">
        <v>19</v>
      </c>
      <c r="I1272" s="202"/>
      <c r="J1272" s="199"/>
      <c r="K1272" s="199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189</v>
      </c>
      <c r="AU1272" s="207" t="s">
        <v>85</v>
      </c>
      <c r="AV1272" s="12" t="s">
        <v>83</v>
      </c>
      <c r="AW1272" s="12" t="s">
        <v>35</v>
      </c>
      <c r="AX1272" s="12" t="s">
        <v>75</v>
      </c>
      <c r="AY1272" s="207" t="s">
        <v>178</v>
      </c>
    </row>
    <row r="1273" spans="2:65" s="13" customFormat="1" ht="11.25">
      <c r="B1273" s="208"/>
      <c r="C1273" s="209"/>
      <c r="D1273" s="195" t="s">
        <v>189</v>
      </c>
      <c r="E1273" s="210" t="s">
        <v>19</v>
      </c>
      <c r="F1273" s="211" t="s">
        <v>1478</v>
      </c>
      <c r="G1273" s="209"/>
      <c r="H1273" s="212">
        <v>96.6</v>
      </c>
      <c r="I1273" s="213"/>
      <c r="J1273" s="209"/>
      <c r="K1273" s="209"/>
      <c r="L1273" s="214"/>
      <c r="M1273" s="215"/>
      <c r="N1273" s="216"/>
      <c r="O1273" s="216"/>
      <c r="P1273" s="216"/>
      <c r="Q1273" s="216"/>
      <c r="R1273" s="216"/>
      <c r="S1273" s="216"/>
      <c r="T1273" s="217"/>
      <c r="AT1273" s="218" t="s">
        <v>189</v>
      </c>
      <c r="AU1273" s="218" t="s">
        <v>85</v>
      </c>
      <c r="AV1273" s="13" t="s">
        <v>85</v>
      </c>
      <c r="AW1273" s="13" t="s">
        <v>35</v>
      </c>
      <c r="AX1273" s="13" t="s">
        <v>75</v>
      </c>
      <c r="AY1273" s="218" t="s">
        <v>178</v>
      </c>
    </row>
    <row r="1274" spans="2:65" s="13" customFormat="1" ht="11.25">
      <c r="B1274" s="208"/>
      <c r="C1274" s="209"/>
      <c r="D1274" s="195" t="s">
        <v>189</v>
      </c>
      <c r="E1274" s="210" t="s">
        <v>19</v>
      </c>
      <c r="F1274" s="211" t="s">
        <v>1479</v>
      </c>
      <c r="G1274" s="209"/>
      <c r="H1274" s="212">
        <v>57.12</v>
      </c>
      <c r="I1274" s="213"/>
      <c r="J1274" s="209"/>
      <c r="K1274" s="209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189</v>
      </c>
      <c r="AU1274" s="218" t="s">
        <v>85</v>
      </c>
      <c r="AV1274" s="13" t="s">
        <v>85</v>
      </c>
      <c r="AW1274" s="13" t="s">
        <v>35</v>
      </c>
      <c r="AX1274" s="13" t="s">
        <v>75</v>
      </c>
      <c r="AY1274" s="218" t="s">
        <v>178</v>
      </c>
    </row>
    <row r="1275" spans="2:65" s="14" customFormat="1" ht="11.25">
      <c r="B1275" s="219"/>
      <c r="C1275" s="220"/>
      <c r="D1275" s="195" t="s">
        <v>189</v>
      </c>
      <c r="E1275" s="221" t="s">
        <v>19</v>
      </c>
      <c r="F1275" s="222" t="s">
        <v>258</v>
      </c>
      <c r="G1275" s="220"/>
      <c r="H1275" s="223">
        <v>239.6</v>
      </c>
      <c r="I1275" s="224"/>
      <c r="J1275" s="220"/>
      <c r="K1275" s="220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189</v>
      </c>
      <c r="AU1275" s="229" t="s">
        <v>85</v>
      </c>
      <c r="AV1275" s="14" t="s">
        <v>185</v>
      </c>
      <c r="AW1275" s="14" t="s">
        <v>35</v>
      </c>
      <c r="AX1275" s="14" t="s">
        <v>83</v>
      </c>
      <c r="AY1275" s="229" t="s">
        <v>178</v>
      </c>
    </row>
    <row r="1276" spans="2:65" s="1" customFormat="1" ht="16.5" customHeight="1">
      <c r="B1276" s="35"/>
      <c r="C1276" s="245" t="s">
        <v>1480</v>
      </c>
      <c r="D1276" s="245" t="s">
        <v>970</v>
      </c>
      <c r="E1276" s="246" t="s">
        <v>1481</v>
      </c>
      <c r="F1276" s="247" t="s">
        <v>1482</v>
      </c>
      <c r="G1276" s="248" t="s">
        <v>496</v>
      </c>
      <c r="H1276" s="249">
        <v>251.58</v>
      </c>
      <c r="I1276" s="250"/>
      <c r="J1276" s="251">
        <f>ROUND(I1276*H1276,2)</f>
        <v>0</v>
      </c>
      <c r="K1276" s="247" t="s">
        <v>184</v>
      </c>
      <c r="L1276" s="252"/>
      <c r="M1276" s="253" t="s">
        <v>19</v>
      </c>
      <c r="N1276" s="254" t="s">
        <v>46</v>
      </c>
      <c r="O1276" s="61"/>
      <c r="P1276" s="192">
        <f>O1276*H1276</f>
        <v>0</v>
      </c>
      <c r="Q1276" s="192">
        <v>1E-4</v>
      </c>
      <c r="R1276" s="192">
        <f>Q1276*H1276</f>
        <v>2.5158000000000003E-2</v>
      </c>
      <c r="S1276" s="192">
        <v>0</v>
      </c>
      <c r="T1276" s="193">
        <f>S1276*H1276</f>
        <v>0</v>
      </c>
      <c r="AR1276" s="18" t="s">
        <v>230</v>
      </c>
      <c r="AT1276" s="18" t="s">
        <v>970</v>
      </c>
      <c r="AU1276" s="18" t="s">
        <v>85</v>
      </c>
      <c r="AY1276" s="18" t="s">
        <v>178</v>
      </c>
      <c r="BE1276" s="194">
        <f>IF(N1276="základní",J1276,0)</f>
        <v>0</v>
      </c>
      <c r="BF1276" s="194">
        <f>IF(N1276="snížená",J1276,0)</f>
        <v>0</v>
      </c>
      <c r="BG1276" s="194">
        <f>IF(N1276="zákl. přenesená",J1276,0)</f>
        <v>0</v>
      </c>
      <c r="BH1276" s="194">
        <f>IF(N1276="sníž. přenesená",J1276,0)</f>
        <v>0</v>
      </c>
      <c r="BI1276" s="194">
        <f>IF(N1276="nulová",J1276,0)</f>
        <v>0</v>
      </c>
      <c r="BJ1276" s="18" t="s">
        <v>83</v>
      </c>
      <c r="BK1276" s="194">
        <f>ROUND(I1276*H1276,2)</f>
        <v>0</v>
      </c>
      <c r="BL1276" s="18" t="s">
        <v>185</v>
      </c>
      <c r="BM1276" s="18" t="s">
        <v>1483</v>
      </c>
    </row>
    <row r="1277" spans="2:65" s="1" customFormat="1" ht="11.25">
      <c r="B1277" s="35"/>
      <c r="C1277" s="36"/>
      <c r="D1277" s="195" t="s">
        <v>187</v>
      </c>
      <c r="E1277" s="36"/>
      <c r="F1277" s="196" t="s">
        <v>1482</v>
      </c>
      <c r="G1277" s="36"/>
      <c r="H1277" s="36"/>
      <c r="I1277" s="113"/>
      <c r="J1277" s="36"/>
      <c r="K1277" s="36"/>
      <c r="L1277" s="39"/>
      <c r="M1277" s="197"/>
      <c r="N1277" s="61"/>
      <c r="O1277" s="61"/>
      <c r="P1277" s="61"/>
      <c r="Q1277" s="61"/>
      <c r="R1277" s="61"/>
      <c r="S1277" s="61"/>
      <c r="T1277" s="62"/>
      <c r="AT1277" s="18" t="s">
        <v>187</v>
      </c>
      <c r="AU1277" s="18" t="s">
        <v>85</v>
      </c>
    </row>
    <row r="1278" spans="2:65" s="13" customFormat="1" ht="11.25">
      <c r="B1278" s="208"/>
      <c r="C1278" s="209"/>
      <c r="D1278" s="195" t="s">
        <v>189</v>
      </c>
      <c r="E1278" s="209"/>
      <c r="F1278" s="211" t="s">
        <v>1484</v>
      </c>
      <c r="G1278" s="209"/>
      <c r="H1278" s="212">
        <v>251.58</v>
      </c>
      <c r="I1278" s="213"/>
      <c r="J1278" s="209"/>
      <c r="K1278" s="209"/>
      <c r="L1278" s="214"/>
      <c r="M1278" s="215"/>
      <c r="N1278" s="216"/>
      <c r="O1278" s="216"/>
      <c r="P1278" s="216"/>
      <c r="Q1278" s="216"/>
      <c r="R1278" s="216"/>
      <c r="S1278" s="216"/>
      <c r="T1278" s="217"/>
      <c r="AT1278" s="218" t="s">
        <v>189</v>
      </c>
      <c r="AU1278" s="218" t="s">
        <v>85</v>
      </c>
      <c r="AV1278" s="13" t="s">
        <v>85</v>
      </c>
      <c r="AW1278" s="13" t="s">
        <v>4</v>
      </c>
      <c r="AX1278" s="13" t="s">
        <v>83</v>
      </c>
      <c r="AY1278" s="218" t="s">
        <v>178</v>
      </c>
    </row>
    <row r="1279" spans="2:65" s="1" customFormat="1" ht="16.5" customHeight="1">
      <c r="B1279" s="35"/>
      <c r="C1279" s="183" t="s">
        <v>1485</v>
      </c>
      <c r="D1279" s="183" t="s">
        <v>180</v>
      </c>
      <c r="E1279" s="184" t="s">
        <v>1462</v>
      </c>
      <c r="F1279" s="185" t="s">
        <v>1463</v>
      </c>
      <c r="G1279" s="186" t="s">
        <v>496</v>
      </c>
      <c r="H1279" s="187">
        <v>190.71</v>
      </c>
      <c r="I1279" s="188"/>
      <c r="J1279" s="189">
        <f>ROUND(I1279*H1279,2)</f>
        <v>0</v>
      </c>
      <c r="K1279" s="185" t="s">
        <v>184</v>
      </c>
      <c r="L1279" s="39"/>
      <c r="M1279" s="190" t="s">
        <v>19</v>
      </c>
      <c r="N1279" s="191" t="s">
        <v>46</v>
      </c>
      <c r="O1279" s="61"/>
      <c r="P1279" s="192">
        <f>O1279*H1279</f>
        <v>0</v>
      </c>
      <c r="Q1279" s="192">
        <v>0</v>
      </c>
      <c r="R1279" s="192">
        <f>Q1279*H1279</f>
        <v>0</v>
      </c>
      <c r="S1279" s="192">
        <v>0</v>
      </c>
      <c r="T1279" s="193">
        <f>S1279*H1279</f>
        <v>0</v>
      </c>
      <c r="AR1279" s="18" t="s">
        <v>185</v>
      </c>
      <c r="AT1279" s="18" t="s">
        <v>180</v>
      </c>
      <c r="AU1279" s="18" t="s">
        <v>85</v>
      </c>
      <c r="AY1279" s="18" t="s">
        <v>178</v>
      </c>
      <c r="BE1279" s="194">
        <f>IF(N1279="základní",J1279,0)</f>
        <v>0</v>
      </c>
      <c r="BF1279" s="194">
        <f>IF(N1279="snížená",J1279,0)</f>
        <v>0</v>
      </c>
      <c r="BG1279" s="194">
        <f>IF(N1279="zákl. přenesená",J1279,0)</f>
        <v>0</v>
      </c>
      <c r="BH1279" s="194">
        <f>IF(N1279="sníž. přenesená",J1279,0)</f>
        <v>0</v>
      </c>
      <c r="BI1279" s="194">
        <f>IF(N1279="nulová",J1279,0)</f>
        <v>0</v>
      </c>
      <c r="BJ1279" s="18" t="s">
        <v>83</v>
      </c>
      <c r="BK1279" s="194">
        <f>ROUND(I1279*H1279,2)</f>
        <v>0</v>
      </c>
      <c r="BL1279" s="18" t="s">
        <v>185</v>
      </c>
      <c r="BM1279" s="18" t="s">
        <v>1486</v>
      </c>
    </row>
    <row r="1280" spans="2:65" s="1" customFormat="1" ht="19.5">
      <c r="B1280" s="35"/>
      <c r="C1280" s="36"/>
      <c r="D1280" s="195" t="s">
        <v>187</v>
      </c>
      <c r="E1280" s="36"/>
      <c r="F1280" s="196" t="s">
        <v>1465</v>
      </c>
      <c r="G1280" s="36"/>
      <c r="H1280" s="36"/>
      <c r="I1280" s="113"/>
      <c r="J1280" s="36"/>
      <c r="K1280" s="36"/>
      <c r="L1280" s="39"/>
      <c r="M1280" s="197"/>
      <c r="N1280" s="61"/>
      <c r="O1280" s="61"/>
      <c r="P1280" s="61"/>
      <c r="Q1280" s="61"/>
      <c r="R1280" s="61"/>
      <c r="S1280" s="61"/>
      <c r="T1280" s="62"/>
      <c r="AT1280" s="18" t="s">
        <v>187</v>
      </c>
      <c r="AU1280" s="18" t="s">
        <v>85</v>
      </c>
    </row>
    <row r="1281" spans="2:51" s="12" customFormat="1" ht="11.25">
      <c r="B1281" s="198"/>
      <c r="C1281" s="199"/>
      <c r="D1281" s="195" t="s">
        <v>189</v>
      </c>
      <c r="E1281" s="200" t="s">
        <v>19</v>
      </c>
      <c r="F1281" s="201" t="s">
        <v>1487</v>
      </c>
      <c r="G1281" s="199"/>
      <c r="H1281" s="200" t="s">
        <v>19</v>
      </c>
      <c r="I1281" s="202"/>
      <c r="J1281" s="199"/>
      <c r="K1281" s="199"/>
      <c r="L1281" s="203"/>
      <c r="M1281" s="204"/>
      <c r="N1281" s="205"/>
      <c r="O1281" s="205"/>
      <c r="P1281" s="205"/>
      <c r="Q1281" s="205"/>
      <c r="R1281" s="205"/>
      <c r="S1281" s="205"/>
      <c r="T1281" s="206"/>
      <c r="AT1281" s="207" t="s">
        <v>189</v>
      </c>
      <c r="AU1281" s="207" t="s">
        <v>85</v>
      </c>
      <c r="AV1281" s="12" t="s">
        <v>83</v>
      </c>
      <c r="AW1281" s="12" t="s">
        <v>35</v>
      </c>
      <c r="AX1281" s="12" t="s">
        <v>75</v>
      </c>
      <c r="AY1281" s="207" t="s">
        <v>178</v>
      </c>
    </row>
    <row r="1282" spans="2:51" s="12" customFormat="1" ht="11.25">
      <c r="B1282" s="198"/>
      <c r="C1282" s="199"/>
      <c r="D1282" s="195" t="s">
        <v>189</v>
      </c>
      <c r="E1282" s="200" t="s">
        <v>19</v>
      </c>
      <c r="F1282" s="201" t="s">
        <v>1467</v>
      </c>
      <c r="G1282" s="199"/>
      <c r="H1282" s="200" t="s">
        <v>19</v>
      </c>
      <c r="I1282" s="202"/>
      <c r="J1282" s="199"/>
      <c r="K1282" s="199"/>
      <c r="L1282" s="203"/>
      <c r="M1282" s="204"/>
      <c r="N1282" s="205"/>
      <c r="O1282" s="205"/>
      <c r="P1282" s="205"/>
      <c r="Q1282" s="205"/>
      <c r="R1282" s="205"/>
      <c r="S1282" s="205"/>
      <c r="T1282" s="206"/>
      <c r="AT1282" s="207" t="s">
        <v>189</v>
      </c>
      <c r="AU1282" s="207" t="s">
        <v>85</v>
      </c>
      <c r="AV1282" s="12" t="s">
        <v>83</v>
      </c>
      <c r="AW1282" s="12" t="s">
        <v>35</v>
      </c>
      <c r="AX1282" s="12" t="s">
        <v>75</v>
      </c>
      <c r="AY1282" s="207" t="s">
        <v>178</v>
      </c>
    </row>
    <row r="1283" spans="2:51" s="13" customFormat="1" ht="11.25">
      <c r="B1283" s="208"/>
      <c r="C1283" s="209"/>
      <c r="D1283" s="195" t="s">
        <v>189</v>
      </c>
      <c r="E1283" s="210" t="s">
        <v>19</v>
      </c>
      <c r="F1283" s="211" t="s">
        <v>1468</v>
      </c>
      <c r="G1283" s="209"/>
      <c r="H1283" s="212">
        <v>20</v>
      </c>
      <c r="I1283" s="213"/>
      <c r="J1283" s="209"/>
      <c r="K1283" s="209"/>
      <c r="L1283" s="214"/>
      <c r="M1283" s="215"/>
      <c r="N1283" s="216"/>
      <c r="O1283" s="216"/>
      <c r="P1283" s="216"/>
      <c r="Q1283" s="216"/>
      <c r="R1283" s="216"/>
      <c r="S1283" s="216"/>
      <c r="T1283" s="217"/>
      <c r="AT1283" s="218" t="s">
        <v>189</v>
      </c>
      <c r="AU1283" s="218" t="s">
        <v>85</v>
      </c>
      <c r="AV1283" s="13" t="s">
        <v>85</v>
      </c>
      <c r="AW1283" s="13" t="s">
        <v>35</v>
      </c>
      <c r="AX1283" s="13" t="s">
        <v>75</v>
      </c>
      <c r="AY1283" s="218" t="s">
        <v>178</v>
      </c>
    </row>
    <row r="1284" spans="2:51" s="13" customFormat="1" ht="11.25">
      <c r="B1284" s="208"/>
      <c r="C1284" s="209"/>
      <c r="D1284" s="195" t="s">
        <v>189</v>
      </c>
      <c r="E1284" s="210" t="s">
        <v>19</v>
      </c>
      <c r="F1284" s="211" t="s">
        <v>1469</v>
      </c>
      <c r="G1284" s="209"/>
      <c r="H1284" s="212">
        <v>15</v>
      </c>
      <c r="I1284" s="213"/>
      <c r="J1284" s="209"/>
      <c r="K1284" s="209"/>
      <c r="L1284" s="214"/>
      <c r="M1284" s="215"/>
      <c r="N1284" s="216"/>
      <c r="O1284" s="216"/>
      <c r="P1284" s="216"/>
      <c r="Q1284" s="216"/>
      <c r="R1284" s="216"/>
      <c r="S1284" s="216"/>
      <c r="T1284" s="217"/>
      <c r="AT1284" s="218" t="s">
        <v>189</v>
      </c>
      <c r="AU1284" s="218" t="s">
        <v>85</v>
      </c>
      <c r="AV1284" s="13" t="s">
        <v>85</v>
      </c>
      <c r="AW1284" s="13" t="s">
        <v>35</v>
      </c>
      <c r="AX1284" s="13" t="s">
        <v>75</v>
      </c>
      <c r="AY1284" s="218" t="s">
        <v>178</v>
      </c>
    </row>
    <row r="1285" spans="2:51" s="13" customFormat="1" ht="11.25">
      <c r="B1285" s="208"/>
      <c r="C1285" s="209"/>
      <c r="D1285" s="195" t="s">
        <v>189</v>
      </c>
      <c r="E1285" s="210" t="s">
        <v>19</v>
      </c>
      <c r="F1285" s="211" t="s">
        <v>1470</v>
      </c>
      <c r="G1285" s="209"/>
      <c r="H1285" s="212">
        <v>3</v>
      </c>
      <c r="I1285" s="213"/>
      <c r="J1285" s="209"/>
      <c r="K1285" s="209"/>
      <c r="L1285" s="214"/>
      <c r="M1285" s="215"/>
      <c r="N1285" s="216"/>
      <c r="O1285" s="216"/>
      <c r="P1285" s="216"/>
      <c r="Q1285" s="216"/>
      <c r="R1285" s="216"/>
      <c r="S1285" s="216"/>
      <c r="T1285" s="217"/>
      <c r="AT1285" s="218" t="s">
        <v>189</v>
      </c>
      <c r="AU1285" s="218" t="s">
        <v>85</v>
      </c>
      <c r="AV1285" s="13" t="s">
        <v>85</v>
      </c>
      <c r="AW1285" s="13" t="s">
        <v>35</v>
      </c>
      <c r="AX1285" s="13" t="s">
        <v>75</v>
      </c>
      <c r="AY1285" s="218" t="s">
        <v>178</v>
      </c>
    </row>
    <row r="1286" spans="2:51" s="13" customFormat="1" ht="11.25">
      <c r="B1286" s="208"/>
      <c r="C1286" s="209"/>
      <c r="D1286" s="195" t="s">
        <v>189</v>
      </c>
      <c r="E1286" s="210" t="s">
        <v>19</v>
      </c>
      <c r="F1286" s="211" t="s">
        <v>1471</v>
      </c>
      <c r="G1286" s="209"/>
      <c r="H1286" s="212">
        <v>2.15</v>
      </c>
      <c r="I1286" s="213"/>
      <c r="J1286" s="209"/>
      <c r="K1286" s="209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189</v>
      </c>
      <c r="AU1286" s="218" t="s">
        <v>85</v>
      </c>
      <c r="AV1286" s="13" t="s">
        <v>85</v>
      </c>
      <c r="AW1286" s="13" t="s">
        <v>35</v>
      </c>
      <c r="AX1286" s="13" t="s">
        <v>75</v>
      </c>
      <c r="AY1286" s="218" t="s">
        <v>178</v>
      </c>
    </row>
    <row r="1287" spans="2:51" s="13" customFormat="1" ht="11.25">
      <c r="B1287" s="208"/>
      <c r="C1287" s="209"/>
      <c r="D1287" s="195" t="s">
        <v>189</v>
      </c>
      <c r="E1287" s="210" t="s">
        <v>19</v>
      </c>
      <c r="F1287" s="211" t="s">
        <v>1472</v>
      </c>
      <c r="G1287" s="209"/>
      <c r="H1287" s="212">
        <v>8.34</v>
      </c>
      <c r="I1287" s="213"/>
      <c r="J1287" s="209"/>
      <c r="K1287" s="209"/>
      <c r="L1287" s="214"/>
      <c r="M1287" s="215"/>
      <c r="N1287" s="216"/>
      <c r="O1287" s="216"/>
      <c r="P1287" s="216"/>
      <c r="Q1287" s="216"/>
      <c r="R1287" s="216"/>
      <c r="S1287" s="216"/>
      <c r="T1287" s="217"/>
      <c r="AT1287" s="218" t="s">
        <v>189</v>
      </c>
      <c r="AU1287" s="218" t="s">
        <v>85</v>
      </c>
      <c r="AV1287" s="13" t="s">
        <v>85</v>
      </c>
      <c r="AW1287" s="13" t="s">
        <v>35</v>
      </c>
      <c r="AX1287" s="13" t="s">
        <v>75</v>
      </c>
      <c r="AY1287" s="218" t="s">
        <v>178</v>
      </c>
    </row>
    <row r="1288" spans="2:51" s="13" customFormat="1" ht="11.25">
      <c r="B1288" s="208"/>
      <c r="C1288" s="209"/>
      <c r="D1288" s="195" t="s">
        <v>189</v>
      </c>
      <c r="E1288" s="210" t="s">
        <v>19</v>
      </c>
      <c r="F1288" s="211" t="s">
        <v>1473</v>
      </c>
      <c r="G1288" s="209"/>
      <c r="H1288" s="212">
        <v>6.84</v>
      </c>
      <c r="I1288" s="213"/>
      <c r="J1288" s="209"/>
      <c r="K1288" s="209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189</v>
      </c>
      <c r="AU1288" s="218" t="s">
        <v>85</v>
      </c>
      <c r="AV1288" s="13" t="s">
        <v>85</v>
      </c>
      <c r="AW1288" s="13" t="s">
        <v>35</v>
      </c>
      <c r="AX1288" s="13" t="s">
        <v>75</v>
      </c>
      <c r="AY1288" s="218" t="s">
        <v>178</v>
      </c>
    </row>
    <row r="1289" spans="2:51" s="13" customFormat="1" ht="11.25">
      <c r="B1289" s="208"/>
      <c r="C1289" s="209"/>
      <c r="D1289" s="195" t="s">
        <v>189</v>
      </c>
      <c r="E1289" s="210" t="s">
        <v>19</v>
      </c>
      <c r="F1289" s="211" t="s">
        <v>1474</v>
      </c>
      <c r="G1289" s="209"/>
      <c r="H1289" s="212">
        <v>6.84</v>
      </c>
      <c r="I1289" s="213"/>
      <c r="J1289" s="209"/>
      <c r="K1289" s="209"/>
      <c r="L1289" s="214"/>
      <c r="M1289" s="215"/>
      <c r="N1289" s="216"/>
      <c r="O1289" s="216"/>
      <c r="P1289" s="216"/>
      <c r="Q1289" s="216"/>
      <c r="R1289" s="216"/>
      <c r="S1289" s="216"/>
      <c r="T1289" s="217"/>
      <c r="AT1289" s="218" t="s">
        <v>189</v>
      </c>
      <c r="AU1289" s="218" t="s">
        <v>85</v>
      </c>
      <c r="AV1289" s="13" t="s">
        <v>85</v>
      </c>
      <c r="AW1289" s="13" t="s">
        <v>35</v>
      </c>
      <c r="AX1289" s="13" t="s">
        <v>75</v>
      </c>
      <c r="AY1289" s="218" t="s">
        <v>178</v>
      </c>
    </row>
    <row r="1290" spans="2:51" s="13" customFormat="1" ht="11.25">
      <c r="B1290" s="208"/>
      <c r="C1290" s="209"/>
      <c r="D1290" s="195" t="s">
        <v>189</v>
      </c>
      <c r="E1290" s="210" t="s">
        <v>19</v>
      </c>
      <c r="F1290" s="211" t="s">
        <v>1475</v>
      </c>
      <c r="G1290" s="209"/>
      <c r="H1290" s="212">
        <v>17.52</v>
      </c>
      <c r="I1290" s="213"/>
      <c r="J1290" s="209"/>
      <c r="K1290" s="209"/>
      <c r="L1290" s="214"/>
      <c r="M1290" s="215"/>
      <c r="N1290" s="216"/>
      <c r="O1290" s="216"/>
      <c r="P1290" s="216"/>
      <c r="Q1290" s="216"/>
      <c r="R1290" s="216"/>
      <c r="S1290" s="216"/>
      <c r="T1290" s="217"/>
      <c r="AT1290" s="218" t="s">
        <v>189</v>
      </c>
      <c r="AU1290" s="218" t="s">
        <v>85</v>
      </c>
      <c r="AV1290" s="13" t="s">
        <v>85</v>
      </c>
      <c r="AW1290" s="13" t="s">
        <v>35</v>
      </c>
      <c r="AX1290" s="13" t="s">
        <v>75</v>
      </c>
      <c r="AY1290" s="218" t="s">
        <v>178</v>
      </c>
    </row>
    <row r="1291" spans="2:51" s="13" customFormat="1" ht="11.25">
      <c r="B1291" s="208"/>
      <c r="C1291" s="209"/>
      <c r="D1291" s="195" t="s">
        <v>189</v>
      </c>
      <c r="E1291" s="210" t="s">
        <v>19</v>
      </c>
      <c r="F1291" s="211" t="s">
        <v>1476</v>
      </c>
      <c r="G1291" s="209"/>
      <c r="H1291" s="212">
        <v>6.19</v>
      </c>
      <c r="I1291" s="213"/>
      <c r="J1291" s="209"/>
      <c r="K1291" s="209"/>
      <c r="L1291" s="214"/>
      <c r="M1291" s="215"/>
      <c r="N1291" s="216"/>
      <c r="O1291" s="216"/>
      <c r="P1291" s="216"/>
      <c r="Q1291" s="216"/>
      <c r="R1291" s="216"/>
      <c r="S1291" s="216"/>
      <c r="T1291" s="217"/>
      <c r="AT1291" s="218" t="s">
        <v>189</v>
      </c>
      <c r="AU1291" s="218" t="s">
        <v>85</v>
      </c>
      <c r="AV1291" s="13" t="s">
        <v>85</v>
      </c>
      <c r="AW1291" s="13" t="s">
        <v>35</v>
      </c>
      <c r="AX1291" s="13" t="s">
        <v>75</v>
      </c>
      <c r="AY1291" s="218" t="s">
        <v>178</v>
      </c>
    </row>
    <row r="1292" spans="2:51" s="15" customFormat="1" ht="11.25">
      <c r="B1292" s="230"/>
      <c r="C1292" s="231"/>
      <c r="D1292" s="195" t="s">
        <v>189</v>
      </c>
      <c r="E1292" s="232" t="s">
        <v>19</v>
      </c>
      <c r="F1292" s="233" t="s">
        <v>274</v>
      </c>
      <c r="G1292" s="231"/>
      <c r="H1292" s="234">
        <v>85.88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AT1292" s="240" t="s">
        <v>189</v>
      </c>
      <c r="AU1292" s="240" t="s">
        <v>85</v>
      </c>
      <c r="AV1292" s="15" t="s">
        <v>198</v>
      </c>
      <c r="AW1292" s="15" t="s">
        <v>35</v>
      </c>
      <c r="AX1292" s="15" t="s">
        <v>75</v>
      </c>
      <c r="AY1292" s="240" t="s">
        <v>178</v>
      </c>
    </row>
    <row r="1293" spans="2:51" s="12" customFormat="1" ht="11.25">
      <c r="B1293" s="198"/>
      <c r="C1293" s="199"/>
      <c r="D1293" s="195" t="s">
        <v>189</v>
      </c>
      <c r="E1293" s="200" t="s">
        <v>19</v>
      </c>
      <c r="F1293" s="201" t="s">
        <v>1488</v>
      </c>
      <c r="G1293" s="199"/>
      <c r="H1293" s="200" t="s">
        <v>19</v>
      </c>
      <c r="I1293" s="202"/>
      <c r="J1293" s="199"/>
      <c r="K1293" s="199"/>
      <c r="L1293" s="203"/>
      <c r="M1293" s="204"/>
      <c r="N1293" s="205"/>
      <c r="O1293" s="205"/>
      <c r="P1293" s="205"/>
      <c r="Q1293" s="205"/>
      <c r="R1293" s="205"/>
      <c r="S1293" s="205"/>
      <c r="T1293" s="206"/>
      <c r="AT1293" s="207" t="s">
        <v>189</v>
      </c>
      <c r="AU1293" s="207" t="s">
        <v>85</v>
      </c>
      <c r="AV1293" s="12" t="s">
        <v>83</v>
      </c>
      <c r="AW1293" s="12" t="s">
        <v>35</v>
      </c>
      <c r="AX1293" s="12" t="s">
        <v>75</v>
      </c>
      <c r="AY1293" s="207" t="s">
        <v>178</v>
      </c>
    </row>
    <row r="1294" spans="2:51" s="13" customFormat="1" ht="11.25">
      <c r="B1294" s="208"/>
      <c r="C1294" s="209"/>
      <c r="D1294" s="195" t="s">
        <v>189</v>
      </c>
      <c r="E1294" s="210" t="s">
        <v>19</v>
      </c>
      <c r="F1294" s="211" t="s">
        <v>1489</v>
      </c>
      <c r="G1294" s="209"/>
      <c r="H1294" s="212">
        <v>5.94</v>
      </c>
      <c r="I1294" s="213"/>
      <c r="J1294" s="209"/>
      <c r="K1294" s="209"/>
      <c r="L1294" s="214"/>
      <c r="M1294" s="215"/>
      <c r="N1294" s="216"/>
      <c r="O1294" s="216"/>
      <c r="P1294" s="216"/>
      <c r="Q1294" s="216"/>
      <c r="R1294" s="216"/>
      <c r="S1294" s="216"/>
      <c r="T1294" s="217"/>
      <c r="AT1294" s="218" t="s">
        <v>189</v>
      </c>
      <c r="AU1294" s="218" t="s">
        <v>85</v>
      </c>
      <c r="AV1294" s="13" t="s">
        <v>85</v>
      </c>
      <c r="AW1294" s="13" t="s">
        <v>35</v>
      </c>
      <c r="AX1294" s="13" t="s">
        <v>75</v>
      </c>
      <c r="AY1294" s="218" t="s">
        <v>178</v>
      </c>
    </row>
    <row r="1295" spans="2:51" s="13" customFormat="1" ht="11.25">
      <c r="B1295" s="208"/>
      <c r="C1295" s="209"/>
      <c r="D1295" s="195" t="s">
        <v>189</v>
      </c>
      <c r="E1295" s="210" t="s">
        <v>19</v>
      </c>
      <c r="F1295" s="211" t="s">
        <v>1490</v>
      </c>
      <c r="G1295" s="209"/>
      <c r="H1295" s="212">
        <v>8.09</v>
      </c>
      <c r="I1295" s="213"/>
      <c r="J1295" s="209"/>
      <c r="K1295" s="209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189</v>
      </c>
      <c r="AU1295" s="218" t="s">
        <v>85</v>
      </c>
      <c r="AV1295" s="13" t="s">
        <v>85</v>
      </c>
      <c r="AW1295" s="13" t="s">
        <v>35</v>
      </c>
      <c r="AX1295" s="13" t="s">
        <v>75</v>
      </c>
      <c r="AY1295" s="218" t="s">
        <v>178</v>
      </c>
    </row>
    <row r="1296" spans="2:51" s="13" customFormat="1" ht="11.25">
      <c r="B1296" s="208"/>
      <c r="C1296" s="209"/>
      <c r="D1296" s="195" t="s">
        <v>189</v>
      </c>
      <c r="E1296" s="210" t="s">
        <v>19</v>
      </c>
      <c r="F1296" s="211" t="s">
        <v>1491</v>
      </c>
      <c r="G1296" s="209"/>
      <c r="H1296" s="212">
        <v>59.4</v>
      </c>
      <c r="I1296" s="213"/>
      <c r="J1296" s="209"/>
      <c r="K1296" s="209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189</v>
      </c>
      <c r="AU1296" s="218" t="s">
        <v>85</v>
      </c>
      <c r="AV1296" s="13" t="s">
        <v>85</v>
      </c>
      <c r="AW1296" s="13" t="s">
        <v>35</v>
      </c>
      <c r="AX1296" s="13" t="s">
        <v>75</v>
      </c>
      <c r="AY1296" s="218" t="s">
        <v>178</v>
      </c>
    </row>
    <row r="1297" spans="2:65" s="13" customFormat="1" ht="11.25">
      <c r="B1297" s="208"/>
      <c r="C1297" s="209"/>
      <c r="D1297" s="195" t="s">
        <v>189</v>
      </c>
      <c r="E1297" s="210" t="s">
        <v>19</v>
      </c>
      <c r="F1297" s="211" t="s">
        <v>1492</v>
      </c>
      <c r="G1297" s="209"/>
      <c r="H1297" s="212">
        <v>31.4</v>
      </c>
      <c r="I1297" s="213"/>
      <c r="J1297" s="209"/>
      <c r="K1297" s="209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189</v>
      </c>
      <c r="AU1297" s="218" t="s">
        <v>85</v>
      </c>
      <c r="AV1297" s="13" t="s">
        <v>85</v>
      </c>
      <c r="AW1297" s="13" t="s">
        <v>35</v>
      </c>
      <c r="AX1297" s="13" t="s">
        <v>75</v>
      </c>
      <c r="AY1297" s="218" t="s">
        <v>178</v>
      </c>
    </row>
    <row r="1298" spans="2:65" s="15" customFormat="1" ht="11.25">
      <c r="B1298" s="230"/>
      <c r="C1298" s="231"/>
      <c r="D1298" s="195" t="s">
        <v>189</v>
      </c>
      <c r="E1298" s="232" t="s">
        <v>19</v>
      </c>
      <c r="F1298" s="233" t="s">
        <v>274</v>
      </c>
      <c r="G1298" s="231"/>
      <c r="H1298" s="234">
        <v>104.83</v>
      </c>
      <c r="I1298" s="235"/>
      <c r="J1298" s="231"/>
      <c r="K1298" s="231"/>
      <c r="L1298" s="236"/>
      <c r="M1298" s="237"/>
      <c r="N1298" s="238"/>
      <c r="O1298" s="238"/>
      <c r="P1298" s="238"/>
      <c r="Q1298" s="238"/>
      <c r="R1298" s="238"/>
      <c r="S1298" s="238"/>
      <c r="T1298" s="239"/>
      <c r="AT1298" s="240" t="s">
        <v>189</v>
      </c>
      <c r="AU1298" s="240" t="s">
        <v>85</v>
      </c>
      <c r="AV1298" s="15" t="s">
        <v>198</v>
      </c>
      <c r="AW1298" s="15" t="s">
        <v>35</v>
      </c>
      <c r="AX1298" s="15" t="s">
        <v>75</v>
      </c>
      <c r="AY1298" s="240" t="s">
        <v>178</v>
      </c>
    </row>
    <row r="1299" spans="2:65" s="14" customFormat="1" ht="11.25">
      <c r="B1299" s="219"/>
      <c r="C1299" s="220"/>
      <c r="D1299" s="195" t="s">
        <v>189</v>
      </c>
      <c r="E1299" s="221" t="s">
        <v>19</v>
      </c>
      <c r="F1299" s="222" t="s">
        <v>258</v>
      </c>
      <c r="G1299" s="220"/>
      <c r="H1299" s="223">
        <v>190.71</v>
      </c>
      <c r="I1299" s="224"/>
      <c r="J1299" s="220"/>
      <c r="K1299" s="220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189</v>
      </c>
      <c r="AU1299" s="229" t="s">
        <v>85</v>
      </c>
      <c r="AV1299" s="14" t="s">
        <v>185</v>
      </c>
      <c r="AW1299" s="14" t="s">
        <v>35</v>
      </c>
      <c r="AX1299" s="14" t="s">
        <v>83</v>
      </c>
      <c r="AY1299" s="229" t="s">
        <v>178</v>
      </c>
    </row>
    <row r="1300" spans="2:65" s="1" customFormat="1" ht="16.5" customHeight="1">
      <c r="B1300" s="35"/>
      <c r="C1300" s="245" t="s">
        <v>1493</v>
      </c>
      <c r="D1300" s="245" t="s">
        <v>970</v>
      </c>
      <c r="E1300" s="246" t="s">
        <v>1494</v>
      </c>
      <c r="F1300" s="247" t="s">
        <v>1495</v>
      </c>
      <c r="G1300" s="248" t="s">
        <v>496</v>
      </c>
      <c r="H1300" s="249">
        <v>200.24600000000001</v>
      </c>
      <c r="I1300" s="250"/>
      <c r="J1300" s="251">
        <f>ROUND(I1300*H1300,2)</f>
        <v>0</v>
      </c>
      <c r="K1300" s="247" t="s">
        <v>184</v>
      </c>
      <c r="L1300" s="252"/>
      <c r="M1300" s="253" t="s">
        <v>19</v>
      </c>
      <c r="N1300" s="254" t="s">
        <v>46</v>
      </c>
      <c r="O1300" s="61"/>
      <c r="P1300" s="192">
        <f>O1300*H1300</f>
        <v>0</v>
      </c>
      <c r="Q1300" s="192">
        <v>1E-4</v>
      </c>
      <c r="R1300" s="192">
        <f>Q1300*H1300</f>
        <v>2.0024600000000004E-2</v>
      </c>
      <c r="S1300" s="192">
        <v>0</v>
      </c>
      <c r="T1300" s="193">
        <f>S1300*H1300</f>
        <v>0</v>
      </c>
      <c r="AR1300" s="18" t="s">
        <v>230</v>
      </c>
      <c r="AT1300" s="18" t="s">
        <v>970</v>
      </c>
      <c r="AU1300" s="18" t="s">
        <v>85</v>
      </c>
      <c r="AY1300" s="18" t="s">
        <v>178</v>
      </c>
      <c r="BE1300" s="194">
        <f>IF(N1300="základní",J1300,0)</f>
        <v>0</v>
      </c>
      <c r="BF1300" s="194">
        <f>IF(N1300="snížená",J1300,0)</f>
        <v>0</v>
      </c>
      <c r="BG1300" s="194">
        <f>IF(N1300="zákl. přenesená",J1300,0)</f>
        <v>0</v>
      </c>
      <c r="BH1300" s="194">
        <f>IF(N1300="sníž. přenesená",J1300,0)</f>
        <v>0</v>
      </c>
      <c r="BI1300" s="194">
        <f>IF(N1300="nulová",J1300,0)</f>
        <v>0</v>
      </c>
      <c r="BJ1300" s="18" t="s">
        <v>83</v>
      </c>
      <c r="BK1300" s="194">
        <f>ROUND(I1300*H1300,2)</f>
        <v>0</v>
      </c>
      <c r="BL1300" s="18" t="s">
        <v>185</v>
      </c>
      <c r="BM1300" s="18" t="s">
        <v>1496</v>
      </c>
    </row>
    <row r="1301" spans="2:65" s="1" customFormat="1" ht="11.25">
      <c r="B1301" s="35"/>
      <c r="C1301" s="36"/>
      <c r="D1301" s="195" t="s">
        <v>187</v>
      </c>
      <c r="E1301" s="36"/>
      <c r="F1301" s="196" t="s">
        <v>1495</v>
      </c>
      <c r="G1301" s="36"/>
      <c r="H1301" s="36"/>
      <c r="I1301" s="113"/>
      <c r="J1301" s="36"/>
      <c r="K1301" s="36"/>
      <c r="L1301" s="39"/>
      <c r="M1301" s="197"/>
      <c r="N1301" s="61"/>
      <c r="O1301" s="61"/>
      <c r="P1301" s="61"/>
      <c r="Q1301" s="61"/>
      <c r="R1301" s="61"/>
      <c r="S1301" s="61"/>
      <c r="T1301" s="62"/>
      <c r="AT1301" s="18" t="s">
        <v>187</v>
      </c>
      <c r="AU1301" s="18" t="s">
        <v>85</v>
      </c>
    </row>
    <row r="1302" spans="2:65" s="13" customFormat="1" ht="11.25">
      <c r="B1302" s="208"/>
      <c r="C1302" s="209"/>
      <c r="D1302" s="195" t="s">
        <v>189</v>
      </c>
      <c r="E1302" s="209"/>
      <c r="F1302" s="211" t="s">
        <v>1497</v>
      </c>
      <c r="G1302" s="209"/>
      <c r="H1302" s="212">
        <v>200.24600000000001</v>
      </c>
      <c r="I1302" s="213"/>
      <c r="J1302" s="209"/>
      <c r="K1302" s="209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189</v>
      </c>
      <c r="AU1302" s="218" t="s">
        <v>85</v>
      </c>
      <c r="AV1302" s="13" t="s">
        <v>85</v>
      </c>
      <c r="AW1302" s="13" t="s">
        <v>4</v>
      </c>
      <c r="AX1302" s="13" t="s">
        <v>83</v>
      </c>
      <c r="AY1302" s="218" t="s">
        <v>178</v>
      </c>
    </row>
    <row r="1303" spans="2:65" s="1" customFormat="1" ht="16.5" customHeight="1">
      <c r="B1303" s="35"/>
      <c r="C1303" s="183" t="s">
        <v>1498</v>
      </c>
      <c r="D1303" s="183" t="s">
        <v>180</v>
      </c>
      <c r="E1303" s="184" t="s">
        <v>1499</v>
      </c>
      <c r="F1303" s="185" t="s">
        <v>1500</v>
      </c>
      <c r="G1303" s="186" t="s">
        <v>496</v>
      </c>
      <c r="H1303" s="187">
        <v>171.76</v>
      </c>
      <c r="I1303" s="188"/>
      <c r="J1303" s="189">
        <f>ROUND(I1303*H1303,2)</f>
        <v>0</v>
      </c>
      <c r="K1303" s="185" t="s">
        <v>184</v>
      </c>
      <c r="L1303" s="39"/>
      <c r="M1303" s="190" t="s">
        <v>19</v>
      </c>
      <c r="N1303" s="191" t="s">
        <v>46</v>
      </c>
      <c r="O1303" s="61"/>
      <c r="P1303" s="192">
        <f>O1303*H1303</f>
        <v>0</v>
      </c>
      <c r="Q1303" s="192">
        <v>0</v>
      </c>
      <c r="R1303" s="192">
        <f>Q1303*H1303</f>
        <v>0</v>
      </c>
      <c r="S1303" s="192">
        <v>0</v>
      </c>
      <c r="T1303" s="193">
        <f>S1303*H1303</f>
        <v>0</v>
      </c>
      <c r="AR1303" s="18" t="s">
        <v>185</v>
      </c>
      <c r="AT1303" s="18" t="s">
        <v>180</v>
      </c>
      <c r="AU1303" s="18" t="s">
        <v>85</v>
      </c>
      <c r="AY1303" s="18" t="s">
        <v>178</v>
      </c>
      <c r="BE1303" s="194">
        <f>IF(N1303="základní",J1303,0)</f>
        <v>0</v>
      </c>
      <c r="BF1303" s="194">
        <f>IF(N1303="snížená",J1303,0)</f>
        <v>0</v>
      </c>
      <c r="BG1303" s="194">
        <f>IF(N1303="zákl. přenesená",J1303,0)</f>
        <v>0</v>
      </c>
      <c r="BH1303" s="194">
        <f>IF(N1303="sníž. přenesená",J1303,0)</f>
        <v>0</v>
      </c>
      <c r="BI1303" s="194">
        <f>IF(N1303="nulová",J1303,0)</f>
        <v>0</v>
      </c>
      <c r="BJ1303" s="18" t="s">
        <v>83</v>
      </c>
      <c r="BK1303" s="194">
        <f>ROUND(I1303*H1303,2)</f>
        <v>0</v>
      </c>
      <c r="BL1303" s="18" t="s">
        <v>185</v>
      </c>
      <c r="BM1303" s="18" t="s">
        <v>1501</v>
      </c>
    </row>
    <row r="1304" spans="2:65" s="1" customFormat="1" ht="19.5">
      <c r="B1304" s="35"/>
      <c r="C1304" s="36"/>
      <c r="D1304" s="195" t="s">
        <v>187</v>
      </c>
      <c r="E1304" s="36"/>
      <c r="F1304" s="196" t="s">
        <v>1502</v>
      </c>
      <c r="G1304" s="36"/>
      <c r="H1304" s="36"/>
      <c r="I1304" s="113"/>
      <c r="J1304" s="36"/>
      <c r="K1304" s="36"/>
      <c r="L1304" s="39"/>
      <c r="M1304" s="197"/>
      <c r="N1304" s="61"/>
      <c r="O1304" s="61"/>
      <c r="P1304" s="61"/>
      <c r="Q1304" s="61"/>
      <c r="R1304" s="61"/>
      <c r="S1304" s="61"/>
      <c r="T1304" s="62"/>
      <c r="AT1304" s="18" t="s">
        <v>187</v>
      </c>
      <c r="AU1304" s="18" t="s">
        <v>85</v>
      </c>
    </row>
    <row r="1305" spans="2:65" s="12" customFormat="1" ht="11.25">
      <c r="B1305" s="198"/>
      <c r="C1305" s="199"/>
      <c r="D1305" s="195" t="s">
        <v>189</v>
      </c>
      <c r="E1305" s="200" t="s">
        <v>19</v>
      </c>
      <c r="F1305" s="201" t="s">
        <v>1503</v>
      </c>
      <c r="G1305" s="199"/>
      <c r="H1305" s="200" t="s">
        <v>19</v>
      </c>
      <c r="I1305" s="202"/>
      <c r="J1305" s="199"/>
      <c r="K1305" s="199"/>
      <c r="L1305" s="203"/>
      <c r="M1305" s="204"/>
      <c r="N1305" s="205"/>
      <c r="O1305" s="205"/>
      <c r="P1305" s="205"/>
      <c r="Q1305" s="205"/>
      <c r="R1305" s="205"/>
      <c r="S1305" s="205"/>
      <c r="T1305" s="206"/>
      <c r="AT1305" s="207" t="s">
        <v>189</v>
      </c>
      <c r="AU1305" s="207" t="s">
        <v>85</v>
      </c>
      <c r="AV1305" s="12" t="s">
        <v>83</v>
      </c>
      <c r="AW1305" s="12" t="s">
        <v>35</v>
      </c>
      <c r="AX1305" s="12" t="s">
        <v>75</v>
      </c>
      <c r="AY1305" s="207" t="s">
        <v>178</v>
      </c>
    </row>
    <row r="1306" spans="2:65" s="13" customFormat="1" ht="11.25">
      <c r="B1306" s="208"/>
      <c r="C1306" s="209"/>
      <c r="D1306" s="195" t="s">
        <v>189</v>
      </c>
      <c r="E1306" s="210" t="s">
        <v>19</v>
      </c>
      <c r="F1306" s="211" t="s">
        <v>1468</v>
      </c>
      <c r="G1306" s="209"/>
      <c r="H1306" s="212">
        <v>20</v>
      </c>
      <c r="I1306" s="213"/>
      <c r="J1306" s="209"/>
      <c r="K1306" s="209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189</v>
      </c>
      <c r="AU1306" s="218" t="s">
        <v>85</v>
      </c>
      <c r="AV1306" s="13" t="s">
        <v>85</v>
      </c>
      <c r="AW1306" s="13" t="s">
        <v>35</v>
      </c>
      <c r="AX1306" s="13" t="s">
        <v>75</v>
      </c>
      <c r="AY1306" s="218" t="s">
        <v>178</v>
      </c>
    </row>
    <row r="1307" spans="2:65" s="13" customFormat="1" ht="11.25">
      <c r="B1307" s="208"/>
      <c r="C1307" s="209"/>
      <c r="D1307" s="195" t="s">
        <v>189</v>
      </c>
      <c r="E1307" s="210" t="s">
        <v>19</v>
      </c>
      <c r="F1307" s="211" t="s">
        <v>1469</v>
      </c>
      <c r="G1307" s="209"/>
      <c r="H1307" s="212">
        <v>15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189</v>
      </c>
      <c r="AU1307" s="218" t="s">
        <v>85</v>
      </c>
      <c r="AV1307" s="13" t="s">
        <v>85</v>
      </c>
      <c r="AW1307" s="13" t="s">
        <v>35</v>
      </c>
      <c r="AX1307" s="13" t="s">
        <v>75</v>
      </c>
      <c r="AY1307" s="218" t="s">
        <v>178</v>
      </c>
    </row>
    <row r="1308" spans="2:65" s="13" customFormat="1" ht="11.25">
      <c r="B1308" s="208"/>
      <c r="C1308" s="209"/>
      <c r="D1308" s="195" t="s">
        <v>189</v>
      </c>
      <c r="E1308" s="210" t="s">
        <v>19</v>
      </c>
      <c r="F1308" s="211" t="s">
        <v>1470</v>
      </c>
      <c r="G1308" s="209"/>
      <c r="H1308" s="212">
        <v>3</v>
      </c>
      <c r="I1308" s="213"/>
      <c r="J1308" s="209"/>
      <c r="K1308" s="209"/>
      <c r="L1308" s="214"/>
      <c r="M1308" s="215"/>
      <c r="N1308" s="216"/>
      <c r="O1308" s="216"/>
      <c r="P1308" s="216"/>
      <c r="Q1308" s="216"/>
      <c r="R1308" s="216"/>
      <c r="S1308" s="216"/>
      <c r="T1308" s="217"/>
      <c r="AT1308" s="218" t="s">
        <v>189</v>
      </c>
      <c r="AU1308" s="218" t="s">
        <v>85</v>
      </c>
      <c r="AV1308" s="13" t="s">
        <v>85</v>
      </c>
      <c r="AW1308" s="13" t="s">
        <v>35</v>
      </c>
      <c r="AX1308" s="13" t="s">
        <v>75</v>
      </c>
      <c r="AY1308" s="218" t="s">
        <v>178</v>
      </c>
    </row>
    <row r="1309" spans="2:65" s="13" customFormat="1" ht="11.25">
      <c r="B1309" s="208"/>
      <c r="C1309" s="209"/>
      <c r="D1309" s="195" t="s">
        <v>189</v>
      </c>
      <c r="E1309" s="210" t="s">
        <v>19</v>
      </c>
      <c r="F1309" s="211" t="s">
        <v>1471</v>
      </c>
      <c r="G1309" s="209"/>
      <c r="H1309" s="212">
        <v>2.15</v>
      </c>
      <c r="I1309" s="213"/>
      <c r="J1309" s="209"/>
      <c r="K1309" s="209"/>
      <c r="L1309" s="214"/>
      <c r="M1309" s="215"/>
      <c r="N1309" s="216"/>
      <c r="O1309" s="216"/>
      <c r="P1309" s="216"/>
      <c r="Q1309" s="216"/>
      <c r="R1309" s="216"/>
      <c r="S1309" s="216"/>
      <c r="T1309" s="217"/>
      <c r="AT1309" s="218" t="s">
        <v>189</v>
      </c>
      <c r="AU1309" s="218" t="s">
        <v>85</v>
      </c>
      <c r="AV1309" s="13" t="s">
        <v>85</v>
      </c>
      <c r="AW1309" s="13" t="s">
        <v>35</v>
      </c>
      <c r="AX1309" s="13" t="s">
        <v>75</v>
      </c>
      <c r="AY1309" s="218" t="s">
        <v>178</v>
      </c>
    </row>
    <row r="1310" spans="2:65" s="13" customFormat="1" ht="11.25">
      <c r="B1310" s="208"/>
      <c r="C1310" s="209"/>
      <c r="D1310" s="195" t="s">
        <v>189</v>
      </c>
      <c r="E1310" s="210" t="s">
        <v>19</v>
      </c>
      <c r="F1310" s="211" t="s">
        <v>1472</v>
      </c>
      <c r="G1310" s="209"/>
      <c r="H1310" s="212">
        <v>8.34</v>
      </c>
      <c r="I1310" s="213"/>
      <c r="J1310" s="209"/>
      <c r="K1310" s="209"/>
      <c r="L1310" s="214"/>
      <c r="M1310" s="215"/>
      <c r="N1310" s="216"/>
      <c r="O1310" s="216"/>
      <c r="P1310" s="216"/>
      <c r="Q1310" s="216"/>
      <c r="R1310" s="216"/>
      <c r="S1310" s="216"/>
      <c r="T1310" s="217"/>
      <c r="AT1310" s="218" t="s">
        <v>189</v>
      </c>
      <c r="AU1310" s="218" t="s">
        <v>85</v>
      </c>
      <c r="AV1310" s="13" t="s">
        <v>85</v>
      </c>
      <c r="AW1310" s="13" t="s">
        <v>35</v>
      </c>
      <c r="AX1310" s="13" t="s">
        <v>75</v>
      </c>
      <c r="AY1310" s="218" t="s">
        <v>178</v>
      </c>
    </row>
    <row r="1311" spans="2:65" s="13" customFormat="1" ht="11.25">
      <c r="B1311" s="208"/>
      <c r="C1311" s="209"/>
      <c r="D1311" s="195" t="s">
        <v>189</v>
      </c>
      <c r="E1311" s="210" t="s">
        <v>19</v>
      </c>
      <c r="F1311" s="211" t="s">
        <v>1473</v>
      </c>
      <c r="G1311" s="209"/>
      <c r="H1311" s="212">
        <v>6.84</v>
      </c>
      <c r="I1311" s="213"/>
      <c r="J1311" s="209"/>
      <c r="K1311" s="209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189</v>
      </c>
      <c r="AU1311" s="218" t="s">
        <v>85</v>
      </c>
      <c r="AV1311" s="13" t="s">
        <v>85</v>
      </c>
      <c r="AW1311" s="13" t="s">
        <v>35</v>
      </c>
      <c r="AX1311" s="13" t="s">
        <v>75</v>
      </c>
      <c r="AY1311" s="218" t="s">
        <v>178</v>
      </c>
    </row>
    <row r="1312" spans="2:65" s="13" customFormat="1" ht="11.25">
      <c r="B1312" s="208"/>
      <c r="C1312" s="209"/>
      <c r="D1312" s="195" t="s">
        <v>189</v>
      </c>
      <c r="E1312" s="210" t="s">
        <v>19</v>
      </c>
      <c r="F1312" s="211" t="s">
        <v>1474</v>
      </c>
      <c r="G1312" s="209"/>
      <c r="H1312" s="212">
        <v>6.84</v>
      </c>
      <c r="I1312" s="213"/>
      <c r="J1312" s="209"/>
      <c r="K1312" s="209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189</v>
      </c>
      <c r="AU1312" s="218" t="s">
        <v>85</v>
      </c>
      <c r="AV1312" s="13" t="s">
        <v>85</v>
      </c>
      <c r="AW1312" s="13" t="s">
        <v>35</v>
      </c>
      <c r="AX1312" s="13" t="s">
        <v>75</v>
      </c>
      <c r="AY1312" s="218" t="s">
        <v>178</v>
      </c>
    </row>
    <row r="1313" spans="2:65" s="13" customFormat="1" ht="11.25">
      <c r="B1313" s="208"/>
      <c r="C1313" s="209"/>
      <c r="D1313" s="195" t="s">
        <v>189</v>
      </c>
      <c r="E1313" s="210" t="s">
        <v>19</v>
      </c>
      <c r="F1313" s="211" t="s">
        <v>1475</v>
      </c>
      <c r="G1313" s="209"/>
      <c r="H1313" s="212">
        <v>17.52</v>
      </c>
      <c r="I1313" s="213"/>
      <c r="J1313" s="209"/>
      <c r="K1313" s="209"/>
      <c r="L1313" s="214"/>
      <c r="M1313" s="215"/>
      <c r="N1313" s="216"/>
      <c r="O1313" s="216"/>
      <c r="P1313" s="216"/>
      <c r="Q1313" s="216"/>
      <c r="R1313" s="216"/>
      <c r="S1313" s="216"/>
      <c r="T1313" s="217"/>
      <c r="AT1313" s="218" t="s">
        <v>189</v>
      </c>
      <c r="AU1313" s="218" t="s">
        <v>85</v>
      </c>
      <c r="AV1313" s="13" t="s">
        <v>85</v>
      </c>
      <c r="AW1313" s="13" t="s">
        <v>35</v>
      </c>
      <c r="AX1313" s="13" t="s">
        <v>75</v>
      </c>
      <c r="AY1313" s="218" t="s">
        <v>178</v>
      </c>
    </row>
    <row r="1314" spans="2:65" s="13" customFormat="1" ht="11.25">
      <c r="B1314" s="208"/>
      <c r="C1314" s="209"/>
      <c r="D1314" s="195" t="s">
        <v>189</v>
      </c>
      <c r="E1314" s="210" t="s">
        <v>19</v>
      </c>
      <c r="F1314" s="211" t="s">
        <v>1476</v>
      </c>
      <c r="G1314" s="209"/>
      <c r="H1314" s="212">
        <v>6.19</v>
      </c>
      <c r="I1314" s="213"/>
      <c r="J1314" s="209"/>
      <c r="K1314" s="209"/>
      <c r="L1314" s="214"/>
      <c r="M1314" s="215"/>
      <c r="N1314" s="216"/>
      <c r="O1314" s="216"/>
      <c r="P1314" s="216"/>
      <c r="Q1314" s="216"/>
      <c r="R1314" s="216"/>
      <c r="S1314" s="216"/>
      <c r="T1314" s="217"/>
      <c r="AT1314" s="218" t="s">
        <v>189</v>
      </c>
      <c r="AU1314" s="218" t="s">
        <v>85</v>
      </c>
      <c r="AV1314" s="13" t="s">
        <v>85</v>
      </c>
      <c r="AW1314" s="13" t="s">
        <v>35</v>
      </c>
      <c r="AX1314" s="13" t="s">
        <v>75</v>
      </c>
      <c r="AY1314" s="218" t="s">
        <v>178</v>
      </c>
    </row>
    <row r="1315" spans="2:65" s="15" customFormat="1" ht="11.25">
      <c r="B1315" s="230"/>
      <c r="C1315" s="231"/>
      <c r="D1315" s="195" t="s">
        <v>189</v>
      </c>
      <c r="E1315" s="232" t="s">
        <v>19</v>
      </c>
      <c r="F1315" s="233" t="s">
        <v>274</v>
      </c>
      <c r="G1315" s="231"/>
      <c r="H1315" s="234">
        <v>85.88</v>
      </c>
      <c r="I1315" s="235"/>
      <c r="J1315" s="231"/>
      <c r="K1315" s="231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189</v>
      </c>
      <c r="AU1315" s="240" t="s">
        <v>85</v>
      </c>
      <c r="AV1315" s="15" t="s">
        <v>198</v>
      </c>
      <c r="AW1315" s="15" t="s">
        <v>35</v>
      </c>
      <c r="AX1315" s="15" t="s">
        <v>75</v>
      </c>
      <c r="AY1315" s="240" t="s">
        <v>178</v>
      </c>
    </row>
    <row r="1316" spans="2:65" s="12" customFormat="1" ht="11.25">
      <c r="B1316" s="198"/>
      <c r="C1316" s="199"/>
      <c r="D1316" s="195" t="s">
        <v>189</v>
      </c>
      <c r="E1316" s="200" t="s">
        <v>19</v>
      </c>
      <c r="F1316" s="201" t="s">
        <v>1504</v>
      </c>
      <c r="G1316" s="199"/>
      <c r="H1316" s="200" t="s">
        <v>19</v>
      </c>
      <c r="I1316" s="202"/>
      <c r="J1316" s="199"/>
      <c r="K1316" s="199"/>
      <c r="L1316" s="203"/>
      <c r="M1316" s="204"/>
      <c r="N1316" s="205"/>
      <c r="O1316" s="205"/>
      <c r="P1316" s="205"/>
      <c r="Q1316" s="205"/>
      <c r="R1316" s="205"/>
      <c r="S1316" s="205"/>
      <c r="T1316" s="206"/>
      <c r="AT1316" s="207" t="s">
        <v>189</v>
      </c>
      <c r="AU1316" s="207" t="s">
        <v>85</v>
      </c>
      <c r="AV1316" s="12" t="s">
        <v>83</v>
      </c>
      <c r="AW1316" s="12" t="s">
        <v>35</v>
      </c>
      <c r="AX1316" s="12" t="s">
        <v>75</v>
      </c>
      <c r="AY1316" s="207" t="s">
        <v>178</v>
      </c>
    </row>
    <row r="1317" spans="2:65" s="13" customFormat="1" ht="11.25">
      <c r="B1317" s="208"/>
      <c r="C1317" s="209"/>
      <c r="D1317" s="195" t="s">
        <v>189</v>
      </c>
      <c r="E1317" s="210" t="s">
        <v>19</v>
      </c>
      <c r="F1317" s="211" t="s">
        <v>1468</v>
      </c>
      <c r="G1317" s="209"/>
      <c r="H1317" s="212">
        <v>20</v>
      </c>
      <c r="I1317" s="213"/>
      <c r="J1317" s="209"/>
      <c r="K1317" s="209"/>
      <c r="L1317" s="214"/>
      <c r="M1317" s="215"/>
      <c r="N1317" s="216"/>
      <c r="O1317" s="216"/>
      <c r="P1317" s="216"/>
      <c r="Q1317" s="216"/>
      <c r="R1317" s="216"/>
      <c r="S1317" s="216"/>
      <c r="T1317" s="217"/>
      <c r="AT1317" s="218" t="s">
        <v>189</v>
      </c>
      <c r="AU1317" s="218" t="s">
        <v>85</v>
      </c>
      <c r="AV1317" s="13" t="s">
        <v>85</v>
      </c>
      <c r="AW1317" s="13" t="s">
        <v>35</v>
      </c>
      <c r="AX1317" s="13" t="s">
        <v>75</v>
      </c>
      <c r="AY1317" s="218" t="s">
        <v>178</v>
      </c>
    </row>
    <row r="1318" spans="2:65" s="13" customFormat="1" ht="11.25">
      <c r="B1318" s="208"/>
      <c r="C1318" s="209"/>
      <c r="D1318" s="195" t="s">
        <v>189</v>
      </c>
      <c r="E1318" s="210" t="s">
        <v>19</v>
      </c>
      <c r="F1318" s="211" t="s">
        <v>1469</v>
      </c>
      <c r="G1318" s="209"/>
      <c r="H1318" s="212">
        <v>15</v>
      </c>
      <c r="I1318" s="213"/>
      <c r="J1318" s="209"/>
      <c r="K1318" s="209"/>
      <c r="L1318" s="214"/>
      <c r="M1318" s="215"/>
      <c r="N1318" s="216"/>
      <c r="O1318" s="216"/>
      <c r="P1318" s="216"/>
      <c r="Q1318" s="216"/>
      <c r="R1318" s="216"/>
      <c r="S1318" s="216"/>
      <c r="T1318" s="217"/>
      <c r="AT1318" s="218" t="s">
        <v>189</v>
      </c>
      <c r="AU1318" s="218" t="s">
        <v>85</v>
      </c>
      <c r="AV1318" s="13" t="s">
        <v>85</v>
      </c>
      <c r="AW1318" s="13" t="s">
        <v>35</v>
      </c>
      <c r="AX1318" s="13" t="s">
        <v>75</v>
      </c>
      <c r="AY1318" s="218" t="s">
        <v>178</v>
      </c>
    </row>
    <row r="1319" spans="2:65" s="13" customFormat="1" ht="11.25">
      <c r="B1319" s="208"/>
      <c r="C1319" s="209"/>
      <c r="D1319" s="195" t="s">
        <v>189</v>
      </c>
      <c r="E1319" s="210" t="s">
        <v>19</v>
      </c>
      <c r="F1319" s="211" t="s">
        <v>1470</v>
      </c>
      <c r="G1319" s="209"/>
      <c r="H1319" s="212">
        <v>3</v>
      </c>
      <c r="I1319" s="213"/>
      <c r="J1319" s="209"/>
      <c r="K1319" s="209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189</v>
      </c>
      <c r="AU1319" s="218" t="s">
        <v>85</v>
      </c>
      <c r="AV1319" s="13" t="s">
        <v>85</v>
      </c>
      <c r="AW1319" s="13" t="s">
        <v>35</v>
      </c>
      <c r="AX1319" s="13" t="s">
        <v>75</v>
      </c>
      <c r="AY1319" s="218" t="s">
        <v>178</v>
      </c>
    </row>
    <row r="1320" spans="2:65" s="13" customFormat="1" ht="11.25">
      <c r="B1320" s="208"/>
      <c r="C1320" s="209"/>
      <c r="D1320" s="195" t="s">
        <v>189</v>
      </c>
      <c r="E1320" s="210" t="s">
        <v>19</v>
      </c>
      <c r="F1320" s="211" t="s">
        <v>1471</v>
      </c>
      <c r="G1320" s="209"/>
      <c r="H1320" s="212">
        <v>2.15</v>
      </c>
      <c r="I1320" s="213"/>
      <c r="J1320" s="209"/>
      <c r="K1320" s="209"/>
      <c r="L1320" s="214"/>
      <c r="M1320" s="215"/>
      <c r="N1320" s="216"/>
      <c r="O1320" s="216"/>
      <c r="P1320" s="216"/>
      <c r="Q1320" s="216"/>
      <c r="R1320" s="216"/>
      <c r="S1320" s="216"/>
      <c r="T1320" s="217"/>
      <c r="AT1320" s="218" t="s">
        <v>189</v>
      </c>
      <c r="AU1320" s="218" t="s">
        <v>85</v>
      </c>
      <c r="AV1320" s="13" t="s">
        <v>85</v>
      </c>
      <c r="AW1320" s="13" t="s">
        <v>35</v>
      </c>
      <c r="AX1320" s="13" t="s">
        <v>75</v>
      </c>
      <c r="AY1320" s="218" t="s">
        <v>178</v>
      </c>
    </row>
    <row r="1321" spans="2:65" s="13" customFormat="1" ht="11.25">
      <c r="B1321" s="208"/>
      <c r="C1321" s="209"/>
      <c r="D1321" s="195" t="s">
        <v>189</v>
      </c>
      <c r="E1321" s="210" t="s">
        <v>19</v>
      </c>
      <c r="F1321" s="211" t="s">
        <v>1472</v>
      </c>
      <c r="G1321" s="209"/>
      <c r="H1321" s="212">
        <v>8.34</v>
      </c>
      <c r="I1321" s="213"/>
      <c r="J1321" s="209"/>
      <c r="K1321" s="209"/>
      <c r="L1321" s="214"/>
      <c r="M1321" s="215"/>
      <c r="N1321" s="216"/>
      <c r="O1321" s="216"/>
      <c r="P1321" s="216"/>
      <c r="Q1321" s="216"/>
      <c r="R1321" s="216"/>
      <c r="S1321" s="216"/>
      <c r="T1321" s="217"/>
      <c r="AT1321" s="218" t="s">
        <v>189</v>
      </c>
      <c r="AU1321" s="218" t="s">
        <v>85</v>
      </c>
      <c r="AV1321" s="13" t="s">
        <v>85</v>
      </c>
      <c r="AW1321" s="13" t="s">
        <v>35</v>
      </c>
      <c r="AX1321" s="13" t="s">
        <v>75</v>
      </c>
      <c r="AY1321" s="218" t="s">
        <v>178</v>
      </c>
    </row>
    <row r="1322" spans="2:65" s="13" customFormat="1" ht="11.25">
      <c r="B1322" s="208"/>
      <c r="C1322" s="209"/>
      <c r="D1322" s="195" t="s">
        <v>189</v>
      </c>
      <c r="E1322" s="210" t="s">
        <v>19</v>
      </c>
      <c r="F1322" s="211" t="s">
        <v>1473</v>
      </c>
      <c r="G1322" s="209"/>
      <c r="H1322" s="212">
        <v>6.84</v>
      </c>
      <c r="I1322" s="213"/>
      <c r="J1322" s="209"/>
      <c r="K1322" s="209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189</v>
      </c>
      <c r="AU1322" s="218" t="s">
        <v>85</v>
      </c>
      <c r="AV1322" s="13" t="s">
        <v>85</v>
      </c>
      <c r="AW1322" s="13" t="s">
        <v>35</v>
      </c>
      <c r="AX1322" s="13" t="s">
        <v>75</v>
      </c>
      <c r="AY1322" s="218" t="s">
        <v>178</v>
      </c>
    </row>
    <row r="1323" spans="2:65" s="13" customFormat="1" ht="11.25">
      <c r="B1323" s="208"/>
      <c r="C1323" s="209"/>
      <c r="D1323" s="195" t="s">
        <v>189</v>
      </c>
      <c r="E1323" s="210" t="s">
        <v>19</v>
      </c>
      <c r="F1323" s="211" t="s">
        <v>1474</v>
      </c>
      <c r="G1323" s="209"/>
      <c r="H1323" s="212">
        <v>6.84</v>
      </c>
      <c r="I1323" s="213"/>
      <c r="J1323" s="209"/>
      <c r="K1323" s="209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189</v>
      </c>
      <c r="AU1323" s="218" t="s">
        <v>85</v>
      </c>
      <c r="AV1323" s="13" t="s">
        <v>85</v>
      </c>
      <c r="AW1323" s="13" t="s">
        <v>35</v>
      </c>
      <c r="AX1323" s="13" t="s">
        <v>75</v>
      </c>
      <c r="AY1323" s="218" t="s">
        <v>178</v>
      </c>
    </row>
    <row r="1324" spans="2:65" s="13" customFormat="1" ht="11.25">
      <c r="B1324" s="208"/>
      <c r="C1324" s="209"/>
      <c r="D1324" s="195" t="s">
        <v>189</v>
      </c>
      <c r="E1324" s="210" t="s">
        <v>19</v>
      </c>
      <c r="F1324" s="211" t="s">
        <v>1475</v>
      </c>
      <c r="G1324" s="209"/>
      <c r="H1324" s="212">
        <v>17.52</v>
      </c>
      <c r="I1324" s="213"/>
      <c r="J1324" s="209"/>
      <c r="K1324" s="209"/>
      <c r="L1324" s="214"/>
      <c r="M1324" s="215"/>
      <c r="N1324" s="216"/>
      <c r="O1324" s="216"/>
      <c r="P1324" s="216"/>
      <c r="Q1324" s="216"/>
      <c r="R1324" s="216"/>
      <c r="S1324" s="216"/>
      <c r="T1324" s="217"/>
      <c r="AT1324" s="218" t="s">
        <v>189</v>
      </c>
      <c r="AU1324" s="218" t="s">
        <v>85</v>
      </c>
      <c r="AV1324" s="13" t="s">
        <v>85</v>
      </c>
      <c r="AW1324" s="13" t="s">
        <v>35</v>
      </c>
      <c r="AX1324" s="13" t="s">
        <v>75</v>
      </c>
      <c r="AY1324" s="218" t="s">
        <v>178</v>
      </c>
    </row>
    <row r="1325" spans="2:65" s="13" customFormat="1" ht="11.25">
      <c r="B1325" s="208"/>
      <c r="C1325" s="209"/>
      <c r="D1325" s="195" t="s">
        <v>189</v>
      </c>
      <c r="E1325" s="210" t="s">
        <v>19</v>
      </c>
      <c r="F1325" s="211" t="s">
        <v>1476</v>
      </c>
      <c r="G1325" s="209"/>
      <c r="H1325" s="212">
        <v>6.19</v>
      </c>
      <c r="I1325" s="213"/>
      <c r="J1325" s="209"/>
      <c r="K1325" s="209"/>
      <c r="L1325" s="214"/>
      <c r="M1325" s="215"/>
      <c r="N1325" s="216"/>
      <c r="O1325" s="216"/>
      <c r="P1325" s="216"/>
      <c r="Q1325" s="216"/>
      <c r="R1325" s="216"/>
      <c r="S1325" s="216"/>
      <c r="T1325" s="217"/>
      <c r="AT1325" s="218" t="s">
        <v>189</v>
      </c>
      <c r="AU1325" s="218" t="s">
        <v>85</v>
      </c>
      <c r="AV1325" s="13" t="s">
        <v>85</v>
      </c>
      <c r="AW1325" s="13" t="s">
        <v>35</v>
      </c>
      <c r="AX1325" s="13" t="s">
        <v>75</v>
      </c>
      <c r="AY1325" s="218" t="s">
        <v>178</v>
      </c>
    </row>
    <row r="1326" spans="2:65" s="15" customFormat="1" ht="11.25">
      <c r="B1326" s="230"/>
      <c r="C1326" s="231"/>
      <c r="D1326" s="195" t="s">
        <v>189</v>
      </c>
      <c r="E1326" s="232" t="s">
        <v>19</v>
      </c>
      <c r="F1326" s="233" t="s">
        <v>274</v>
      </c>
      <c r="G1326" s="231"/>
      <c r="H1326" s="234">
        <v>85.88</v>
      </c>
      <c r="I1326" s="235"/>
      <c r="J1326" s="231"/>
      <c r="K1326" s="231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189</v>
      </c>
      <c r="AU1326" s="240" t="s">
        <v>85</v>
      </c>
      <c r="AV1326" s="15" t="s">
        <v>198</v>
      </c>
      <c r="AW1326" s="15" t="s">
        <v>35</v>
      </c>
      <c r="AX1326" s="15" t="s">
        <v>75</v>
      </c>
      <c r="AY1326" s="240" t="s">
        <v>178</v>
      </c>
    </row>
    <row r="1327" spans="2:65" s="14" customFormat="1" ht="11.25">
      <c r="B1327" s="219"/>
      <c r="C1327" s="220"/>
      <c r="D1327" s="195" t="s">
        <v>189</v>
      </c>
      <c r="E1327" s="221" t="s">
        <v>19</v>
      </c>
      <c r="F1327" s="222" t="s">
        <v>258</v>
      </c>
      <c r="G1327" s="220"/>
      <c r="H1327" s="223">
        <v>171.76</v>
      </c>
      <c r="I1327" s="224"/>
      <c r="J1327" s="220"/>
      <c r="K1327" s="220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189</v>
      </c>
      <c r="AU1327" s="229" t="s">
        <v>85</v>
      </c>
      <c r="AV1327" s="14" t="s">
        <v>185</v>
      </c>
      <c r="AW1327" s="14" t="s">
        <v>35</v>
      </c>
      <c r="AX1327" s="14" t="s">
        <v>83</v>
      </c>
      <c r="AY1327" s="229" t="s">
        <v>178</v>
      </c>
    </row>
    <row r="1328" spans="2:65" s="1" customFormat="1" ht="16.5" customHeight="1">
      <c r="B1328" s="35"/>
      <c r="C1328" s="245" t="s">
        <v>1505</v>
      </c>
      <c r="D1328" s="245" t="s">
        <v>970</v>
      </c>
      <c r="E1328" s="246" t="s">
        <v>1506</v>
      </c>
      <c r="F1328" s="247" t="s">
        <v>1507</v>
      </c>
      <c r="G1328" s="248" t="s">
        <v>496</v>
      </c>
      <c r="H1328" s="249">
        <v>180.34800000000001</v>
      </c>
      <c r="I1328" s="250"/>
      <c r="J1328" s="251">
        <f>ROUND(I1328*H1328,2)</f>
        <v>0</v>
      </c>
      <c r="K1328" s="247" t="s">
        <v>184</v>
      </c>
      <c r="L1328" s="252"/>
      <c r="M1328" s="253" t="s">
        <v>19</v>
      </c>
      <c r="N1328" s="254" t="s">
        <v>46</v>
      </c>
      <c r="O1328" s="61"/>
      <c r="P1328" s="192">
        <f>O1328*H1328</f>
        <v>0</v>
      </c>
      <c r="Q1328" s="192">
        <v>4.0000000000000003E-5</v>
      </c>
      <c r="R1328" s="192">
        <f>Q1328*H1328</f>
        <v>7.2139200000000013E-3</v>
      </c>
      <c r="S1328" s="192">
        <v>0</v>
      </c>
      <c r="T1328" s="193">
        <f>S1328*H1328</f>
        <v>0</v>
      </c>
      <c r="AR1328" s="18" t="s">
        <v>230</v>
      </c>
      <c r="AT1328" s="18" t="s">
        <v>970</v>
      </c>
      <c r="AU1328" s="18" t="s">
        <v>85</v>
      </c>
      <c r="AY1328" s="18" t="s">
        <v>178</v>
      </c>
      <c r="BE1328" s="194">
        <f>IF(N1328="základní",J1328,0)</f>
        <v>0</v>
      </c>
      <c r="BF1328" s="194">
        <f>IF(N1328="snížená",J1328,0)</f>
        <v>0</v>
      </c>
      <c r="BG1328" s="194">
        <f>IF(N1328="zákl. přenesená",J1328,0)</f>
        <v>0</v>
      </c>
      <c r="BH1328" s="194">
        <f>IF(N1328="sníž. přenesená",J1328,0)</f>
        <v>0</v>
      </c>
      <c r="BI1328" s="194">
        <f>IF(N1328="nulová",J1328,0)</f>
        <v>0</v>
      </c>
      <c r="BJ1328" s="18" t="s">
        <v>83</v>
      </c>
      <c r="BK1328" s="194">
        <f>ROUND(I1328*H1328,2)</f>
        <v>0</v>
      </c>
      <c r="BL1328" s="18" t="s">
        <v>185</v>
      </c>
      <c r="BM1328" s="18" t="s">
        <v>1508</v>
      </c>
    </row>
    <row r="1329" spans="2:65" s="1" customFormat="1" ht="11.25">
      <c r="B1329" s="35"/>
      <c r="C1329" s="36"/>
      <c r="D1329" s="195" t="s">
        <v>187</v>
      </c>
      <c r="E1329" s="36"/>
      <c r="F1329" s="196" t="s">
        <v>1507</v>
      </c>
      <c r="G1329" s="36"/>
      <c r="H1329" s="36"/>
      <c r="I1329" s="113"/>
      <c r="J1329" s="36"/>
      <c r="K1329" s="36"/>
      <c r="L1329" s="39"/>
      <c r="M1329" s="197"/>
      <c r="N1329" s="61"/>
      <c r="O1329" s="61"/>
      <c r="P1329" s="61"/>
      <c r="Q1329" s="61"/>
      <c r="R1329" s="61"/>
      <c r="S1329" s="61"/>
      <c r="T1329" s="62"/>
      <c r="AT1329" s="18" t="s">
        <v>187</v>
      </c>
      <c r="AU1329" s="18" t="s">
        <v>85</v>
      </c>
    </row>
    <row r="1330" spans="2:65" s="13" customFormat="1" ht="11.25">
      <c r="B1330" s="208"/>
      <c r="C1330" s="209"/>
      <c r="D1330" s="195" t="s">
        <v>189</v>
      </c>
      <c r="E1330" s="209"/>
      <c r="F1330" s="211" t="s">
        <v>1509</v>
      </c>
      <c r="G1330" s="209"/>
      <c r="H1330" s="212">
        <v>180.34800000000001</v>
      </c>
      <c r="I1330" s="213"/>
      <c r="J1330" s="209"/>
      <c r="K1330" s="209"/>
      <c r="L1330" s="214"/>
      <c r="M1330" s="215"/>
      <c r="N1330" s="216"/>
      <c r="O1330" s="216"/>
      <c r="P1330" s="216"/>
      <c r="Q1330" s="216"/>
      <c r="R1330" s="216"/>
      <c r="S1330" s="216"/>
      <c r="T1330" s="217"/>
      <c r="AT1330" s="218" t="s">
        <v>189</v>
      </c>
      <c r="AU1330" s="218" t="s">
        <v>85</v>
      </c>
      <c r="AV1330" s="13" t="s">
        <v>85</v>
      </c>
      <c r="AW1330" s="13" t="s">
        <v>4</v>
      </c>
      <c r="AX1330" s="13" t="s">
        <v>83</v>
      </c>
      <c r="AY1330" s="218" t="s">
        <v>178</v>
      </c>
    </row>
    <row r="1331" spans="2:65" s="1" customFormat="1" ht="16.5" customHeight="1">
      <c r="B1331" s="35"/>
      <c r="C1331" s="183" t="s">
        <v>1510</v>
      </c>
      <c r="D1331" s="183" t="s">
        <v>180</v>
      </c>
      <c r="E1331" s="184" t="s">
        <v>1511</v>
      </c>
      <c r="F1331" s="185" t="s">
        <v>1512</v>
      </c>
      <c r="G1331" s="186" t="s">
        <v>183</v>
      </c>
      <c r="H1331" s="187">
        <v>83.9</v>
      </c>
      <c r="I1331" s="188"/>
      <c r="J1331" s="189">
        <f>ROUND(I1331*H1331,2)</f>
        <v>0</v>
      </c>
      <c r="K1331" s="185" t="s">
        <v>184</v>
      </c>
      <c r="L1331" s="39"/>
      <c r="M1331" s="190" t="s">
        <v>19</v>
      </c>
      <c r="N1331" s="191" t="s">
        <v>46</v>
      </c>
      <c r="O1331" s="61"/>
      <c r="P1331" s="192">
        <f>O1331*H1331</f>
        <v>0</v>
      </c>
      <c r="Q1331" s="192">
        <v>8.2500000000000004E-3</v>
      </c>
      <c r="R1331" s="192">
        <f>Q1331*H1331</f>
        <v>0.6921750000000001</v>
      </c>
      <c r="S1331" s="192">
        <v>0</v>
      </c>
      <c r="T1331" s="193">
        <f>S1331*H1331</f>
        <v>0</v>
      </c>
      <c r="AR1331" s="18" t="s">
        <v>185</v>
      </c>
      <c r="AT1331" s="18" t="s">
        <v>180</v>
      </c>
      <c r="AU1331" s="18" t="s">
        <v>85</v>
      </c>
      <c r="AY1331" s="18" t="s">
        <v>178</v>
      </c>
      <c r="BE1331" s="194">
        <f>IF(N1331="základní",J1331,0)</f>
        <v>0</v>
      </c>
      <c r="BF1331" s="194">
        <f>IF(N1331="snížená",J1331,0)</f>
        <v>0</v>
      </c>
      <c r="BG1331" s="194">
        <f>IF(N1331="zákl. přenesená",J1331,0)</f>
        <v>0</v>
      </c>
      <c r="BH1331" s="194">
        <f>IF(N1331="sníž. přenesená",J1331,0)</f>
        <v>0</v>
      </c>
      <c r="BI1331" s="194">
        <f>IF(N1331="nulová",J1331,0)</f>
        <v>0</v>
      </c>
      <c r="BJ1331" s="18" t="s">
        <v>83</v>
      </c>
      <c r="BK1331" s="194">
        <f>ROUND(I1331*H1331,2)</f>
        <v>0</v>
      </c>
      <c r="BL1331" s="18" t="s">
        <v>185</v>
      </c>
      <c r="BM1331" s="18" t="s">
        <v>1513</v>
      </c>
    </row>
    <row r="1332" spans="2:65" s="1" customFormat="1" ht="11.25">
      <c r="B1332" s="35"/>
      <c r="C1332" s="36"/>
      <c r="D1332" s="195" t="s">
        <v>187</v>
      </c>
      <c r="E1332" s="36"/>
      <c r="F1332" s="196" t="s">
        <v>1514</v>
      </c>
      <c r="G1332" s="36"/>
      <c r="H1332" s="36"/>
      <c r="I1332" s="113"/>
      <c r="J1332" s="36"/>
      <c r="K1332" s="36"/>
      <c r="L1332" s="39"/>
      <c r="M1332" s="197"/>
      <c r="N1332" s="61"/>
      <c r="O1332" s="61"/>
      <c r="P1332" s="61"/>
      <c r="Q1332" s="61"/>
      <c r="R1332" s="61"/>
      <c r="S1332" s="61"/>
      <c r="T1332" s="62"/>
      <c r="AT1332" s="18" t="s">
        <v>187</v>
      </c>
      <c r="AU1332" s="18" t="s">
        <v>85</v>
      </c>
    </row>
    <row r="1333" spans="2:65" s="12" customFormat="1" ht="11.25">
      <c r="B1333" s="198"/>
      <c r="C1333" s="199"/>
      <c r="D1333" s="195" t="s">
        <v>189</v>
      </c>
      <c r="E1333" s="200" t="s">
        <v>19</v>
      </c>
      <c r="F1333" s="201" t="s">
        <v>1515</v>
      </c>
      <c r="G1333" s="199"/>
      <c r="H1333" s="200" t="s">
        <v>19</v>
      </c>
      <c r="I1333" s="202"/>
      <c r="J1333" s="199"/>
      <c r="K1333" s="199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189</v>
      </c>
      <c r="AU1333" s="207" t="s">
        <v>85</v>
      </c>
      <c r="AV1333" s="12" t="s">
        <v>83</v>
      </c>
      <c r="AW1333" s="12" t="s">
        <v>35</v>
      </c>
      <c r="AX1333" s="12" t="s">
        <v>75</v>
      </c>
      <c r="AY1333" s="207" t="s">
        <v>178</v>
      </c>
    </row>
    <row r="1334" spans="2:65" s="13" customFormat="1" ht="11.25">
      <c r="B1334" s="208"/>
      <c r="C1334" s="209"/>
      <c r="D1334" s="195" t="s">
        <v>189</v>
      </c>
      <c r="E1334" s="210" t="s">
        <v>19</v>
      </c>
      <c r="F1334" s="211" t="s">
        <v>1516</v>
      </c>
      <c r="G1334" s="209"/>
      <c r="H1334" s="212">
        <v>90</v>
      </c>
      <c r="I1334" s="213"/>
      <c r="J1334" s="209"/>
      <c r="K1334" s="209"/>
      <c r="L1334" s="214"/>
      <c r="M1334" s="215"/>
      <c r="N1334" s="216"/>
      <c r="O1334" s="216"/>
      <c r="P1334" s="216"/>
      <c r="Q1334" s="216"/>
      <c r="R1334" s="216"/>
      <c r="S1334" s="216"/>
      <c r="T1334" s="217"/>
      <c r="AT1334" s="218" t="s">
        <v>189</v>
      </c>
      <c r="AU1334" s="218" t="s">
        <v>85</v>
      </c>
      <c r="AV1334" s="13" t="s">
        <v>85</v>
      </c>
      <c r="AW1334" s="13" t="s">
        <v>35</v>
      </c>
      <c r="AX1334" s="13" t="s">
        <v>75</v>
      </c>
      <c r="AY1334" s="218" t="s">
        <v>178</v>
      </c>
    </row>
    <row r="1335" spans="2:65" s="12" customFormat="1" ht="11.25">
      <c r="B1335" s="198"/>
      <c r="C1335" s="199"/>
      <c r="D1335" s="195" t="s">
        <v>189</v>
      </c>
      <c r="E1335" s="200" t="s">
        <v>19</v>
      </c>
      <c r="F1335" s="201" t="s">
        <v>881</v>
      </c>
      <c r="G1335" s="199"/>
      <c r="H1335" s="200" t="s">
        <v>19</v>
      </c>
      <c r="I1335" s="202"/>
      <c r="J1335" s="199"/>
      <c r="K1335" s="199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189</v>
      </c>
      <c r="AU1335" s="207" t="s">
        <v>85</v>
      </c>
      <c r="AV1335" s="12" t="s">
        <v>83</v>
      </c>
      <c r="AW1335" s="12" t="s">
        <v>35</v>
      </c>
      <c r="AX1335" s="12" t="s">
        <v>75</v>
      </c>
      <c r="AY1335" s="207" t="s">
        <v>178</v>
      </c>
    </row>
    <row r="1336" spans="2:65" s="13" customFormat="1" ht="11.25">
      <c r="B1336" s="208"/>
      <c r="C1336" s="209"/>
      <c r="D1336" s="195" t="s">
        <v>189</v>
      </c>
      <c r="E1336" s="210" t="s">
        <v>19</v>
      </c>
      <c r="F1336" s="211" t="s">
        <v>1517</v>
      </c>
      <c r="G1336" s="209"/>
      <c r="H1336" s="212">
        <v>-2.25</v>
      </c>
      <c r="I1336" s="213"/>
      <c r="J1336" s="209"/>
      <c r="K1336" s="209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189</v>
      </c>
      <c r="AU1336" s="218" t="s">
        <v>85</v>
      </c>
      <c r="AV1336" s="13" t="s">
        <v>85</v>
      </c>
      <c r="AW1336" s="13" t="s">
        <v>35</v>
      </c>
      <c r="AX1336" s="13" t="s">
        <v>75</v>
      </c>
      <c r="AY1336" s="218" t="s">
        <v>178</v>
      </c>
    </row>
    <row r="1337" spans="2:65" s="13" customFormat="1" ht="11.25">
      <c r="B1337" s="208"/>
      <c r="C1337" s="209"/>
      <c r="D1337" s="195" t="s">
        <v>189</v>
      </c>
      <c r="E1337" s="210" t="s">
        <v>19</v>
      </c>
      <c r="F1337" s="211" t="s">
        <v>889</v>
      </c>
      <c r="G1337" s="209"/>
      <c r="H1337" s="212">
        <v>-3.85</v>
      </c>
      <c r="I1337" s="213"/>
      <c r="J1337" s="209"/>
      <c r="K1337" s="209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189</v>
      </c>
      <c r="AU1337" s="218" t="s">
        <v>85</v>
      </c>
      <c r="AV1337" s="13" t="s">
        <v>85</v>
      </c>
      <c r="AW1337" s="13" t="s">
        <v>35</v>
      </c>
      <c r="AX1337" s="13" t="s">
        <v>75</v>
      </c>
      <c r="AY1337" s="218" t="s">
        <v>178</v>
      </c>
    </row>
    <row r="1338" spans="2:65" s="14" customFormat="1" ht="11.25">
      <c r="B1338" s="219"/>
      <c r="C1338" s="220"/>
      <c r="D1338" s="195" t="s">
        <v>189</v>
      </c>
      <c r="E1338" s="221" t="s">
        <v>19</v>
      </c>
      <c r="F1338" s="222" t="s">
        <v>258</v>
      </c>
      <c r="G1338" s="220"/>
      <c r="H1338" s="223">
        <v>83.9</v>
      </c>
      <c r="I1338" s="224"/>
      <c r="J1338" s="220"/>
      <c r="K1338" s="220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189</v>
      </c>
      <c r="AU1338" s="229" t="s">
        <v>85</v>
      </c>
      <c r="AV1338" s="14" t="s">
        <v>185</v>
      </c>
      <c r="AW1338" s="14" t="s">
        <v>35</v>
      </c>
      <c r="AX1338" s="14" t="s">
        <v>83</v>
      </c>
      <c r="AY1338" s="229" t="s">
        <v>178</v>
      </c>
    </row>
    <row r="1339" spans="2:65" s="1" customFormat="1" ht="16.5" customHeight="1">
      <c r="B1339" s="35"/>
      <c r="C1339" s="245" t="s">
        <v>1518</v>
      </c>
      <c r="D1339" s="245" t="s">
        <v>970</v>
      </c>
      <c r="E1339" s="246" t="s">
        <v>1519</v>
      </c>
      <c r="F1339" s="247" t="s">
        <v>1520</v>
      </c>
      <c r="G1339" s="248" t="s">
        <v>183</v>
      </c>
      <c r="H1339" s="249">
        <v>88.094999999999999</v>
      </c>
      <c r="I1339" s="250"/>
      <c r="J1339" s="251">
        <f>ROUND(I1339*H1339,2)</f>
        <v>0</v>
      </c>
      <c r="K1339" s="247" t="s">
        <v>184</v>
      </c>
      <c r="L1339" s="252"/>
      <c r="M1339" s="253" t="s">
        <v>19</v>
      </c>
      <c r="N1339" s="254" t="s">
        <v>46</v>
      </c>
      <c r="O1339" s="61"/>
      <c r="P1339" s="192">
        <f>O1339*H1339</f>
        <v>0</v>
      </c>
      <c r="Q1339" s="192">
        <v>1.8E-3</v>
      </c>
      <c r="R1339" s="192">
        <f>Q1339*H1339</f>
        <v>0.15857099999999999</v>
      </c>
      <c r="S1339" s="192">
        <v>0</v>
      </c>
      <c r="T1339" s="193">
        <f>S1339*H1339</f>
        <v>0</v>
      </c>
      <c r="AR1339" s="18" t="s">
        <v>230</v>
      </c>
      <c r="AT1339" s="18" t="s">
        <v>970</v>
      </c>
      <c r="AU1339" s="18" t="s">
        <v>85</v>
      </c>
      <c r="AY1339" s="18" t="s">
        <v>178</v>
      </c>
      <c r="BE1339" s="194">
        <f>IF(N1339="základní",J1339,0)</f>
        <v>0</v>
      </c>
      <c r="BF1339" s="194">
        <f>IF(N1339="snížená",J1339,0)</f>
        <v>0</v>
      </c>
      <c r="BG1339" s="194">
        <f>IF(N1339="zákl. přenesená",J1339,0)</f>
        <v>0</v>
      </c>
      <c r="BH1339" s="194">
        <f>IF(N1339="sníž. přenesená",J1339,0)</f>
        <v>0</v>
      </c>
      <c r="BI1339" s="194">
        <f>IF(N1339="nulová",J1339,0)</f>
        <v>0</v>
      </c>
      <c r="BJ1339" s="18" t="s">
        <v>83</v>
      </c>
      <c r="BK1339" s="194">
        <f>ROUND(I1339*H1339,2)</f>
        <v>0</v>
      </c>
      <c r="BL1339" s="18" t="s">
        <v>185</v>
      </c>
      <c r="BM1339" s="18" t="s">
        <v>1521</v>
      </c>
    </row>
    <row r="1340" spans="2:65" s="1" customFormat="1" ht="11.25">
      <c r="B1340" s="35"/>
      <c r="C1340" s="36"/>
      <c r="D1340" s="195" t="s">
        <v>187</v>
      </c>
      <c r="E1340" s="36"/>
      <c r="F1340" s="196" t="s">
        <v>1520</v>
      </c>
      <c r="G1340" s="36"/>
      <c r="H1340" s="36"/>
      <c r="I1340" s="113"/>
      <c r="J1340" s="36"/>
      <c r="K1340" s="36"/>
      <c r="L1340" s="39"/>
      <c r="M1340" s="197"/>
      <c r="N1340" s="61"/>
      <c r="O1340" s="61"/>
      <c r="P1340" s="61"/>
      <c r="Q1340" s="61"/>
      <c r="R1340" s="61"/>
      <c r="S1340" s="61"/>
      <c r="T1340" s="62"/>
      <c r="AT1340" s="18" t="s">
        <v>187</v>
      </c>
      <c r="AU1340" s="18" t="s">
        <v>85</v>
      </c>
    </row>
    <row r="1341" spans="2:65" s="13" customFormat="1" ht="11.25">
      <c r="B1341" s="208"/>
      <c r="C1341" s="209"/>
      <c r="D1341" s="195" t="s">
        <v>189</v>
      </c>
      <c r="E1341" s="209"/>
      <c r="F1341" s="211" t="s">
        <v>1522</v>
      </c>
      <c r="G1341" s="209"/>
      <c r="H1341" s="212">
        <v>88.094999999999999</v>
      </c>
      <c r="I1341" s="213"/>
      <c r="J1341" s="209"/>
      <c r="K1341" s="209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189</v>
      </c>
      <c r="AU1341" s="218" t="s">
        <v>85</v>
      </c>
      <c r="AV1341" s="13" t="s">
        <v>85</v>
      </c>
      <c r="AW1341" s="13" t="s">
        <v>4</v>
      </c>
      <c r="AX1341" s="13" t="s">
        <v>83</v>
      </c>
      <c r="AY1341" s="218" t="s">
        <v>178</v>
      </c>
    </row>
    <row r="1342" spans="2:65" s="1" customFormat="1" ht="16.5" customHeight="1">
      <c r="B1342" s="35"/>
      <c r="C1342" s="183" t="s">
        <v>1523</v>
      </c>
      <c r="D1342" s="183" t="s">
        <v>180</v>
      </c>
      <c r="E1342" s="184" t="s">
        <v>1524</v>
      </c>
      <c r="F1342" s="185" t="s">
        <v>1525</v>
      </c>
      <c r="G1342" s="186" t="s">
        <v>183</v>
      </c>
      <c r="H1342" s="187">
        <v>241.554</v>
      </c>
      <c r="I1342" s="188"/>
      <c r="J1342" s="189">
        <f>ROUND(I1342*H1342,2)</f>
        <v>0</v>
      </c>
      <c r="K1342" s="185" t="s">
        <v>184</v>
      </c>
      <c r="L1342" s="39"/>
      <c r="M1342" s="190" t="s">
        <v>19</v>
      </c>
      <c r="N1342" s="191" t="s">
        <v>46</v>
      </c>
      <c r="O1342" s="61"/>
      <c r="P1342" s="192">
        <f>O1342*H1342</f>
        <v>0</v>
      </c>
      <c r="Q1342" s="192">
        <v>2.0500000000000001E-2</v>
      </c>
      <c r="R1342" s="192">
        <f>Q1342*H1342</f>
        <v>4.9518570000000004</v>
      </c>
      <c r="S1342" s="192">
        <v>0</v>
      </c>
      <c r="T1342" s="193">
        <f>S1342*H1342</f>
        <v>0</v>
      </c>
      <c r="AR1342" s="18" t="s">
        <v>185</v>
      </c>
      <c r="AT1342" s="18" t="s">
        <v>180</v>
      </c>
      <c r="AU1342" s="18" t="s">
        <v>85</v>
      </c>
      <c r="AY1342" s="18" t="s">
        <v>178</v>
      </c>
      <c r="BE1342" s="194">
        <f>IF(N1342="základní",J1342,0)</f>
        <v>0</v>
      </c>
      <c r="BF1342" s="194">
        <f>IF(N1342="snížená",J1342,0)</f>
        <v>0</v>
      </c>
      <c r="BG1342" s="194">
        <f>IF(N1342="zákl. přenesená",J1342,0)</f>
        <v>0</v>
      </c>
      <c r="BH1342" s="194">
        <f>IF(N1342="sníž. přenesená",J1342,0)</f>
        <v>0</v>
      </c>
      <c r="BI1342" s="194">
        <f>IF(N1342="nulová",J1342,0)</f>
        <v>0</v>
      </c>
      <c r="BJ1342" s="18" t="s">
        <v>83</v>
      </c>
      <c r="BK1342" s="194">
        <f>ROUND(I1342*H1342,2)</f>
        <v>0</v>
      </c>
      <c r="BL1342" s="18" t="s">
        <v>185</v>
      </c>
      <c r="BM1342" s="18" t="s">
        <v>1526</v>
      </c>
    </row>
    <row r="1343" spans="2:65" s="1" customFormat="1" ht="11.25">
      <c r="B1343" s="35"/>
      <c r="C1343" s="36"/>
      <c r="D1343" s="195" t="s">
        <v>187</v>
      </c>
      <c r="E1343" s="36"/>
      <c r="F1343" s="196" t="s">
        <v>1527</v>
      </c>
      <c r="G1343" s="36"/>
      <c r="H1343" s="36"/>
      <c r="I1343" s="113"/>
      <c r="J1343" s="36"/>
      <c r="K1343" s="36"/>
      <c r="L1343" s="39"/>
      <c r="M1343" s="197"/>
      <c r="N1343" s="61"/>
      <c r="O1343" s="61"/>
      <c r="P1343" s="61"/>
      <c r="Q1343" s="61"/>
      <c r="R1343" s="61"/>
      <c r="S1343" s="61"/>
      <c r="T1343" s="62"/>
      <c r="AT1343" s="18" t="s">
        <v>187</v>
      </c>
      <c r="AU1343" s="18" t="s">
        <v>85</v>
      </c>
    </row>
    <row r="1344" spans="2:65" s="12" customFormat="1" ht="11.25">
      <c r="B1344" s="198"/>
      <c r="C1344" s="199"/>
      <c r="D1344" s="195" t="s">
        <v>189</v>
      </c>
      <c r="E1344" s="200" t="s">
        <v>19</v>
      </c>
      <c r="F1344" s="201" t="s">
        <v>1528</v>
      </c>
      <c r="G1344" s="199"/>
      <c r="H1344" s="200" t="s">
        <v>19</v>
      </c>
      <c r="I1344" s="202"/>
      <c r="J1344" s="199"/>
      <c r="K1344" s="199"/>
      <c r="L1344" s="203"/>
      <c r="M1344" s="204"/>
      <c r="N1344" s="205"/>
      <c r="O1344" s="205"/>
      <c r="P1344" s="205"/>
      <c r="Q1344" s="205"/>
      <c r="R1344" s="205"/>
      <c r="S1344" s="205"/>
      <c r="T1344" s="206"/>
      <c r="AT1344" s="207" t="s">
        <v>189</v>
      </c>
      <c r="AU1344" s="207" t="s">
        <v>85</v>
      </c>
      <c r="AV1344" s="12" t="s">
        <v>83</v>
      </c>
      <c r="AW1344" s="12" t="s">
        <v>35</v>
      </c>
      <c r="AX1344" s="12" t="s">
        <v>75</v>
      </c>
      <c r="AY1344" s="207" t="s">
        <v>178</v>
      </c>
    </row>
    <row r="1345" spans="2:51" s="12" customFormat="1" ht="11.25">
      <c r="B1345" s="198"/>
      <c r="C1345" s="199"/>
      <c r="D1345" s="195" t="s">
        <v>189</v>
      </c>
      <c r="E1345" s="200" t="s">
        <v>19</v>
      </c>
      <c r="F1345" s="201" t="s">
        <v>643</v>
      </c>
      <c r="G1345" s="199"/>
      <c r="H1345" s="200" t="s">
        <v>19</v>
      </c>
      <c r="I1345" s="202"/>
      <c r="J1345" s="199"/>
      <c r="K1345" s="199"/>
      <c r="L1345" s="203"/>
      <c r="M1345" s="204"/>
      <c r="N1345" s="205"/>
      <c r="O1345" s="205"/>
      <c r="P1345" s="205"/>
      <c r="Q1345" s="205"/>
      <c r="R1345" s="205"/>
      <c r="S1345" s="205"/>
      <c r="T1345" s="206"/>
      <c r="AT1345" s="207" t="s">
        <v>189</v>
      </c>
      <c r="AU1345" s="207" t="s">
        <v>85</v>
      </c>
      <c r="AV1345" s="12" t="s">
        <v>83</v>
      </c>
      <c r="AW1345" s="12" t="s">
        <v>35</v>
      </c>
      <c r="AX1345" s="12" t="s">
        <v>75</v>
      </c>
      <c r="AY1345" s="207" t="s">
        <v>178</v>
      </c>
    </row>
    <row r="1346" spans="2:51" s="13" customFormat="1" ht="11.25">
      <c r="B1346" s="208"/>
      <c r="C1346" s="209"/>
      <c r="D1346" s="195" t="s">
        <v>189</v>
      </c>
      <c r="E1346" s="210" t="s">
        <v>19</v>
      </c>
      <c r="F1346" s="211" t="s">
        <v>1413</v>
      </c>
      <c r="G1346" s="209"/>
      <c r="H1346" s="212">
        <v>97.35</v>
      </c>
      <c r="I1346" s="213"/>
      <c r="J1346" s="209"/>
      <c r="K1346" s="209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189</v>
      </c>
      <c r="AU1346" s="218" t="s">
        <v>85</v>
      </c>
      <c r="AV1346" s="13" t="s">
        <v>85</v>
      </c>
      <c r="AW1346" s="13" t="s">
        <v>35</v>
      </c>
      <c r="AX1346" s="13" t="s">
        <v>75</v>
      </c>
      <c r="AY1346" s="218" t="s">
        <v>178</v>
      </c>
    </row>
    <row r="1347" spans="2:51" s="12" customFormat="1" ht="11.25">
      <c r="B1347" s="198"/>
      <c r="C1347" s="199"/>
      <c r="D1347" s="195" t="s">
        <v>189</v>
      </c>
      <c r="E1347" s="200" t="s">
        <v>19</v>
      </c>
      <c r="F1347" s="201" t="s">
        <v>881</v>
      </c>
      <c r="G1347" s="199"/>
      <c r="H1347" s="200" t="s">
        <v>19</v>
      </c>
      <c r="I1347" s="202"/>
      <c r="J1347" s="199"/>
      <c r="K1347" s="199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189</v>
      </c>
      <c r="AU1347" s="207" t="s">
        <v>85</v>
      </c>
      <c r="AV1347" s="12" t="s">
        <v>83</v>
      </c>
      <c r="AW1347" s="12" t="s">
        <v>35</v>
      </c>
      <c r="AX1347" s="12" t="s">
        <v>75</v>
      </c>
      <c r="AY1347" s="207" t="s">
        <v>178</v>
      </c>
    </row>
    <row r="1348" spans="2:51" s="13" customFormat="1" ht="11.25">
      <c r="B1348" s="208"/>
      <c r="C1348" s="209"/>
      <c r="D1348" s="195" t="s">
        <v>189</v>
      </c>
      <c r="E1348" s="210" t="s">
        <v>19</v>
      </c>
      <c r="F1348" s="211" t="s">
        <v>1414</v>
      </c>
      <c r="G1348" s="209"/>
      <c r="H1348" s="212">
        <v>-7.125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189</v>
      </c>
      <c r="AU1348" s="218" t="s">
        <v>85</v>
      </c>
      <c r="AV1348" s="13" t="s">
        <v>85</v>
      </c>
      <c r="AW1348" s="13" t="s">
        <v>35</v>
      </c>
      <c r="AX1348" s="13" t="s">
        <v>75</v>
      </c>
      <c r="AY1348" s="218" t="s">
        <v>178</v>
      </c>
    </row>
    <row r="1349" spans="2:51" s="15" customFormat="1" ht="11.25">
      <c r="B1349" s="230"/>
      <c r="C1349" s="231"/>
      <c r="D1349" s="195" t="s">
        <v>189</v>
      </c>
      <c r="E1349" s="232" t="s">
        <v>19</v>
      </c>
      <c r="F1349" s="233" t="s">
        <v>274</v>
      </c>
      <c r="G1349" s="231"/>
      <c r="H1349" s="234">
        <v>90.224999999999994</v>
      </c>
      <c r="I1349" s="235"/>
      <c r="J1349" s="231"/>
      <c r="K1349" s="231"/>
      <c r="L1349" s="236"/>
      <c r="M1349" s="237"/>
      <c r="N1349" s="238"/>
      <c r="O1349" s="238"/>
      <c r="P1349" s="238"/>
      <c r="Q1349" s="238"/>
      <c r="R1349" s="238"/>
      <c r="S1349" s="238"/>
      <c r="T1349" s="239"/>
      <c r="AT1349" s="240" t="s">
        <v>189</v>
      </c>
      <c r="AU1349" s="240" t="s">
        <v>85</v>
      </c>
      <c r="AV1349" s="15" t="s">
        <v>198</v>
      </c>
      <c r="AW1349" s="15" t="s">
        <v>35</v>
      </c>
      <c r="AX1349" s="15" t="s">
        <v>75</v>
      </c>
      <c r="AY1349" s="240" t="s">
        <v>178</v>
      </c>
    </row>
    <row r="1350" spans="2:51" s="12" customFormat="1" ht="11.25">
      <c r="B1350" s="198"/>
      <c r="C1350" s="199"/>
      <c r="D1350" s="195" t="s">
        <v>189</v>
      </c>
      <c r="E1350" s="200" t="s">
        <v>19</v>
      </c>
      <c r="F1350" s="201" t="s">
        <v>645</v>
      </c>
      <c r="G1350" s="199"/>
      <c r="H1350" s="200" t="s">
        <v>19</v>
      </c>
      <c r="I1350" s="202"/>
      <c r="J1350" s="199"/>
      <c r="K1350" s="199"/>
      <c r="L1350" s="203"/>
      <c r="M1350" s="204"/>
      <c r="N1350" s="205"/>
      <c r="O1350" s="205"/>
      <c r="P1350" s="205"/>
      <c r="Q1350" s="205"/>
      <c r="R1350" s="205"/>
      <c r="S1350" s="205"/>
      <c r="T1350" s="206"/>
      <c r="AT1350" s="207" t="s">
        <v>189</v>
      </c>
      <c r="AU1350" s="207" t="s">
        <v>85</v>
      </c>
      <c r="AV1350" s="12" t="s">
        <v>83</v>
      </c>
      <c r="AW1350" s="12" t="s">
        <v>35</v>
      </c>
      <c r="AX1350" s="12" t="s">
        <v>75</v>
      </c>
      <c r="AY1350" s="207" t="s">
        <v>178</v>
      </c>
    </row>
    <row r="1351" spans="2:51" s="13" customFormat="1" ht="11.25">
      <c r="B1351" s="208"/>
      <c r="C1351" s="209"/>
      <c r="D1351" s="195" t="s">
        <v>189</v>
      </c>
      <c r="E1351" s="210" t="s">
        <v>19</v>
      </c>
      <c r="F1351" s="211" t="s">
        <v>1413</v>
      </c>
      <c r="G1351" s="209"/>
      <c r="H1351" s="212">
        <v>97.35</v>
      </c>
      <c r="I1351" s="213"/>
      <c r="J1351" s="209"/>
      <c r="K1351" s="209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189</v>
      </c>
      <c r="AU1351" s="218" t="s">
        <v>85</v>
      </c>
      <c r="AV1351" s="13" t="s">
        <v>85</v>
      </c>
      <c r="AW1351" s="13" t="s">
        <v>35</v>
      </c>
      <c r="AX1351" s="13" t="s">
        <v>75</v>
      </c>
      <c r="AY1351" s="218" t="s">
        <v>178</v>
      </c>
    </row>
    <row r="1352" spans="2:51" s="12" customFormat="1" ht="11.25">
      <c r="B1352" s="198"/>
      <c r="C1352" s="199"/>
      <c r="D1352" s="195" t="s">
        <v>189</v>
      </c>
      <c r="E1352" s="200" t="s">
        <v>19</v>
      </c>
      <c r="F1352" s="201" t="s">
        <v>881</v>
      </c>
      <c r="G1352" s="199"/>
      <c r="H1352" s="200" t="s">
        <v>19</v>
      </c>
      <c r="I1352" s="202"/>
      <c r="J1352" s="199"/>
      <c r="K1352" s="199"/>
      <c r="L1352" s="203"/>
      <c r="M1352" s="204"/>
      <c r="N1352" s="205"/>
      <c r="O1352" s="205"/>
      <c r="P1352" s="205"/>
      <c r="Q1352" s="205"/>
      <c r="R1352" s="205"/>
      <c r="S1352" s="205"/>
      <c r="T1352" s="206"/>
      <c r="AT1352" s="207" t="s">
        <v>189</v>
      </c>
      <c r="AU1352" s="207" t="s">
        <v>85</v>
      </c>
      <c r="AV1352" s="12" t="s">
        <v>83</v>
      </c>
      <c r="AW1352" s="12" t="s">
        <v>35</v>
      </c>
      <c r="AX1352" s="12" t="s">
        <v>75</v>
      </c>
      <c r="AY1352" s="207" t="s">
        <v>178</v>
      </c>
    </row>
    <row r="1353" spans="2:51" s="13" customFormat="1" ht="11.25">
      <c r="B1353" s="208"/>
      <c r="C1353" s="209"/>
      <c r="D1353" s="195" t="s">
        <v>189</v>
      </c>
      <c r="E1353" s="210" t="s">
        <v>19</v>
      </c>
      <c r="F1353" s="211" t="s">
        <v>1415</v>
      </c>
      <c r="G1353" s="209"/>
      <c r="H1353" s="212">
        <v>-22.515000000000001</v>
      </c>
      <c r="I1353" s="213"/>
      <c r="J1353" s="209"/>
      <c r="K1353" s="209"/>
      <c r="L1353" s="214"/>
      <c r="M1353" s="215"/>
      <c r="N1353" s="216"/>
      <c r="O1353" s="216"/>
      <c r="P1353" s="216"/>
      <c r="Q1353" s="216"/>
      <c r="R1353" s="216"/>
      <c r="S1353" s="216"/>
      <c r="T1353" s="217"/>
      <c r="AT1353" s="218" t="s">
        <v>189</v>
      </c>
      <c r="AU1353" s="218" t="s">
        <v>85</v>
      </c>
      <c r="AV1353" s="13" t="s">
        <v>85</v>
      </c>
      <c r="AW1353" s="13" t="s">
        <v>35</v>
      </c>
      <c r="AX1353" s="13" t="s">
        <v>75</v>
      </c>
      <c r="AY1353" s="218" t="s">
        <v>178</v>
      </c>
    </row>
    <row r="1354" spans="2:51" s="15" customFormat="1" ht="11.25">
      <c r="B1354" s="230"/>
      <c r="C1354" s="231"/>
      <c r="D1354" s="195" t="s">
        <v>189</v>
      </c>
      <c r="E1354" s="232" t="s">
        <v>19</v>
      </c>
      <c r="F1354" s="233" t="s">
        <v>274</v>
      </c>
      <c r="G1354" s="231"/>
      <c r="H1354" s="234">
        <v>74.834999999999994</v>
      </c>
      <c r="I1354" s="235"/>
      <c r="J1354" s="231"/>
      <c r="K1354" s="231"/>
      <c r="L1354" s="236"/>
      <c r="M1354" s="237"/>
      <c r="N1354" s="238"/>
      <c r="O1354" s="238"/>
      <c r="P1354" s="238"/>
      <c r="Q1354" s="238"/>
      <c r="R1354" s="238"/>
      <c r="S1354" s="238"/>
      <c r="T1354" s="239"/>
      <c r="AT1354" s="240" t="s">
        <v>189</v>
      </c>
      <c r="AU1354" s="240" t="s">
        <v>85</v>
      </c>
      <c r="AV1354" s="15" t="s">
        <v>198</v>
      </c>
      <c r="AW1354" s="15" t="s">
        <v>35</v>
      </c>
      <c r="AX1354" s="15" t="s">
        <v>75</v>
      </c>
      <c r="AY1354" s="240" t="s">
        <v>178</v>
      </c>
    </row>
    <row r="1355" spans="2:51" s="12" customFormat="1" ht="11.25">
      <c r="B1355" s="198"/>
      <c r="C1355" s="199"/>
      <c r="D1355" s="195" t="s">
        <v>189</v>
      </c>
      <c r="E1355" s="200" t="s">
        <v>19</v>
      </c>
      <c r="F1355" s="201" t="s">
        <v>647</v>
      </c>
      <c r="G1355" s="199"/>
      <c r="H1355" s="200" t="s">
        <v>19</v>
      </c>
      <c r="I1355" s="202"/>
      <c r="J1355" s="199"/>
      <c r="K1355" s="199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189</v>
      </c>
      <c r="AU1355" s="207" t="s">
        <v>85</v>
      </c>
      <c r="AV1355" s="12" t="s">
        <v>83</v>
      </c>
      <c r="AW1355" s="12" t="s">
        <v>35</v>
      </c>
      <c r="AX1355" s="12" t="s">
        <v>75</v>
      </c>
      <c r="AY1355" s="207" t="s">
        <v>178</v>
      </c>
    </row>
    <row r="1356" spans="2:51" s="13" customFormat="1" ht="11.25">
      <c r="B1356" s="208"/>
      <c r="C1356" s="209"/>
      <c r="D1356" s="195" t="s">
        <v>189</v>
      </c>
      <c r="E1356" s="210" t="s">
        <v>19</v>
      </c>
      <c r="F1356" s="211" t="s">
        <v>1416</v>
      </c>
      <c r="G1356" s="209"/>
      <c r="H1356" s="212">
        <v>35.4</v>
      </c>
      <c r="I1356" s="213"/>
      <c r="J1356" s="209"/>
      <c r="K1356" s="209"/>
      <c r="L1356" s="214"/>
      <c r="M1356" s="215"/>
      <c r="N1356" s="216"/>
      <c r="O1356" s="216"/>
      <c r="P1356" s="216"/>
      <c r="Q1356" s="216"/>
      <c r="R1356" s="216"/>
      <c r="S1356" s="216"/>
      <c r="T1356" s="217"/>
      <c r="AT1356" s="218" t="s">
        <v>189</v>
      </c>
      <c r="AU1356" s="218" t="s">
        <v>85</v>
      </c>
      <c r="AV1356" s="13" t="s">
        <v>85</v>
      </c>
      <c r="AW1356" s="13" t="s">
        <v>35</v>
      </c>
      <c r="AX1356" s="13" t="s">
        <v>75</v>
      </c>
      <c r="AY1356" s="218" t="s">
        <v>178</v>
      </c>
    </row>
    <row r="1357" spans="2:51" s="12" customFormat="1" ht="11.25">
      <c r="B1357" s="198"/>
      <c r="C1357" s="199"/>
      <c r="D1357" s="195" t="s">
        <v>189</v>
      </c>
      <c r="E1357" s="200" t="s">
        <v>19</v>
      </c>
      <c r="F1357" s="201" t="s">
        <v>881</v>
      </c>
      <c r="G1357" s="199"/>
      <c r="H1357" s="200" t="s">
        <v>19</v>
      </c>
      <c r="I1357" s="202"/>
      <c r="J1357" s="199"/>
      <c r="K1357" s="199"/>
      <c r="L1357" s="203"/>
      <c r="M1357" s="204"/>
      <c r="N1357" s="205"/>
      <c r="O1357" s="205"/>
      <c r="P1357" s="205"/>
      <c r="Q1357" s="205"/>
      <c r="R1357" s="205"/>
      <c r="S1357" s="205"/>
      <c r="T1357" s="206"/>
      <c r="AT1357" s="207" t="s">
        <v>189</v>
      </c>
      <c r="AU1357" s="207" t="s">
        <v>85</v>
      </c>
      <c r="AV1357" s="12" t="s">
        <v>83</v>
      </c>
      <c r="AW1357" s="12" t="s">
        <v>35</v>
      </c>
      <c r="AX1357" s="12" t="s">
        <v>75</v>
      </c>
      <c r="AY1357" s="207" t="s">
        <v>178</v>
      </c>
    </row>
    <row r="1358" spans="2:51" s="13" customFormat="1" ht="11.25">
      <c r="B1358" s="208"/>
      <c r="C1358" s="209"/>
      <c r="D1358" s="195" t="s">
        <v>189</v>
      </c>
      <c r="E1358" s="210" t="s">
        <v>19</v>
      </c>
      <c r="F1358" s="211" t="s">
        <v>1417</v>
      </c>
      <c r="G1358" s="209"/>
      <c r="H1358" s="212">
        <v>-0.75</v>
      </c>
      <c r="I1358" s="213"/>
      <c r="J1358" s="209"/>
      <c r="K1358" s="209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189</v>
      </c>
      <c r="AU1358" s="218" t="s">
        <v>85</v>
      </c>
      <c r="AV1358" s="13" t="s">
        <v>85</v>
      </c>
      <c r="AW1358" s="13" t="s">
        <v>35</v>
      </c>
      <c r="AX1358" s="13" t="s">
        <v>75</v>
      </c>
      <c r="AY1358" s="218" t="s">
        <v>178</v>
      </c>
    </row>
    <row r="1359" spans="2:51" s="15" customFormat="1" ht="11.25">
      <c r="B1359" s="230"/>
      <c r="C1359" s="231"/>
      <c r="D1359" s="195" t="s">
        <v>189</v>
      </c>
      <c r="E1359" s="232" t="s">
        <v>19</v>
      </c>
      <c r="F1359" s="233" t="s">
        <v>274</v>
      </c>
      <c r="G1359" s="231"/>
      <c r="H1359" s="234">
        <v>34.65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189</v>
      </c>
      <c r="AU1359" s="240" t="s">
        <v>85</v>
      </c>
      <c r="AV1359" s="15" t="s">
        <v>198</v>
      </c>
      <c r="AW1359" s="15" t="s">
        <v>35</v>
      </c>
      <c r="AX1359" s="15" t="s">
        <v>75</v>
      </c>
      <c r="AY1359" s="240" t="s">
        <v>178</v>
      </c>
    </row>
    <row r="1360" spans="2:51" s="12" customFormat="1" ht="11.25">
      <c r="B1360" s="198"/>
      <c r="C1360" s="199"/>
      <c r="D1360" s="195" t="s">
        <v>189</v>
      </c>
      <c r="E1360" s="200" t="s">
        <v>19</v>
      </c>
      <c r="F1360" s="201" t="s">
        <v>649</v>
      </c>
      <c r="G1360" s="199"/>
      <c r="H1360" s="200" t="s">
        <v>19</v>
      </c>
      <c r="I1360" s="202"/>
      <c r="J1360" s="199"/>
      <c r="K1360" s="199"/>
      <c r="L1360" s="203"/>
      <c r="M1360" s="204"/>
      <c r="N1360" s="205"/>
      <c r="O1360" s="205"/>
      <c r="P1360" s="205"/>
      <c r="Q1360" s="205"/>
      <c r="R1360" s="205"/>
      <c r="S1360" s="205"/>
      <c r="T1360" s="206"/>
      <c r="AT1360" s="207" t="s">
        <v>189</v>
      </c>
      <c r="AU1360" s="207" t="s">
        <v>85</v>
      </c>
      <c r="AV1360" s="12" t="s">
        <v>83</v>
      </c>
      <c r="AW1360" s="12" t="s">
        <v>35</v>
      </c>
      <c r="AX1360" s="12" t="s">
        <v>75</v>
      </c>
      <c r="AY1360" s="207" t="s">
        <v>178</v>
      </c>
    </row>
    <row r="1361" spans="2:65" s="13" customFormat="1" ht="11.25">
      <c r="B1361" s="208"/>
      <c r="C1361" s="209"/>
      <c r="D1361" s="195" t="s">
        <v>189</v>
      </c>
      <c r="E1361" s="210" t="s">
        <v>19</v>
      </c>
      <c r="F1361" s="211" t="s">
        <v>1416</v>
      </c>
      <c r="G1361" s="209"/>
      <c r="H1361" s="212">
        <v>35.4</v>
      </c>
      <c r="I1361" s="213"/>
      <c r="J1361" s="209"/>
      <c r="K1361" s="209"/>
      <c r="L1361" s="214"/>
      <c r="M1361" s="215"/>
      <c r="N1361" s="216"/>
      <c r="O1361" s="216"/>
      <c r="P1361" s="216"/>
      <c r="Q1361" s="216"/>
      <c r="R1361" s="216"/>
      <c r="S1361" s="216"/>
      <c r="T1361" s="217"/>
      <c r="AT1361" s="218" t="s">
        <v>189</v>
      </c>
      <c r="AU1361" s="218" t="s">
        <v>85</v>
      </c>
      <c r="AV1361" s="13" t="s">
        <v>85</v>
      </c>
      <c r="AW1361" s="13" t="s">
        <v>35</v>
      </c>
      <c r="AX1361" s="13" t="s">
        <v>75</v>
      </c>
      <c r="AY1361" s="218" t="s">
        <v>178</v>
      </c>
    </row>
    <row r="1362" spans="2:65" s="12" customFormat="1" ht="11.25">
      <c r="B1362" s="198"/>
      <c r="C1362" s="199"/>
      <c r="D1362" s="195" t="s">
        <v>189</v>
      </c>
      <c r="E1362" s="200" t="s">
        <v>19</v>
      </c>
      <c r="F1362" s="201" t="s">
        <v>881</v>
      </c>
      <c r="G1362" s="199"/>
      <c r="H1362" s="200" t="s">
        <v>19</v>
      </c>
      <c r="I1362" s="202"/>
      <c r="J1362" s="199"/>
      <c r="K1362" s="199"/>
      <c r="L1362" s="203"/>
      <c r="M1362" s="204"/>
      <c r="N1362" s="205"/>
      <c r="O1362" s="205"/>
      <c r="P1362" s="205"/>
      <c r="Q1362" s="205"/>
      <c r="R1362" s="205"/>
      <c r="S1362" s="205"/>
      <c r="T1362" s="206"/>
      <c r="AT1362" s="207" t="s">
        <v>189</v>
      </c>
      <c r="AU1362" s="207" t="s">
        <v>85</v>
      </c>
      <c r="AV1362" s="12" t="s">
        <v>83</v>
      </c>
      <c r="AW1362" s="12" t="s">
        <v>35</v>
      </c>
      <c r="AX1362" s="12" t="s">
        <v>75</v>
      </c>
      <c r="AY1362" s="207" t="s">
        <v>178</v>
      </c>
    </row>
    <row r="1363" spans="2:65" s="13" customFormat="1" ht="11.25">
      <c r="B1363" s="208"/>
      <c r="C1363" s="209"/>
      <c r="D1363" s="195" t="s">
        <v>189</v>
      </c>
      <c r="E1363" s="210" t="s">
        <v>19</v>
      </c>
      <c r="F1363" s="211" t="s">
        <v>1418</v>
      </c>
      <c r="G1363" s="209"/>
      <c r="H1363" s="212">
        <v>-7.5129999999999999</v>
      </c>
      <c r="I1363" s="213"/>
      <c r="J1363" s="209"/>
      <c r="K1363" s="209"/>
      <c r="L1363" s="214"/>
      <c r="M1363" s="215"/>
      <c r="N1363" s="216"/>
      <c r="O1363" s="216"/>
      <c r="P1363" s="216"/>
      <c r="Q1363" s="216"/>
      <c r="R1363" s="216"/>
      <c r="S1363" s="216"/>
      <c r="T1363" s="217"/>
      <c r="AT1363" s="218" t="s">
        <v>189</v>
      </c>
      <c r="AU1363" s="218" t="s">
        <v>85</v>
      </c>
      <c r="AV1363" s="13" t="s">
        <v>85</v>
      </c>
      <c r="AW1363" s="13" t="s">
        <v>35</v>
      </c>
      <c r="AX1363" s="13" t="s">
        <v>75</v>
      </c>
      <c r="AY1363" s="218" t="s">
        <v>178</v>
      </c>
    </row>
    <row r="1364" spans="2:65" s="13" customFormat="1" ht="11.25">
      <c r="B1364" s="208"/>
      <c r="C1364" s="209"/>
      <c r="D1364" s="195" t="s">
        <v>189</v>
      </c>
      <c r="E1364" s="210" t="s">
        <v>19</v>
      </c>
      <c r="F1364" s="211" t="s">
        <v>1419</v>
      </c>
      <c r="G1364" s="209"/>
      <c r="H1364" s="212">
        <v>-0.12</v>
      </c>
      <c r="I1364" s="213"/>
      <c r="J1364" s="209"/>
      <c r="K1364" s="209"/>
      <c r="L1364" s="214"/>
      <c r="M1364" s="215"/>
      <c r="N1364" s="216"/>
      <c r="O1364" s="216"/>
      <c r="P1364" s="216"/>
      <c r="Q1364" s="216"/>
      <c r="R1364" s="216"/>
      <c r="S1364" s="216"/>
      <c r="T1364" s="217"/>
      <c r="AT1364" s="218" t="s">
        <v>189</v>
      </c>
      <c r="AU1364" s="218" t="s">
        <v>85</v>
      </c>
      <c r="AV1364" s="13" t="s">
        <v>85</v>
      </c>
      <c r="AW1364" s="13" t="s">
        <v>35</v>
      </c>
      <c r="AX1364" s="13" t="s">
        <v>75</v>
      </c>
      <c r="AY1364" s="218" t="s">
        <v>178</v>
      </c>
    </row>
    <row r="1365" spans="2:65" s="15" customFormat="1" ht="11.25">
      <c r="B1365" s="230"/>
      <c r="C1365" s="231"/>
      <c r="D1365" s="195" t="s">
        <v>189</v>
      </c>
      <c r="E1365" s="232" t="s">
        <v>19</v>
      </c>
      <c r="F1365" s="233" t="s">
        <v>274</v>
      </c>
      <c r="G1365" s="231"/>
      <c r="H1365" s="234">
        <v>27.766999999999999</v>
      </c>
      <c r="I1365" s="235"/>
      <c r="J1365" s="231"/>
      <c r="K1365" s="231"/>
      <c r="L1365" s="236"/>
      <c r="M1365" s="237"/>
      <c r="N1365" s="238"/>
      <c r="O1365" s="238"/>
      <c r="P1365" s="238"/>
      <c r="Q1365" s="238"/>
      <c r="R1365" s="238"/>
      <c r="S1365" s="238"/>
      <c r="T1365" s="239"/>
      <c r="AT1365" s="240" t="s">
        <v>189</v>
      </c>
      <c r="AU1365" s="240" t="s">
        <v>85</v>
      </c>
      <c r="AV1365" s="15" t="s">
        <v>198</v>
      </c>
      <c r="AW1365" s="15" t="s">
        <v>35</v>
      </c>
      <c r="AX1365" s="15" t="s">
        <v>75</v>
      </c>
      <c r="AY1365" s="240" t="s">
        <v>178</v>
      </c>
    </row>
    <row r="1366" spans="2:65" s="12" customFormat="1" ht="11.25">
      <c r="B1366" s="198"/>
      <c r="C1366" s="199"/>
      <c r="D1366" s="195" t="s">
        <v>189</v>
      </c>
      <c r="E1366" s="200" t="s">
        <v>19</v>
      </c>
      <c r="F1366" s="201" t="s">
        <v>1405</v>
      </c>
      <c r="G1366" s="199"/>
      <c r="H1366" s="200" t="s">
        <v>19</v>
      </c>
      <c r="I1366" s="202"/>
      <c r="J1366" s="199"/>
      <c r="K1366" s="199"/>
      <c r="L1366" s="203"/>
      <c r="M1366" s="204"/>
      <c r="N1366" s="205"/>
      <c r="O1366" s="205"/>
      <c r="P1366" s="205"/>
      <c r="Q1366" s="205"/>
      <c r="R1366" s="205"/>
      <c r="S1366" s="205"/>
      <c r="T1366" s="206"/>
      <c r="AT1366" s="207" t="s">
        <v>189</v>
      </c>
      <c r="AU1366" s="207" t="s">
        <v>85</v>
      </c>
      <c r="AV1366" s="12" t="s">
        <v>83</v>
      </c>
      <c r="AW1366" s="12" t="s">
        <v>35</v>
      </c>
      <c r="AX1366" s="12" t="s">
        <v>75</v>
      </c>
      <c r="AY1366" s="207" t="s">
        <v>178</v>
      </c>
    </row>
    <row r="1367" spans="2:65" s="13" customFormat="1" ht="11.25">
      <c r="B1367" s="208"/>
      <c r="C1367" s="209"/>
      <c r="D1367" s="195" t="s">
        <v>189</v>
      </c>
      <c r="E1367" s="210" t="s">
        <v>19</v>
      </c>
      <c r="F1367" s="211" t="s">
        <v>1406</v>
      </c>
      <c r="G1367" s="209"/>
      <c r="H1367" s="212">
        <v>14.077</v>
      </c>
      <c r="I1367" s="213"/>
      <c r="J1367" s="209"/>
      <c r="K1367" s="209"/>
      <c r="L1367" s="214"/>
      <c r="M1367" s="215"/>
      <c r="N1367" s="216"/>
      <c r="O1367" s="216"/>
      <c r="P1367" s="216"/>
      <c r="Q1367" s="216"/>
      <c r="R1367" s="216"/>
      <c r="S1367" s="216"/>
      <c r="T1367" s="217"/>
      <c r="AT1367" s="218" t="s">
        <v>189</v>
      </c>
      <c r="AU1367" s="218" t="s">
        <v>85</v>
      </c>
      <c r="AV1367" s="13" t="s">
        <v>85</v>
      </c>
      <c r="AW1367" s="13" t="s">
        <v>35</v>
      </c>
      <c r="AX1367" s="13" t="s">
        <v>75</v>
      </c>
      <c r="AY1367" s="218" t="s">
        <v>178</v>
      </c>
    </row>
    <row r="1368" spans="2:65" s="14" customFormat="1" ht="11.25">
      <c r="B1368" s="219"/>
      <c r="C1368" s="220"/>
      <c r="D1368" s="195" t="s">
        <v>189</v>
      </c>
      <c r="E1368" s="221" t="s">
        <v>19</v>
      </c>
      <c r="F1368" s="222" t="s">
        <v>258</v>
      </c>
      <c r="G1368" s="220"/>
      <c r="H1368" s="223">
        <v>241.554</v>
      </c>
      <c r="I1368" s="224"/>
      <c r="J1368" s="220"/>
      <c r="K1368" s="220"/>
      <c r="L1368" s="225"/>
      <c r="M1368" s="226"/>
      <c r="N1368" s="227"/>
      <c r="O1368" s="227"/>
      <c r="P1368" s="227"/>
      <c r="Q1368" s="227"/>
      <c r="R1368" s="227"/>
      <c r="S1368" s="227"/>
      <c r="T1368" s="228"/>
      <c r="AT1368" s="229" t="s">
        <v>189</v>
      </c>
      <c r="AU1368" s="229" t="s">
        <v>85</v>
      </c>
      <c r="AV1368" s="14" t="s">
        <v>185</v>
      </c>
      <c r="AW1368" s="14" t="s">
        <v>35</v>
      </c>
      <c r="AX1368" s="14" t="s">
        <v>83</v>
      </c>
      <c r="AY1368" s="229" t="s">
        <v>178</v>
      </c>
    </row>
    <row r="1369" spans="2:65" s="1" customFormat="1" ht="16.5" customHeight="1">
      <c r="B1369" s="35"/>
      <c r="C1369" s="183" t="s">
        <v>1529</v>
      </c>
      <c r="D1369" s="183" t="s">
        <v>180</v>
      </c>
      <c r="E1369" s="184" t="s">
        <v>1530</v>
      </c>
      <c r="F1369" s="185" t="s">
        <v>1531</v>
      </c>
      <c r="G1369" s="186" t="s">
        <v>183</v>
      </c>
      <c r="H1369" s="187">
        <v>10.548999999999999</v>
      </c>
      <c r="I1369" s="188"/>
      <c r="J1369" s="189">
        <f>ROUND(I1369*H1369,2)</f>
        <v>0</v>
      </c>
      <c r="K1369" s="185" t="s">
        <v>184</v>
      </c>
      <c r="L1369" s="39"/>
      <c r="M1369" s="190" t="s">
        <v>19</v>
      </c>
      <c r="N1369" s="191" t="s">
        <v>46</v>
      </c>
      <c r="O1369" s="61"/>
      <c r="P1369" s="192">
        <f>O1369*H1369</f>
        <v>0</v>
      </c>
      <c r="Q1369" s="192">
        <v>2.3230000000000001E-2</v>
      </c>
      <c r="R1369" s="192">
        <f>Q1369*H1369</f>
        <v>0.24505326999999999</v>
      </c>
      <c r="S1369" s="192">
        <v>0</v>
      </c>
      <c r="T1369" s="193">
        <f>S1369*H1369</f>
        <v>0</v>
      </c>
      <c r="AR1369" s="18" t="s">
        <v>185</v>
      </c>
      <c r="AT1369" s="18" t="s">
        <v>180</v>
      </c>
      <c r="AU1369" s="18" t="s">
        <v>85</v>
      </c>
      <c r="AY1369" s="18" t="s">
        <v>178</v>
      </c>
      <c r="BE1369" s="194">
        <f>IF(N1369="základní",J1369,0)</f>
        <v>0</v>
      </c>
      <c r="BF1369" s="194">
        <f>IF(N1369="snížená",J1369,0)</f>
        <v>0</v>
      </c>
      <c r="BG1369" s="194">
        <f>IF(N1369="zákl. přenesená",J1369,0)</f>
        <v>0</v>
      </c>
      <c r="BH1369" s="194">
        <f>IF(N1369="sníž. přenesená",J1369,0)</f>
        <v>0</v>
      </c>
      <c r="BI1369" s="194">
        <f>IF(N1369="nulová",J1369,0)</f>
        <v>0</v>
      </c>
      <c r="BJ1369" s="18" t="s">
        <v>83</v>
      </c>
      <c r="BK1369" s="194">
        <f>ROUND(I1369*H1369,2)</f>
        <v>0</v>
      </c>
      <c r="BL1369" s="18" t="s">
        <v>185</v>
      </c>
      <c r="BM1369" s="18" t="s">
        <v>1532</v>
      </c>
    </row>
    <row r="1370" spans="2:65" s="1" customFormat="1" ht="19.5">
      <c r="B1370" s="35"/>
      <c r="C1370" s="36"/>
      <c r="D1370" s="195" t="s">
        <v>187</v>
      </c>
      <c r="E1370" s="36"/>
      <c r="F1370" s="196" t="s">
        <v>1533</v>
      </c>
      <c r="G1370" s="36"/>
      <c r="H1370" s="36"/>
      <c r="I1370" s="113"/>
      <c r="J1370" s="36"/>
      <c r="K1370" s="36"/>
      <c r="L1370" s="39"/>
      <c r="M1370" s="197"/>
      <c r="N1370" s="61"/>
      <c r="O1370" s="61"/>
      <c r="P1370" s="61"/>
      <c r="Q1370" s="61"/>
      <c r="R1370" s="61"/>
      <c r="S1370" s="61"/>
      <c r="T1370" s="62"/>
      <c r="AT1370" s="18" t="s">
        <v>187</v>
      </c>
      <c r="AU1370" s="18" t="s">
        <v>85</v>
      </c>
    </row>
    <row r="1371" spans="2:65" s="12" customFormat="1" ht="11.25">
      <c r="B1371" s="198"/>
      <c r="C1371" s="199"/>
      <c r="D1371" s="195" t="s">
        <v>189</v>
      </c>
      <c r="E1371" s="200" t="s">
        <v>19</v>
      </c>
      <c r="F1371" s="201" t="s">
        <v>1435</v>
      </c>
      <c r="G1371" s="199"/>
      <c r="H1371" s="200" t="s">
        <v>19</v>
      </c>
      <c r="I1371" s="202"/>
      <c r="J1371" s="199"/>
      <c r="K1371" s="199"/>
      <c r="L1371" s="203"/>
      <c r="M1371" s="204"/>
      <c r="N1371" s="205"/>
      <c r="O1371" s="205"/>
      <c r="P1371" s="205"/>
      <c r="Q1371" s="205"/>
      <c r="R1371" s="205"/>
      <c r="S1371" s="205"/>
      <c r="T1371" s="206"/>
      <c r="AT1371" s="207" t="s">
        <v>189</v>
      </c>
      <c r="AU1371" s="207" t="s">
        <v>85</v>
      </c>
      <c r="AV1371" s="12" t="s">
        <v>83</v>
      </c>
      <c r="AW1371" s="12" t="s">
        <v>35</v>
      </c>
      <c r="AX1371" s="12" t="s">
        <v>75</v>
      </c>
      <c r="AY1371" s="207" t="s">
        <v>178</v>
      </c>
    </row>
    <row r="1372" spans="2:65" s="13" customFormat="1" ht="11.25">
      <c r="B1372" s="208"/>
      <c r="C1372" s="209"/>
      <c r="D1372" s="195" t="s">
        <v>189</v>
      </c>
      <c r="E1372" s="210" t="s">
        <v>19</v>
      </c>
      <c r="F1372" s="211" t="s">
        <v>1436</v>
      </c>
      <c r="G1372" s="209"/>
      <c r="H1372" s="212">
        <v>10.548999999999999</v>
      </c>
      <c r="I1372" s="213"/>
      <c r="J1372" s="209"/>
      <c r="K1372" s="209"/>
      <c r="L1372" s="214"/>
      <c r="M1372" s="215"/>
      <c r="N1372" s="216"/>
      <c r="O1372" s="216"/>
      <c r="P1372" s="216"/>
      <c r="Q1372" s="216"/>
      <c r="R1372" s="216"/>
      <c r="S1372" s="216"/>
      <c r="T1372" s="217"/>
      <c r="AT1372" s="218" t="s">
        <v>189</v>
      </c>
      <c r="AU1372" s="218" t="s">
        <v>85</v>
      </c>
      <c r="AV1372" s="13" t="s">
        <v>85</v>
      </c>
      <c r="AW1372" s="13" t="s">
        <v>35</v>
      </c>
      <c r="AX1372" s="13" t="s">
        <v>83</v>
      </c>
      <c r="AY1372" s="218" t="s">
        <v>178</v>
      </c>
    </row>
    <row r="1373" spans="2:65" s="1" customFormat="1" ht="16.5" customHeight="1">
      <c r="B1373" s="35"/>
      <c r="C1373" s="183" t="s">
        <v>1534</v>
      </c>
      <c r="D1373" s="183" t="s">
        <v>180</v>
      </c>
      <c r="E1373" s="184" t="s">
        <v>1535</v>
      </c>
      <c r="F1373" s="185" t="s">
        <v>1536</v>
      </c>
      <c r="G1373" s="186" t="s">
        <v>183</v>
      </c>
      <c r="H1373" s="187">
        <v>241.554</v>
      </c>
      <c r="I1373" s="188"/>
      <c r="J1373" s="189">
        <f>ROUND(I1373*H1373,2)</f>
        <v>0</v>
      </c>
      <c r="K1373" s="185" t="s">
        <v>184</v>
      </c>
      <c r="L1373" s="39"/>
      <c r="M1373" s="190" t="s">
        <v>19</v>
      </c>
      <c r="N1373" s="191" t="s">
        <v>46</v>
      </c>
      <c r="O1373" s="61"/>
      <c r="P1373" s="192">
        <f>O1373*H1373</f>
        <v>0</v>
      </c>
      <c r="Q1373" s="192">
        <v>2.6800000000000001E-3</v>
      </c>
      <c r="R1373" s="192">
        <f>Q1373*H1373</f>
        <v>0.64736472</v>
      </c>
      <c r="S1373" s="192">
        <v>0</v>
      </c>
      <c r="T1373" s="193">
        <f>S1373*H1373</f>
        <v>0</v>
      </c>
      <c r="AR1373" s="18" t="s">
        <v>185</v>
      </c>
      <c r="AT1373" s="18" t="s">
        <v>180</v>
      </c>
      <c r="AU1373" s="18" t="s">
        <v>85</v>
      </c>
      <c r="AY1373" s="18" t="s">
        <v>178</v>
      </c>
      <c r="BE1373" s="194">
        <f>IF(N1373="základní",J1373,0)</f>
        <v>0</v>
      </c>
      <c r="BF1373" s="194">
        <f>IF(N1373="snížená",J1373,0)</f>
        <v>0</v>
      </c>
      <c r="BG1373" s="194">
        <f>IF(N1373="zákl. přenesená",J1373,0)</f>
        <v>0</v>
      </c>
      <c r="BH1373" s="194">
        <f>IF(N1373="sníž. přenesená",J1373,0)</f>
        <v>0</v>
      </c>
      <c r="BI1373" s="194">
        <f>IF(N1373="nulová",J1373,0)</f>
        <v>0</v>
      </c>
      <c r="BJ1373" s="18" t="s">
        <v>83</v>
      </c>
      <c r="BK1373" s="194">
        <f>ROUND(I1373*H1373,2)</f>
        <v>0</v>
      </c>
      <c r="BL1373" s="18" t="s">
        <v>185</v>
      </c>
      <c r="BM1373" s="18" t="s">
        <v>1537</v>
      </c>
    </row>
    <row r="1374" spans="2:65" s="1" customFormat="1" ht="11.25">
      <c r="B1374" s="35"/>
      <c r="C1374" s="36"/>
      <c r="D1374" s="195" t="s">
        <v>187</v>
      </c>
      <c r="E1374" s="36"/>
      <c r="F1374" s="196" t="s">
        <v>1538</v>
      </c>
      <c r="G1374" s="36"/>
      <c r="H1374" s="36"/>
      <c r="I1374" s="113"/>
      <c r="J1374" s="36"/>
      <c r="K1374" s="36"/>
      <c r="L1374" s="39"/>
      <c r="M1374" s="197"/>
      <c r="N1374" s="61"/>
      <c r="O1374" s="61"/>
      <c r="P1374" s="61"/>
      <c r="Q1374" s="61"/>
      <c r="R1374" s="61"/>
      <c r="S1374" s="61"/>
      <c r="T1374" s="62"/>
      <c r="AT1374" s="18" t="s">
        <v>187</v>
      </c>
      <c r="AU1374" s="18" t="s">
        <v>85</v>
      </c>
    </row>
    <row r="1375" spans="2:65" s="12" customFormat="1" ht="11.25">
      <c r="B1375" s="198"/>
      <c r="C1375" s="199"/>
      <c r="D1375" s="195" t="s">
        <v>189</v>
      </c>
      <c r="E1375" s="200" t="s">
        <v>19</v>
      </c>
      <c r="F1375" s="201" t="s">
        <v>1539</v>
      </c>
      <c r="G1375" s="199"/>
      <c r="H1375" s="200" t="s">
        <v>19</v>
      </c>
      <c r="I1375" s="202"/>
      <c r="J1375" s="199"/>
      <c r="K1375" s="199"/>
      <c r="L1375" s="203"/>
      <c r="M1375" s="204"/>
      <c r="N1375" s="205"/>
      <c r="O1375" s="205"/>
      <c r="P1375" s="205"/>
      <c r="Q1375" s="205"/>
      <c r="R1375" s="205"/>
      <c r="S1375" s="205"/>
      <c r="T1375" s="206"/>
      <c r="AT1375" s="207" t="s">
        <v>189</v>
      </c>
      <c r="AU1375" s="207" t="s">
        <v>85</v>
      </c>
      <c r="AV1375" s="12" t="s">
        <v>83</v>
      </c>
      <c r="AW1375" s="12" t="s">
        <v>35</v>
      </c>
      <c r="AX1375" s="12" t="s">
        <v>75</v>
      </c>
      <c r="AY1375" s="207" t="s">
        <v>178</v>
      </c>
    </row>
    <row r="1376" spans="2:65" s="12" customFormat="1" ht="11.25">
      <c r="B1376" s="198"/>
      <c r="C1376" s="199"/>
      <c r="D1376" s="195" t="s">
        <v>189</v>
      </c>
      <c r="E1376" s="200" t="s">
        <v>19</v>
      </c>
      <c r="F1376" s="201" t="s">
        <v>643</v>
      </c>
      <c r="G1376" s="199"/>
      <c r="H1376" s="200" t="s">
        <v>19</v>
      </c>
      <c r="I1376" s="202"/>
      <c r="J1376" s="199"/>
      <c r="K1376" s="199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189</v>
      </c>
      <c r="AU1376" s="207" t="s">
        <v>85</v>
      </c>
      <c r="AV1376" s="12" t="s">
        <v>83</v>
      </c>
      <c r="AW1376" s="12" t="s">
        <v>35</v>
      </c>
      <c r="AX1376" s="12" t="s">
        <v>75</v>
      </c>
      <c r="AY1376" s="207" t="s">
        <v>178</v>
      </c>
    </row>
    <row r="1377" spans="2:51" s="13" customFormat="1" ht="11.25">
      <c r="B1377" s="208"/>
      <c r="C1377" s="209"/>
      <c r="D1377" s="195" t="s">
        <v>189</v>
      </c>
      <c r="E1377" s="210" t="s">
        <v>19</v>
      </c>
      <c r="F1377" s="211" t="s">
        <v>1413</v>
      </c>
      <c r="G1377" s="209"/>
      <c r="H1377" s="212">
        <v>97.35</v>
      </c>
      <c r="I1377" s="213"/>
      <c r="J1377" s="209"/>
      <c r="K1377" s="209"/>
      <c r="L1377" s="214"/>
      <c r="M1377" s="215"/>
      <c r="N1377" s="216"/>
      <c r="O1377" s="216"/>
      <c r="P1377" s="216"/>
      <c r="Q1377" s="216"/>
      <c r="R1377" s="216"/>
      <c r="S1377" s="216"/>
      <c r="T1377" s="217"/>
      <c r="AT1377" s="218" t="s">
        <v>189</v>
      </c>
      <c r="AU1377" s="218" t="s">
        <v>85</v>
      </c>
      <c r="AV1377" s="13" t="s">
        <v>85</v>
      </c>
      <c r="AW1377" s="13" t="s">
        <v>35</v>
      </c>
      <c r="AX1377" s="13" t="s">
        <v>75</v>
      </c>
      <c r="AY1377" s="218" t="s">
        <v>178</v>
      </c>
    </row>
    <row r="1378" spans="2:51" s="12" customFormat="1" ht="11.25">
      <c r="B1378" s="198"/>
      <c r="C1378" s="199"/>
      <c r="D1378" s="195" t="s">
        <v>189</v>
      </c>
      <c r="E1378" s="200" t="s">
        <v>19</v>
      </c>
      <c r="F1378" s="201" t="s">
        <v>881</v>
      </c>
      <c r="G1378" s="199"/>
      <c r="H1378" s="200" t="s">
        <v>19</v>
      </c>
      <c r="I1378" s="202"/>
      <c r="J1378" s="199"/>
      <c r="K1378" s="199"/>
      <c r="L1378" s="203"/>
      <c r="M1378" s="204"/>
      <c r="N1378" s="205"/>
      <c r="O1378" s="205"/>
      <c r="P1378" s="205"/>
      <c r="Q1378" s="205"/>
      <c r="R1378" s="205"/>
      <c r="S1378" s="205"/>
      <c r="T1378" s="206"/>
      <c r="AT1378" s="207" t="s">
        <v>189</v>
      </c>
      <c r="AU1378" s="207" t="s">
        <v>85</v>
      </c>
      <c r="AV1378" s="12" t="s">
        <v>83</v>
      </c>
      <c r="AW1378" s="12" t="s">
        <v>35</v>
      </c>
      <c r="AX1378" s="12" t="s">
        <v>75</v>
      </c>
      <c r="AY1378" s="207" t="s">
        <v>178</v>
      </c>
    </row>
    <row r="1379" spans="2:51" s="13" customFormat="1" ht="11.25">
      <c r="B1379" s="208"/>
      <c r="C1379" s="209"/>
      <c r="D1379" s="195" t="s">
        <v>189</v>
      </c>
      <c r="E1379" s="210" t="s">
        <v>19</v>
      </c>
      <c r="F1379" s="211" t="s">
        <v>1414</v>
      </c>
      <c r="G1379" s="209"/>
      <c r="H1379" s="212">
        <v>-7.125</v>
      </c>
      <c r="I1379" s="213"/>
      <c r="J1379" s="209"/>
      <c r="K1379" s="209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189</v>
      </c>
      <c r="AU1379" s="218" t="s">
        <v>85</v>
      </c>
      <c r="AV1379" s="13" t="s">
        <v>85</v>
      </c>
      <c r="AW1379" s="13" t="s">
        <v>35</v>
      </c>
      <c r="AX1379" s="13" t="s">
        <v>75</v>
      </c>
      <c r="AY1379" s="218" t="s">
        <v>178</v>
      </c>
    </row>
    <row r="1380" spans="2:51" s="15" customFormat="1" ht="11.25">
      <c r="B1380" s="230"/>
      <c r="C1380" s="231"/>
      <c r="D1380" s="195" t="s">
        <v>189</v>
      </c>
      <c r="E1380" s="232" t="s">
        <v>19</v>
      </c>
      <c r="F1380" s="233" t="s">
        <v>274</v>
      </c>
      <c r="G1380" s="231"/>
      <c r="H1380" s="234">
        <v>90.224999999999994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AT1380" s="240" t="s">
        <v>189</v>
      </c>
      <c r="AU1380" s="240" t="s">
        <v>85</v>
      </c>
      <c r="AV1380" s="15" t="s">
        <v>198</v>
      </c>
      <c r="AW1380" s="15" t="s">
        <v>35</v>
      </c>
      <c r="AX1380" s="15" t="s">
        <v>75</v>
      </c>
      <c r="AY1380" s="240" t="s">
        <v>178</v>
      </c>
    </row>
    <row r="1381" spans="2:51" s="12" customFormat="1" ht="11.25">
      <c r="B1381" s="198"/>
      <c r="C1381" s="199"/>
      <c r="D1381" s="195" t="s">
        <v>189</v>
      </c>
      <c r="E1381" s="200" t="s">
        <v>19</v>
      </c>
      <c r="F1381" s="201" t="s">
        <v>645</v>
      </c>
      <c r="G1381" s="199"/>
      <c r="H1381" s="200" t="s">
        <v>19</v>
      </c>
      <c r="I1381" s="202"/>
      <c r="J1381" s="199"/>
      <c r="K1381" s="199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189</v>
      </c>
      <c r="AU1381" s="207" t="s">
        <v>85</v>
      </c>
      <c r="AV1381" s="12" t="s">
        <v>83</v>
      </c>
      <c r="AW1381" s="12" t="s">
        <v>35</v>
      </c>
      <c r="AX1381" s="12" t="s">
        <v>75</v>
      </c>
      <c r="AY1381" s="207" t="s">
        <v>178</v>
      </c>
    </row>
    <row r="1382" spans="2:51" s="13" customFormat="1" ht="11.25">
      <c r="B1382" s="208"/>
      <c r="C1382" s="209"/>
      <c r="D1382" s="195" t="s">
        <v>189</v>
      </c>
      <c r="E1382" s="210" t="s">
        <v>19</v>
      </c>
      <c r="F1382" s="211" t="s">
        <v>1413</v>
      </c>
      <c r="G1382" s="209"/>
      <c r="H1382" s="212">
        <v>97.35</v>
      </c>
      <c r="I1382" s="213"/>
      <c r="J1382" s="209"/>
      <c r="K1382" s="209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189</v>
      </c>
      <c r="AU1382" s="218" t="s">
        <v>85</v>
      </c>
      <c r="AV1382" s="13" t="s">
        <v>85</v>
      </c>
      <c r="AW1382" s="13" t="s">
        <v>35</v>
      </c>
      <c r="AX1382" s="13" t="s">
        <v>75</v>
      </c>
      <c r="AY1382" s="218" t="s">
        <v>178</v>
      </c>
    </row>
    <row r="1383" spans="2:51" s="12" customFormat="1" ht="11.25">
      <c r="B1383" s="198"/>
      <c r="C1383" s="199"/>
      <c r="D1383" s="195" t="s">
        <v>189</v>
      </c>
      <c r="E1383" s="200" t="s">
        <v>19</v>
      </c>
      <c r="F1383" s="201" t="s">
        <v>881</v>
      </c>
      <c r="G1383" s="199"/>
      <c r="H1383" s="200" t="s">
        <v>19</v>
      </c>
      <c r="I1383" s="202"/>
      <c r="J1383" s="199"/>
      <c r="K1383" s="199"/>
      <c r="L1383" s="203"/>
      <c r="M1383" s="204"/>
      <c r="N1383" s="205"/>
      <c r="O1383" s="205"/>
      <c r="P1383" s="205"/>
      <c r="Q1383" s="205"/>
      <c r="R1383" s="205"/>
      <c r="S1383" s="205"/>
      <c r="T1383" s="206"/>
      <c r="AT1383" s="207" t="s">
        <v>189</v>
      </c>
      <c r="AU1383" s="207" t="s">
        <v>85</v>
      </c>
      <c r="AV1383" s="12" t="s">
        <v>83</v>
      </c>
      <c r="AW1383" s="12" t="s">
        <v>35</v>
      </c>
      <c r="AX1383" s="12" t="s">
        <v>75</v>
      </c>
      <c r="AY1383" s="207" t="s">
        <v>178</v>
      </c>
    </row>
    <row r="1384" spans="2:51" s="13" customFormat="1" ht="11.25">
      <c r="B1384" s="208"/>
      <c r="C1384" s="209"/>
      <c r="D1384" s="195" t="s">
        <v>189</v>
      </c>
      <c r="E1384" s="210" t="s">
        <v>19</v>
      </c>
      <c r="F1384" s="211" t="s">
        <v>1415</v>
      </c>
      <c r="G1384" s="209"/>
      <c r="H1384" s="212">
        <v>-22.515000000000001</v>
      </c>
      <c r="I1384" s="213"/>
      <c r="J1384" s="209"/>
      <c r="K1384" s="209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189</v>
      </c>
      <c r="AU1384" s="218" t="s">
        <v>85</v>
      </c>
      <c r="AV1384" s="13" t="s">
        <v>85</v>
      </c>
      <c r="AW1384" s="13" t="s">
        <v>35</v>
      </c>
      <c r="AX1384" s="13" t="s">
        <v>75</v>
      </c>
      <c r="AY1384" s="218" t="s">
        <v>178</v>
      </c>
    </row>
    <row r="1385" spans="2:51" s="15" customFormat="1" ht="11.25">
      <c r="B1385" s="230"/>
      <c r="C1385" s="231"/>
      <c r="D1385" s="195" t="s">
        <v>189</v>
      </c>
      <c r="E1385" s="232" t="s">
        <v>19</v>
      </c>
      <c r="F1385" s="233" t="s">
        <v>274</v>
      </c>
      <c r="G1385" s="231"/>
      <c r="H1385" s="234">
        <v>74.834999999999994</v>
      </c>
      <c r="I1385" s="235"/>
      <c r="J1385" s="231"/>
      <c r="K1385" s="231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189</v>
      </c>
      <c r="AU1385" s="240" t="s">
        <v>85</v>
      </c>
      <c r="AV1385" s="15" t="s">
        <v>198</v>
      </c>
      <c r="AW1385" s="15" t="s">
        <v>35</v>
      </c>
      <c r="AX1385" s="15" t="s">
        <v>75</v>
      </c>
      <c r="AY1385" s="240" t="s">
        <v>178</v>
      </c>
    </row>
    <row r="1386" spans="2:51" s="12" customFormat="1" ht="11.25">
      <c r="B1386" s="198"/>
      <c r="C1386" s="199"/>
      <c r="D1386" s="195" t="s">
        <v>189</v>
      </c>
      <c r="E1386" s="200" t="s">
        <v>19</v>
      </c>
      <c r="F1386" s="201" t="s">
        <v>647</v>
      </c>
      <c r="G1386" s="199"/>
      <c r="H1386" s="200" t="s">
        <v>19</v>
      </c>
      <c r="I1386" s="202"/>
      <c r="J1386" s="199"/>
      <c r="K1386" s="199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189</v>
      </c>
      <c r="AU1386" s="207" t="s">
        <v>85</v>
      </c>
      <c r="AV1386" s="12" t="s">
        <v>83</v>
      </c>
      <c r="AW1386" s="12" t="s">
        <v>35</v>
      </c>
      <c r="AX1386" s="12" t="s">
        <v>75</v>
      </c>
      <c r="AY1386" s="207" t="s">
        <v>178</v>
      </c>
    </row>
    <row r="1387" spans="2:51" s="13" customFormat="1" ht="11.25">
      <c r="B1387" s="208"/>
      <c r="C1387" s="209"/>
      <c r="D1387" s="195" t="s">
        <v>189</v>
      </c>
      <c r="E1387" s="210" t="s">
        <v>19</v>
      </c>
      <c r="F1387" s="211" t="s">
        <v>1416</v>
      </c>
      <c r="G1387" s="209"/>
      <c r="H1387" s="212">
        <v>35.4</v>
      </c>
      <c r="I1387" s="213"/>
      <c r="J1387" s="209"/>
      <c r="K1387" s="209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189</v>
      </c>
      <c r="AU1387" s="218" t="s">
        <v>85</v>
      </c>
      <c r="AV1387" s="13" t="s">
        <v>85</v>
      </c>
      <c r="AW1387" s="13" t="s">
        <v>35</v>
      </c>
      <c r="AX1387" s="13" t="s">
        <v>75</v>
      </c>
      <c r="AY1387" s="218" t="s">
        <v>178</v>
      </c>
    </row>
    <row r="1388" spans="2:51" s="12" customFormat="1" ht="11.25">
      <c r="B1388" s="198"/>
      <c r="C1388" s="199"/>
      <c r="D1388" s="195" t="s">
        <v>189</v>
      </c>
      <c r="E1388" s="200" t="s">
        <v>19</v>
      </c>
      <c r="F1388" s="201" t="s">
        <v>881</v>
      </c>
      <c r="G1388" s="199"/>
      <c r="H1388" s="200" t="s">
        <v>19</v>
      </c>
      <c r="I1388" s="202"/>
      <c r="J1388" s="199"/>
      <c r="K1388" s="199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189</v>
      </c>
      <c r="AU1388" s="207" t="s">
        <v>85</v>
      </c>
      <c r="AV1388" s="12" t="s">
        <v>83</v>
      </c>
      <c r="AW1388" s="12" t="s">
        <v>35</v>
      </c>
      <c r="AX1388" s="12" t="s">
        <v>75</v>
      </c>
      <c r="AY1388" s="207" t="s">
        <v>178</v>
      </c>
    </row>
    <row r="1389" spans="2:51" s="13" customFormat="1" ht="11.25">
      <c r="B1389" s="208"/>
      <c r="C1389" s="209"/>
      <c r="D1389" s="195" t="s">
        <v>189</v>
      </c>
      <c r="E1389" s="210" t="s">
        <v>19</v>
      </c>
      <c r="F1389" s="211" t="s">
        <v>1417</v>
      </c>
      <c r="G1389" s="209"/>
      <c r="H1389" s="212">
        <v>-0.75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189</v>
      </c>
      <c r="AU1389" s="218" t="s">
        <v>85</v>
      </c>
      <c r="AV1389" s="13" t="s">
        <v>85</v>
      </c>
      <c r="AW1389" s="13" t="s">
        <v>35</v>
      </c>
      <c r="AX1389" s="13" t="s">
        <v>75</v>
      </c>
      <c r="AY1389" s="218" t="s">
        <v>178</v>
      </c>
    </row>
    <row r="1390" spans="2:51" s="15" customFormat="1" ht="11.25">
      <c r="B1390" s="230"/>
      <c r="C1390" s="231"/>
      <c r="D1390" s="195" t="s">
        <v>189</v>
      </c>
      <c r="E1390" s="232" t="s">
        <v>19</v>
      </c>
      <c r="F1390" s="233" t="s">
        <v>274</v>
      </c>
      <c r="G1390" s="231"/>
      <c r="H1390" s="234">
        <v>34.65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189</v>
      </c>
      <c r="AU1390" s="240" t="s">
        <v>85</v>
      </c>
      <c r="AV1390" s="15" t="s">
        <v>198</v>
      </c>
      <c r="AW1390" s="15" t="s">
        <v>35</v>
      </c>
      <c r="AX1390" s="15" t="s">
        <v>75</v>
      </c>
      <c r="AY1390" s="240" t="s">
        <v>178</v>
      </c>
    </row>
    <row r="1391" spans="2:51" s="12" customFormat="1" ht="11.25">
      <c r="B1391" s="198"/>
      <c r="C1391" s="199"/>
      <c r="D1391" s="195" t="s">
        <v>189</v>
      </c>
      <c r="E1391" s="200" t="s">
        <v>19</v>
      </c>
      <c r="F1391" s="201" t="s">
        <v>649</v>
      </c>
      <c r="G1391" s="199"/>
      <c r="H1391" s="200" t="s">
        <v>19</v>
      </c>
      <c r="I1391" s="202"/>
      <c r="J1391" s="199"/>
      <c r="K1391" s="199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189</v>
      </c>
      <c r="AU1391" s="207" t="s">
        <v>85</v>
      </c>
      <c r="AV1391" s="12" t="s">
        <v>83</v>
      </c>
      <c r="AW1391" s="12" t="s">
        <v>35</v>
      </c>
      <c r="AX1391" s="12" t="s">
        <v>75</v>
      </c>
      <c r="AY1391" s="207" t="s">
        <v>178</v>
      </c>
    </row>
    <row r="1392" spans="2:51" s="13" customFormat="1" ht="11.25">
      <c r="B1392" s="208"/>
      <c r="C1392" s="209"/>
      <c r="D1392" s="195" t="s">
        <v>189</v>
      </c>
      <c r="E1392" s="210" t="s">
        <v>19</v>
      </c>
      <c r="F1392" s="211" t="s">
        <v>1416</v>
      </c>
      <c r="G1392" s="209"/>
      <c r="H1392" s="212">
        <v>35.4</v>
      </c>
      <c r="I1392" s="213"/>
      <c r="J1392" s="209"/>
      <c r="K1392" s="209"/>
      <c r="L1392" s="214"/>
      <c r="M1392" s="215"/>
      <c r="N1392" s="216"/>
      <c r="O1392" s="216"/>
      <c r="P1392" s="216"/>
      <c r="Q1392" s="216"/>
      <c r="R1392" s="216"/>
      <c r="S1392" s="216"/>
      <c r="T1392" s="217"/>
      <c r="AT1392" s="218" t="s">
        <v>189</v>
      </c>
      <c r="AU1392" s="218" t="s">
        <v>85</v>
      </c>
      <c r="AV1392" s="13" t="s">
        <v>85</v>
      </c>
      <c r="AW1392" s="13" t="s">
        <v>35</v>
      </c>
      <c r="AX1392" s="13" t="s">
        <v>75</v>
      </c>
      <c r="AY1392" s="218" t="s">
        <v>178</v>
      </c>
    </row>
    <row r="1393" spans="2:65" s="12" customFormat="1" ht="11.25">
      <c r="B1393" s="198"/>
      <c r="C1393" s="199"/>
      <c r="D1393" s="195" t="s">
        <v>189</v>
      </c>
      <c r="E1393" s="200" t="s">
        <v>19</v>
      </c>
      <c r="F1393" s="201" t="s">
        <v>881</v>
      </c>
      <c r="G1393" s="199"/>
      <c r="H1393" s="200" t="s">
        <v>19</v>
      </c>
      <c r="I1393" s="202"/>
      <c r="J1393" s="199"/>
      <c r="K1393" s="199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189</v>
      </c>
      <c r="AU1393" s="207" t="s">
        <v>85</v>
      </c>
      <c r="AV1393" s="12" t="s">
        <v>83</v>
      </c>
      <c r="AW1393" s="12" t="s">
        <v>35</v>
      </c>
      <c r="AX1393" s="12" t="s">
        <v>75</v>
      </c>
      <c r="AY1393" s="207" t="s">
        <v>178</v>
      </c>
    </row>
    <row r="1394" spans="2:65" s="13" customFormat="1" ht="11.25">
      <c r="B1394" s="208"/>
      <c r="C1394" s="209"/>
      <c r="D1394" s="195" t="s">
        <v>189</v>
      </c>
      <c r="E1394" s="210" t="s">
        <v>19</v>
      </c>
      <c r="F1394" s="211" t="s">
        <v>1418</v>
      </c>
      <c r="G1394" s="209"/>
      <c r="H1394" s="212">
        <v>-7.5129999999999999</v>
      </c>
      <c r="I1394" s="213"/>
      <c r="J1394" s="209"/>
      <c r="K1394" s="209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189</v>
      </c>
      <c r="AU1394" s="218" t="s">
        <v>85</v>
      </c>
      <c r="AV1394" s="13" t="s">
        <v>85</v>
      </c>
      <c r="AW1394" s="13" t="s">
        <v>35</v>
      </c>
      <c r="AX1394" s="13" t="s">
        <v>75</v>
      </c>
      <c r="AY1394" s="218" t="s">
        <v>178</v>
      </c>
    </row>
    <row r="1395" spans="2:65" s="13" customFormat="1" ht="11.25">
      <c r="B1395" s="208"/>
      <c r="C1395" s="209"/>
      <c r="D1395" s="195" t="s">
        <v>189</v>
      </c>
      <c r="E1395" s="210" t="s">
        <v>19</v>
      </c>
      <c r="F1395" s="211" t="s">
        <v>1419</v>
      </c>
      <c r="G1395" s="209"/>
      <c r="H1395" s="212">
        <v>-0.12</v>
      </c>
      <c r="I1395" s="213"/>
      <c r="J1395" s="209"/>
      <c r="K1395" s="209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189</v>
      </c>
      <c r="AU1395" s="218" t="s">
        <v>85</v>
      </c>
      <c r="AV1395" s="13" t="s">
        <v>85</v>
      </c>
      <c r="AW1395" s="13" t="s">
        <v>35</v>
      </c>
      <c r="AX1395" s="13" t="s">
        <v>75</v>
      </c>
      <c r="AY1395" s="218" t="s">
        <v>178</v>
      </c>
    </row>
    <row r="1396" spans="2:65" s="15" customFormat="1" ht="11.25">
      <c r="B1396" s="230"/>
      <c r="C1396" s="231"/>
      <c r="D1396" s="195" t="s">
        <v>189</v>
      </c>
      <c r="E1396" s="232" t="s">
        <v>19</v>
      </c>
      <c r="F1396" s="233" t="s">
        <v>274</v>
      </c>
      <c r="G1396" s="231"/>
      <c r="H1396" s="234">
        <v>27.766999999999999</v>
      </c>
      <c r="I1396" s="235"/>
      <c r="J1396" s="231"/>
      <c r="K1396" s="231"/>
      <c r="L1396" s="236"/>
      <c r="M1396" s="237"/>
      <c r="N1396" s="238"/>
      <c r="O1396" s="238"/>
      <c r="P1396" s="238"/>
      <c r="Q1396" s="238"/>
      <c r="R1396" s="238"/>
      <c r="S1396" s="238"/>
      <c r="T1396" s="239"/>
      <c r="AT1396" s="240" t="s">
        <v>189</v>
      </c>
      <c r="AU1396" s="240" t="s">
        <v>85</v>
      </c>
      <c r="AV1396" s="15" t="s">
        <v>198</v>
      </c>
      <c r="AW1396" s="15" t="s">
        <v>35</v>
      </c>
      <c r="AX1396" s="15" t="s">
        <v>75</v>
      </c>
      <c r="AY1396" s="240" t="s">
        <v>178</v>
      </c>
    </row>
    <row r="1397" spans="2:65" s="12" customFormat="1" ht="11.25">
      <c r="B1397" s="198"/>
      <c r="C1397" s="199"/>
      <c r="D1397" s="195" t="s">
        <v>189</v>
      </c>
      <c r="E1397" s="200" t="s">
        <v>19</v>
      </c>
      <c r="F1397" s="201" t="s">
        <v>1405</v>
      </c>
      <c r="G1397" s="199"/>
      <c r="H1397" s="200" t="s">
        <v>19</v>
      </c>
      <c r="I1397" s="202"/>
      <c r="J1397" s="199"/>
      <c r="K1397" s="199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189</v>
      </c>
      <c r="AU1397" s="207" t="s">
        <v>85</v>
      </c>
      <c r="AV1397" s="12" t="s">
        <v>83</v>
      </c>
      <c r="AW1397" s="12" t="s">
        <v>35</v>
      </c>
      <c r="AX1397" s="12" t="s">
        <v>75</v>
      </c>
      <c r="AY1397" s="207" t="s">
        <v>178</v>
      </c>
    </row>
    <row r="1398" spans="2:65" s="13" customFormat="1" ht="11.25">
      <c r="B1398" s="208"/>
      <c r="C1398" s="209"/>
      <c r="D1398" s="195" t="s">
        <v>189</v>
      </c>
      <c r="E1398" s="210" t="s">
        <v>19</v>
      </c>
      <c r="F1398" s="211" t="s">
        <v>1406</v>
      </c>
      <c r="G1398" s="209"/>
      <c r="H1398" s="212">
        <v>14.077</v>
      </c>
      <c r="I1398" s="213"/>
      <c r="J1398" s="209"/>
      <c r="K1398" s="209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189</v>
      </c>
      <c r="AU1398" s="218" t="s">
        <v>85</v>
      </c>
      <c r="AV1398" s="13" t="s">
        <v>85</v>
      </c>
      <c r="AW1398" s="13" t="s">
        <v>35</v>
      </c>
      <c r="AX1398" s="13" t="s">
        <v>75</v>
      </c>
      <c r="AY1398" s="218" t="s">
        <v>178</v>
      </c>
    </row>
    <row r="1399" spans="2:65" s="14" customFormat="1" ht="11.25">
      <c r="B1399" s="219"/>
      <c r="C1399" s="220"/>
      <c r="D1399" s="195" t="s">
        <v>189</v>
      </c>
      <c r="E1399" s="221" t="s">
        <v>19</v>
      </c>
      <c r="F1399" s="222" t="s">
        <v>258</v>
      </c>
      <c r="G1399" s="220"/>
      <c r="H1399" s="223">
        <v>241.554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189</v>
      </c>
      <c r="AU1399" s="229" t="s">
        <v>85</v>
      </c>
      <c r="AV1399" s="14" t="s">
        <v>185</v>
      </c>
      <c r="AW1399" s="14" t="s">
        <v>35</v>
      </c>
      <c r="AX1399" s="14" t="s">
        <v>83</v>
      </c>
      <c r="AY1399" s="229" t="s">
        <v>178</v>
      </c>
    </row>
    <row r="1400" spans="2:65" s="1" customFormat="1" ht="16.5" customHeight="1">
      <c r="B1400" s="35"/>
      <c r="C1400" s="183" t="s">
        <v>1540</v>
      </c>
      <c r="D1400" s="183" t="s">
        <v>180</v>
      </c>
      <c r="E1400" s="184" t="s">
        <v>1541</v>
      </c>
      <c r="F1400" s="185" t="s">
        <v>1542</v>
      </c>
      <c r="G1400" s="186" t="s">
        <v>183</v>
      </c>
      <c r="H1400" s="187">
        <v>53.79</v>
      </c>
      <c r="I1400" s="188"/>
      <c r="J1400" s="189">
        <f>ROUND(I1400*H1400,2)</f>
        <v>0</v>
      </c>
      <c r="K1400" s="185" t="s">
        <v>184</v>
      </c>
      <c r="L1400" s="39"/>
      <c r="M1400" s="190" t="s">
        <v>19</v>
      </c>
      <c r="N1400" s="191" t="s">
        <v>46</v>
      </c>
      <c r="O1400" s="61"/>
      <c r="P1400" s="192">
        <f>O1400*H1400</f>
        <v>0</v>
      </c>
      <c r="Q1400" s="192">
        <v>3.48E-3</v>
      </c>
      <c r="R1400" s="192">
        <f>Q1400*H1400</f>
        <v>0.1871892</v>
      </c>
      <c r="S1400" s="192">
        <v>0</v>
      </c>
      <c r="T1400" s="193">
        <f>S1400*H1400</f>
        <v>0</v>
      </c>
      <c r="AR1400" s="18" t="s">
        <v>185</v>
      </c>
      <c r="AT1400" s="18" t="s">
        <v>180</v>
      </c>
      <c r="AU1400" s="18" t="s">
        <v>85</v>
      </c>
      <c r="AY1400" s="18" t="s">
        <v>178</v>
      </c>
      <c r="BE1400" s="194">
        <f>IF(N1400="základní",J1400,0)</f>
        <v>0</v>
      </c>
      <c r="BF1400" s="194">
        <f>IF(N1400="snížená",J1400,0)</f>
        <v>0</v>
      </c>
      <c r="BG1400" s="194">
        <f>IF(N1400="zákl. přenesená",J1400,0)</f>
        <v>0</v>
      </c>
      <c r="BH1400" s="194">
        <f>IF(N1400="sníž. přenesená",J1400,0)</f>
        <v>0</v>
      </c>
      <c r="BI1400" s="194">
        <f>IF(N1400="nulová",J1400,0)</f>
        <v>0</v>
      </c>
      <c r="BJ1400" s="18" t="s">
        <v>83</v>
      </c>
      <c r="BK1400" s="194">
        <f>ROUND(I1400*H1400,2)</f>
        <v>0</v>
      </c>
      <c r="BL1400" s="18" t="s">
        <v>185</v>
      </c>
      <c r="BM1400" s="18" t="s">
        <v>1543</v>
      </c>
    </row>
    <row r="1401" spans="2:65" s="1" customFormat="1" ht="11.25">
      <c r="B1401" s="35"/>
      <c r="C1401" s="36"/>
      <c r="D1401" s="195" t="s">
        <v>187</v>
      </c>
      <c r="E1401" s="36"/>
      <c r="F1401" s="196" t="s">
        <v>1544</v>
      </c>
      <c r="G1401" s="36"/>
      <c r="H1401" s="36"/>
      <c r="I1401" s="113"/>
      <c r="J1401" s="36"/>
      <c r="K1401" s="36"/>
      <c r="L1401" s="39"/>
      <c r="M1401" s="197"/>
      <c r="N1401" s="61"/>
      <c r="O1401" s="61"/>
      <c r="P1401" s="61"/>
      <c r="Q1401" s="61"/>
      <c r="R1401" s="61"/>
      <c r="S1401" s="61"/>
      <c r="T1401" s="62"/>
      <c r="AT1401" s="18" t="s">
        <v>187</v>
      </c>
      <c r="AU1401" s="18" t="s">
        <v>85</v>
      </c>
    </row>
    <row r="1402" spans="2:65" s="12" customFormat="1" ht="11.25">
      <c r="B1402" s="198"/>
      <c r="C1402" s="199"/>
      <c r="D1402" s="195" t="s">
        <v>189</v>
      </c>
      <c r="E1402" s="200" t="s">
        <v>19</v>
      </c>
      <c r="F1402" s="201" t="s">
        <v>1545</v>
      </c>
      <c r="G1402" s="199"/>
      <c r="H1402" s="200" t="s">
        <v>19</v>
      </c>
      <c r="I1402" s="202"/>
      <c r="J1402" s="199"/>
      <c r="K1402" s="199"/>
      <c r="L1402" s="203"/>
      <c r="M1402" s="204"/>
      <c r="N1402" s="205"/>
      <c r="O1402" s="205"/>
      <c r="P1402" s="205"/>
      <c r="Q1402" s="205"/>
      <c r="R1402" s="205"/>
      <c r="S1402" s="205"/>
      <c r="T1402" s="206"/>
      <c r="AT1402" s="207" t="s">
        <v>189</v>
      </c>
      <c r="AU1402" s="207" t="s">
        <v>85</v>
      </c>
      <c r="AV1402" s="12" t="s">
        <v>83</v>
      </c>
      <c r="AW1402" s="12" t="s">
        <v>35</v>
      </c>
      <c r="AX1402" s="12" t="s">
        <v>75</v>
      </c>
      <c r="AY1402" s="207" t="s">
        <v>178</v>
      </c>
    </row>
    <row r="1403" spans="2:65" s="12" customFormat="1" ht="11.25">
      <c r="B1403" s="198"/>
      <c r="C1403" s="199"/>
      <c r="D1403" s="195" t="s">
        <v>189</v>
      </c>
      <c r="E1403" s="200" t="s">
        <v>19</v>
      </c>
      <c r="F1403" s="201" t="s">
        <v>643</v>
      </c>
      <c r="G1403" s="199"/>
      <c r="H1403" s="200" t="s">
        <v>19</v>
      </c>
      <c r="I1403" s="202"/>
      <c r="J1403" s="199"/>
      <c r="K1403" s="199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189</v>
      </c>
      <c r="AU1403" s="207" t="s">
        <v>85</v>
      </c>
      <c r="AV1403" s="12" t="s">
        <v>83</v>
      </c>
      <c r="AW1403" s="12" t="s">
        <v>35</v>
      </c>
      <c r="AX1403" s="12" t="s">
        <v>75</v>
      </c>
      <c r="AY1403" s="207" t="s">
        <v>178</v>
      </c>
    </row>
    <row r="1404" spans="2:65" s="13" customFormat="1" ht="11.25">
      <c r="B1404" s="208"/>
      <c r="C1404" s="209"/>
      <c r="D1404" s="195" t="s">
        <v>189</v>
      </c>
      <c r="E1404" s="210" t="s">
        <v>19</v>
      </c>
      <c r="F1404" s="211" t="s">
        <v>1446</v>
      </c>
      <c r="G1404" s="209"/>
      <c r="H1404" s="212">
        <v>0.374</v>
      </c>
      <c r="I1404" s="213"/>
      <c r="J1404" s="209"/>
      <c r="K1404" s="209"/>
      <c r="L1404" s="214"/>
      <c r="M1404" s="215"/>
      <c r="N1404" s="216"/>
      <c r="O1404" s="216"/>
      <c r="P1404" s="216"/>
      <c r="Q1404" s="216"/>
      <c r="R1404" s="216"/>
      <c r="S1404" s="216"/>
      <c r="T1404" s="217"/>
      <c r="AT1404" s="218" t="s">
        <v>189</v>
      </c>
      <c r="AU1404" s="218" t="s">
        <v>85</v>
      </c>
      <c r="AV1404" s="13" t="s">
        <v>85</v>
      </c>
      <c r="AW1404" s="13" t="s">
        <v>35</v>
      </c>
      <c r="AX1404" s="13" t="s">
        <v>75</v>
      </c>
      <c r="AY1404" s="218" t="s">
        <v>178</v>
      </c>
    </row>
    <row r="1405" spans="2:65" s="13" customFormat="1" ht="11.25">
      <c r="B1405" s="208"/>
      <c r="C1405" s="209"/>
      <c r="D1405" s="195" t="s">
        <v>189</v>
      </c>
      <c r="E1405" s="210" t="s">
        <v>19</v>
      </c>
      <c r="F1405" s="211" t="s">
        <v>1447</v>
      </c>
      <c r="G1405" s="209"/>
      <c r="H1405" s="212">
        <v>0.64</v>
      </c>
      <c r="I1405" s="213"/>
      <c r="J1405" s="209"/>
      <c r="K1405" s="209"/>
      <c r="L1405" s="214"/>
      <c r="M1405" s="215"/>
      <c r="N1405" s="216"/>
      <c r="O1405" s="216"/>
      <c r="P1405" s="216"/>
      <c r="Q1405" s="216"/>
      <c r="R1405" s="216"/>
      <c r="S1405" s="216"/>
      <c r="T1405" s="217"/>
      <c r="AT1405" s="218" t="s">
        <v>189</v>
      </c>
      <c r="AU1405" s="218" t="s">
        <v>85</v>
      </c>
      <c r="AV1405" s="13" t="s">
        <v>85</v>
      </c>
      <c r="AW1405" s="13" t="s">
        <v>35</v>
      </c>
      <c r="AX1405" s="13" t="s">
        <v>75</v>
      </c>
      <c r="AY1405" s="218" t="s">
        <v>178</v>
      </c>
    </row>
    <row r="1406" spans="2:65" s="13" customFormat="1" ht="11.25">
      <c r="B1406" s="208"/>
      <c r="C1406" s="209"/>
      <c r="D1406" s="195" t="s">
        <v>189</v>
      </c>
      <c r="E1406" s="210" t="s">
        <v>19</v>
      </c>
      <c r="F1406" s="211" t="s">
        <v>1448</v>
      </c>
      <c r="G1406" s="209"/>
      <c r="H1406" s="212">
        <v>20.152000000000001</v>
      </c>
      <c r="I1406" s="213"/>
      <c r="J1406" s="209"/>
      <c r="K1406" s="209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189</v>
      </c>
      <c r="AU1406" s="218" t="s">
        <v>85</v>
      </c>
      <c r="AV1406" s="13" t="s">
        <v>85</v>
      </c>
      <c r="AW1406" s="13" t="s">
        <v>35</v>
      </c>
      <c r="AX1406" s="13" t="s">
        <v>75</v>
      </c>
      <c r="AY1406" s="218" t="s">
        <v>178</v>
      </c>
    </row>
    <row r="1407" spans="2:65" s="13" customFormat="1" ht="11.25">
      <c r="B1407" s="208"/>
      <c r="C1407" s="209"/>
      <c r="D1407" s="195" t="s">
        <v>189</v>
      </c>
      <c r="E1407" s="210" t="s">
        <v>19</v>
      </c>
      <c r="F1407" s="211" t="s">
        <v>1449</v>
      </c>
      <c r="G1407" s="209"/>
      <c r="H1407" s="212">
        <v>19.109000000000002</v>
      </c>
      <c r="I1407" s="213"/>
      <c r="J1407" s="209"/>
      <c r="K1407" s="209"/>
      <c r="L1407" s="214"/>
      <c r="M1407" s="215"/>
      <c r="N1407" s="216"/>
      <c r="O1407" s="216"/>
      <c r="P1407" s="216"/>
      <c r="Q1407" s="216"/>
      <c r="R1407" s="216"/>
      <c r="S1407" s="216"/>
      <c r="T1407" s="217"/>
      <c r="AT1407" s="218" t="s">
        <v>189</v>
      </c>
      <c r="AU1407" s="218" t="s">
        <v>85</v>
      </c>
      <c r="AV1407" s="13" t="s">
        <v>85</v>
      </c>
      <c r="AW1407" s="13" t="s">
        <v>35</v>
      </c>
      <c r="AX1407" s="13" t="s">
        <v>75</v>
      </c>
      <c r="AY1407" s="218" t="s">
        <v>178</v>
      </c>
    </row>
    <row r="1408" spans="2:65" s="13" customFormat="1" ht="11.25">
      <c r="B1408" s="208"/>
      <c r="C1408" s="209"/>
      <c r="D1408" s="195" t="s">
        <v>189</v>
      </c>
      <c r="E1408" s="210" t="s">
        <v>19</v>
      </c>
      <c r="F1408" s="211" t="s">
        <v>1450</v>
      </c>
      <c r="G1408" s="209"/>
      <c r="H1408" s="212">
        <v>0.93500000000000005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189</v>
      </c>
      <c r="AU1408" s="218" t="s">
        <v>85</v>
      </c>
      <c r="AV1408" s="13" t="s">
        <v>85</v>
      </c>
      <c r="AW1408" s="13" t="s">
        <v>35</v>
      </c>
      <c r="AX1408" s="13" t="s">
        <v>75</v>
      </c>
      <c r="AY1408" s="218" t="s">
        <v>178</v>
      </c>
    </row>
    <row r="1409" spans="2:51" s="12" customFormat="1" ht="11.25">
      <c r="B1409" s="198"/>
      <c r="C1409" s="199"/>
      <c r="D1409" s="195" t="s">
        <v>189</v>
      </c>
      <c r="E1409" s="200" t="s">
        <v>19</v>
      </c>
      <c r="F1409" s="201" t="s">
        <v>881</v>
      </c>
      <c r="G1409" s="199"/>
      <c r="H1409" s="200" t="s">
        <v>19</v>
      </c>
      <c r="I1409" s="202"/>
      <c r="J1409" s="199"/>
      <c r="K1409" s="199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189</v>
      </c>
      <c r="AU1409" s="207" t="s">
        <v>85</v>
      </c>
      <c r="AV1409" s="12" t="s">
        <v>83</v>
      </c>
      <c r="AW1409" s="12" t="s">
        <v>35</v>
      </c>
      <c r="AX1409" s="12" t="s">
        <v>75</v>
      </c>
      <c r="AY1409" s="207" t="s">
        <v>178</v>
      </c>
    </row>
    <row r="1410" spans="2:51" s="13" customFormat="1" ht="11.25">
      <c r="B1410" s="208"/>
      <c r="C1410" s="209"/>
      <c r="D1410" s="195" t="s">
        <v>189</v>
      </c>
      <c r="E1410" s="210" t="s">
        <v>19</v>
      </c>
      <c r="F1410" s="211" t="s">
        <v>1451</v>
      </c>
      <c r="G1410" s="209"/>
      <c r="H1410" s="212">
        <v>-6.0529999999999999</v>
      </c>
      <c r="I1410" s="213"/>
      <c r="J1410" s="209"/>
      <c r="K1410" s="209"/>
      <c r="L1410" s="214"/>
      <c r="M1410" s="215"/>
      <c r="N1410" s="216"/>
      <c r="O1410" s="216"/>
      <c r="P1410" s="216"/>
      <c r="Q1410" s="216"/>
      <c r="R1410" s="216"/>
      <c r="S1410" s="216"/>
      <c r="T1410" s="217"/>
      <c r="AT1410" s="218" t="s">
        <v>189</v>
      </c>
      <c r="AU1410" s="218" t="s">
        <v>85</v>
      </c>
      <c r="AV1410" s="13" t="s">
        <v>85</v>
      </c>
      <c r="AW1410" s="13" t="s">
        <v>35</v>
      </c>
      <c r="AX1410" s="13" t="s">
        <v>75</v>
      </c>
      <c r="AY1410" s="218" t="s">
        <v>178</v>
      </c>
    </row>
    <row r="1411" spans="2:51" s="15" customFormat="1" ht="11.25">
      <c r="B1411" s="230"/>
      <c r="C1411" s="231"/>
      <c r="D1411" s="195" t="s">
        <v>189</v>
      </c>
      <c r="E1411" s="232" t="s">
        <v>19</v>
      </c>
      <c r="F1411" s="233" t="s">
        <v>274</v>
      </c>
      <c r="G1411" s="231"/>
      <c r="H1411" s="234">
        <v>35.156999999999996</v>
      </c>
      <c r="I1411" s="235"/>
      <c r="J1411" s="231"/>
      <c r="K1411" s="231"/>
      <c r="L1411" s="236"/>
      <c r="M1411" s="237"/>
      <c r="N1411" s="238"/>
      <c r="O1411" s="238"/>
      <c r="P1411" s="238"/>
      <c r="Q1411" s="238"/>
      <c r="R1411" s="238"/>
      <c r="S1411" s="238"/>
      <c r="T1411" s="239"/>
      <c r="AT1411" s="240" t="s">
        <v>189</v>
      </c>
      <c r="AU1411" s="240" t="s">
        <v>85</v>
      </c>
      <c r="AV1411" s="15" t="s">
        <v>198</v>
      </c>
      <c r="AW1411" s="15" t="s">
        <v>35</v>
      </c>
      <c r="AX1411" s="15" t="s">
        <v>75</v>
      </c>
      <c r="AY1411" s="240" t="s">
        <v>178</v>
      </c>
    </row>
    <row r="1412" spans="2:51" s="12" customFormat="1" ht="11.25">
      <c r="B1412" s="198"/>
      <c r="C1412" s="199"/>
      <c r="D1412" s="195" t="s">
        <v>189</v>
      </c>
      <c r="E1412" s="200" t="s">
        <v>19</v>
      </c>
      <c r="F1412" s="201" t="s">
        <v>645</v>
      </c>
      <c r="G1412" s="199"/>
      <c r="H1412" s="200" t="s">
        <v>19</v>
      </c>
      <c r="I1412" s="202"/>
      <c r="J1412" s="199"/>
      <c r="K1412" s="199"/>
      <c r="L1412" s="203"/>
      <c r="M1412" s="204"/>
      <c r="N1412" s="205"/>
      <c r="O1412" s="205"/>
      <c r="P1412" s="205"/>
      <c r="Q1412" s="205"/>
      <c r="R1412" s="205"/>
      <c r="S1412" s="205"/>
      <c r="T1412" s="206"/>
      <c r="AT1412" s="207" t="s">
        <v>189</v>
      </c>
      <c r="AU1412" s="207" t="s">
        <v>85</v>
      </c>
      <c r="AV1412" s="12" t="s">
        <v>83</v>
      </c>
      <c r="AW1412" s="12" t="s">
        <v>35</v>
      </c>
      <c r="AX1412" s="12" t="s">
        <v>75</v>
      </c>
      <c r="AY1412" s="207" t="s">
        <v>178</v>
      </c>
    </row>
    <row r="1413" spans="2:51" s="13" customFormat="1" ht="11.25">
      <c r="B1413" s="208"/>
      <c r="C1413" s="209"/>
      <c r="D1413" s="195" t="s">
        <v>189</v>
      </c>
      <c r="E1413" s="210" t="s">
        <v>19</v>
      </c>
      <c r="F1413" s="211" t="s">
        <v>1452</v>
      </c>
      <c r="G1413" s="209"/>
      <c r="H1413" s="212">
        <v>7.26</v>
      </c>
      <c r="I1413" s="213"/>
      <c r="J1413" s="209"/>
      <c r="K1413" s="209"/>
      <c r="L1413" s="214"/>
      <c r="M1413" s="215"/>
      <c r="N1413" s="216"/>
      <c r="O1413" s="216"/>
      <c r="P1413" s="216"/>
      <c r="Q1413" s="216"/>
      <c r="R1413" s="216"/>
      <c r="S1413" s="216"/>
      <c r="T1413" s="217"/>
      <c r="AT1413" s="218" t="s">
        <v>189</v>
      </c>
      <c r="AU1413" s="218" t="s">
        <v>85</v>
      </c>
      <c r="AV1413" s="13" t="s">
        <v>85</v>
      </c>
      <c r="AW1413" s="13" t="s">
        <v>35</v>
      </c>
      <c r="AX1413" s="13" t="s">
        <v>75</v>
      </c>
      <c r="AY1413" s="218" t="s">
        <v>178</v>
      </c>
    </row>
    <row r="1414" spans="2:51" s="13" customFormat="1" ht="11.25">
      <c r="B1414" s="208"/>
      <c r="C1414" s="209"/>
      <c r="D1414" s="195" t="s">
        <v>189</v>
      </c>
      <c r="E1414" s="210" t="s">
        <v>19</v>
      </c>
      <c r="F1414" s="211" t="s">
        <v>1453</v>
      </c>
      <c r="G1414" s="209"/>
      <c r="H1414" s="212">
        <v>0.374</v>
      </c>
      <c r="I1414" s="213"/>
      <c r="J1414" s="209"/>
      <c r="K1414" s="209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189</v>
      </c>
      <c r="AU1414" s="218" t="s">
        <v>85</v>
      </c>
      <c r="AV1414" s="13" t="s">
        <v>85</v>
      </c>
      <c r="AW1414" s="13" t="s">
        <v>35</v>
      </c>
      <c r="AX1414" s="13" t="s">
        <v>75</v>
      </c>
      <c r="AY1414" s="218" t="s">
        <v>178</v>
      </c>
    </row>
    <row r="1415" spans="2:51" s="12" customFormat="1" ht="11.25">
      <c r="B1415" s="198"/>
      <c r="C1415" s="199"/>
      <c r="D1415" s="195" t="s">
        <v>189</v>
      </c>
      <c r="E1415" s="200" t="s">
        <v>19</v>
      </c>
      <c r="F1415" s="201" t="s">
        <v>881</v>
      </c>
      <c r="G1415" s="199"/>
      <c r="H1415" s="200" t="s">
        <v>19</v>
      </c>
      <c r="I1415" s="202"/>
      <c r="J1415" s="199"/>
      <c r="K1415" s="199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189</v>
      </c>
      <c r="AU1415" s="207" t="s">
        <v>85</v>
      </c>
      <c r="AV1415" s="12" t="s">
        <v>83</v>
      </c>
      <c r="AW1415" s="12" t="s">
        <v>35</v>
      </c>
      <c r="AX1415" s="12" t="s">
        <v>75</v>
      </c>
      <c r="AY1415" s="207" t="s">
        <v>178</v>
      </c>
    </row>
    <row r="1416" spans="2:51" s="13" customFormat="1" ht="11.25">
      <c r="B1416" s="208"/>
      <c r="C1416" s="209"/>
      <c r="D1416" s="195" t="s">
        <v>189</v>
      </c>
      <c r="E1416" s="210" t="s">
        <v>19</v>
      </c>
      <c r="F1416" s="211" t="s">
        <v>1454</v>
      </c>
      <c r="G1416" s="209"/>
      <c r="H1416" s="212">
        <v>-1.254</v>
      </c>
      <c r="I1416" s="213"/>
      <c r="J1416" s="209"/>
      <c r="K1416" s="209"/>
      <c r="L1416" s="214"/>
      <c r="M1416" s="215"/>
      <c r="N1416" s="216"/>
      <c r="O1416" s="216"/>
      <c r="P1416" s="216"/>
      <c r="Q1416" s="216"/>
      <c r="R1416" s="216"/>
      <c r="S1416" s="216"/>
      <c r="T1416" s="217"/>
      <c r="AT1416" s="218" t="s">
        <v>189</v>
      </c>
      <c r="AU1416" s="218" t="s">
        <v>85</v>
      </c>
      <c r="AV1416" s="13" t="s">
        <v>85</v>
      </c>
      <c r="AW1416" s="13" t="s">
        <v>35</v>
      </c>
      <c r="AX1416" s="13" t="s">
        <v>75</v>
      </c>
      <c r="AY1416" s="218" t="s">
        <v>178</v>
      </c>
    </row>
    <row r="1417" spans="2:51" s="15" customFormat="1" ht="11.25">
      <c r="B1417" s="230"/>
      <c r="C1417" s="231"/>
      <c r="D1417" s="195" t="s">
        <v>189</v>
      </c>
      <c r="E1417" s="232" t="s">
        <v>19</v>
      </c>
      <c r="F1417" s="233" t="s">
        <v>274</v>
      </c>
      <c r="G1417" s="231"/>
      <c r="H1417" s="234">
        <v>6.38</v>
      </c>
      <c r="I1417" s="235"/>
      <c r="J1417" s="231"/>
      <c r="K1417" s="231"/>
      <c r="L1417" s="236"/>
      <c r="M1417" s="237"/>
      <c r="N1417" s="238"/>
      <c r="O1417" s="238"/>
      <c r="P1417" s="238"/>
      <c r="Q1417" s="238"/>
      <c r="R1417" s="238"/>
      <c r="S1417" s="238"/>
      <c r="T1417" s="239"/>
      <c r="AT1417" s="240" t="s">
        <v>189</v>
      </c>
      <c r="AU1417" s="240" t="s">
        <v>85</v>
      </c>
      <c r="AV1417" s="15" t="s">
        <v>198</v>
      </c>
      <c r="AW1417" s="15" t="s">
        <v>35</v>
      </c>
      <c r="AX1417" s="15" t="s">
        <v>75</v>
      </c>
      <c r="AY1417" s="240" t="s">
        <v>178</v>
      </c>
    </row>
    <row r="1418" spans="2:51" s="12" customFormat="1" ht="11.25">
      <c r="B1418" s="198"/>
      <c r="C1418" s="199"/>
      <c r="D1418" s="195" t="s">
        <v>189</v>
      </c>
      <c r="E1418" s="200" t="s">
        <v>19</v>
      </c>
      <c r="F1418" s="201" t="s">
        <v>647</v>
      </c>
      <c r="G1418" s="199"/>
      <c r="H1418" s="200" t="s">
        <v>19</v>
      </c>
      <c r="I1418" s="202"/>
      <c r="J1418" s="199"/>
      <c r="K1418" s="199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189</v>
      </c>
      <c r="AU1418" s="207" t="s">
        <v>85</v>
      </c>
      <c r="AV1418" s="12" t="s">
        <v>83</v>
      </c>
      <c r="AW1418" s="12" t="s">
        <v>35</v>
      </c>
      <c r="AX1418" s="12" t="s">
        <v>75</v>
      </c>
      <c r="AY1418" s="207" t="s">
        <v>178</v>
      </c>
    </row>
    <row r="1419" spans="2:51" s="13" customFormat="1" ht="11.25">
      <c r="B1419" s="208"/>
      <c r="C1419" s="209"/>
      <c r="D1419" s="195" t="s">
        <v>189</v>
      </c>
      <c r="E1419" s="210" t="s">
        <v>19</v>
      </c>
      <c r="F1419" s="211" t="s">
        <v>1455</v>
      </c>
      <c r="G1419" s="209"/>
      <c r="H1419" s="212">
        <v>1.7729999999999999</v>
      </c>
      <c r="I1419" s="213"/>
      <c r="J1419" s="209"/>
      <c r="K1419" s="209"/>
      <c r="L1419" s="214"/>
      <c r="M1419" s="215"/>
      <c r="N1419" s="216"/>
      <c r="O1419" s="216"/>
      <c r="P1419" s="216"/>
      <c r="Q1419" s="216"/>
      <c r="R1419" s="216"/>
      <c r="S1419" s="216"/>
      <c r="T1419" s="217"/>
      <c r="AT1419" s="218" t="s">
        <v>189</v>
      </c>
      <c r="AU1419" s="218" t="s">
        <v>85</v>
      </c>
      <c r="AV1419" s="13" t="s">
        <v>85</v>
      </c>
      <c r="AW1419" s="13" t="s">
        <v>35</v>
      </c>
      <c r="AX1419" s="13" t="s">
        <v>75</v>
      </c>
      <c r="AY1419" s="218" t="s">
        <v>178</v>
      </c>
    </row>
    <row r="1420" spans="2:51" s="13" customFormat="1" ht="11.25">
      <c r="B1420" s="208"/>
      <c r="C1420" s="209"/>
      <c r="D1420" s="195" t="s">
        <v>189</v>
      </c>
      <c r="E1420" s="210" t="s">
        <v>19</v>
      </c>
      <c r="F1420" s="211" t="s">
        <v>1456</v>
      </c>
      <c r="G1420" s="209"/>
      <c r="H1420" s="212">
        <v>7.1180000000000003</v>
      </c>
      <c r="I1420" s="213"/>
      <c r="J1420" s="209"/>
      <c r="K1420" s="209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189</v>
      </c>
      <c r="AU1420" s="218" t="s">
        <v>85</v>
      </c>
      <c r="AV1420" s="13" t="s">
        <v>85</v>
      </c>
      <c r="AW1420" s="13" t="s">
        <v>35</v>
      </c>
      <c r="AX1420" s="13" t="s">
        <v>75</v>
      </c>
      <c r="AY1420" s="218" t="s">
        <v>178</v>
      </c>
    </row>
    <row r="1421" spans="2:51" s="13" customFormat="1" ht="11.25">
      <c r="B1421" s="208"/>
      <c r="C1421" s="209"/>
      <c r="D1421" s="195" t="s">
        <v>189</v>
      </c>
      <c r="E1421" s="210" t="s">
        <v>19</v>
      </c>
      <c r="F1421" s="211" t="s">
        <v>1457</v>
      </c>
      <c r="G1421" s="209"/>
      <c r="H1421" s="212">
        <v>1.012</v>
      </c>
      <c r="I1421" s="213"/>
      <c r="J1421" s="209"/>
      <c r="K1421" s="209"/>
      <c r="L1421" s="214"/>
      <c r="M1421" s="215"/>
      <c r="N1421" s="216"/>
      <c r="O1421" s="216"/>
      <c r="P1421" s="216"/>
      <c r="Q1421" s="216"/>
      <c r="R1421" s="216"/>
      <c r="S1421" s="216"/>
      <c r="T1421" s="217"/>
      <c r="AT1421" s="218" t="s">
        <v>189</v>
      </c>
      <c r="AU1421" s="218" t="s">
        <v>85</v>
      </c>
      <c r="AV1421" s="13" t="s">
        <v>85</v>
      </c>
      <c r="AW1421" s="13" t="s">
        <v>35</v>
      </c>
      <c r="AX1421" s="13" t="s">
        <v>75</v>
      </c>
      <c r="AY1421" s="218" t="s">
        <v>178</v>
      </c>
    </row>
    <row r="1422" spans="2:51" s="15" customFormat="1" ht="11.25">
      <c r="B1422" s="230"/>
      <c r="C1422" s="231"/>
      <c r="D1422" s="195" t="s">
        <v>189</v>
      </c>
      <c r="E1422" s="232" t="s">
        <v>19</v>
      </c>
      <c r="F1422" s="233" t="s">
        <v>274</v>
      </c>
      <c r="G1422" s="231"/>
      <c r="H1422" s="234">
        <v>9.9030000000000005</v>
      </c>
      <c r="I1422" s="235"/>
      <c r="J1422" s="231"/>
      <c r="K1422" s="231"/>
      <c r="L1422" s="236"/>
      <c r="M1422" s="237"/>
      <c r="N1422" s="238"/>
      <c r="O1422" s="238"/>
      <c r="P1422" s="238"/>
      <c r="Q1422" s="238"/>
      <c r="R1422" s="238"/>
      <c r="S1422" s="238"/>
      <c r="T1422" s="239"/>
      <c r="AT1422" s="240" t="s">
        <v>189</v>
      </c>
      <c r="AU1422" s="240" t="s">
        <v>85</v>
      </c>
      <c r="AV1422" s="15" t="s">
        <v>198</v>
      </c>
      <c r="AW1422" s="15" t="s">
        <v>35</v>
      </c>
      <c r="AX1422" s="15" t="s">
        <v>75</v>
      </c>
      <c r="AY1422" s="240" t="s">
        <v>178</v>
      </c>
    </row>
    <row r="1423" spans="2:51" s="12" customFormat="1" ht="11.25">
      <c r="B1423" s="198"/>
      <c r="C1423" s="199"/>
      <c r="D1423" s="195" t="s">
        <v>189</v>
      </c>
      <c r="E1423" s="200" t="s">
        <v>19</v>
      </c>
      <c r="F1423" s="201" t="s">
        <v>649</v>
      </c>
      <c r="G1423" s="199"/>
      <c r="H1423" s="200" t="s">
        <v>19</v>
      </c>
      <c r="I1423" s="202"/>
      <c r="J1423" s="199"/>
      <c r="K1423" s="199"/>
      <c r="L1423" s="203"/>
      <c r="M1423" s="204"/>
      <c r="N1423" s="205"/>
      <c r="O1423" s="205"/>
      <c r="P1423" s="205"/>
      <c r="Q1423" s="205"/>
      <c r="R1423" s="205"/>
      <c r="S1423" s="205"/>
      <c r="T1423" s="206"/>
      <c r="AT1423" s="207" t="s">
        <v>189</v>
      </c>
      <c r="AU1423" s="207" t="s">
        <v>85</v>
      </c>
      <c r="AV1423" s="12" t="s">
        <v>83</v>
      </c>
      <c r="AW1423" s="12" t="s">
        <v>35</v>
      </c>
      <c r="AX1423" s="12" t="s">
        <v>75</v>
      </c>
      <c r="AY1423" s="207" t="s">
        <v>178</v>
      </c>
    </row>
    <row r="1424" spans="2:51" s="13" customFormat="1" ht="11.25">
      <c r="B1424" s="208"/>
      <c r="C1424" s="209"/>
      <c r="D1424" s="195" t="s">
        <v>189</v>
      </c>
      <c r="E1424" s="210" t="s">
        <v>19</v>
      </c>
      <c r="F1424" s="211" t="s">
        <v>1458</v>
      </c>
      <c r="G1424" s="209"/>
      <c r="H1424" s="212">
        <v>2.64</v>
      </c>
      <c r="I1424" s="213"/>
      <c r="J1424" s="209"/>
      <c r="K1424" s="209"/>
      <c r="L1424" s="214"/>
      <c r="M1424" s="215"/>
      <c r="N1424" s="216"/>
      <c r="O1424" s="216"/>
      <c r="P1424" s="216"/>
      <c r="Q1424" s="216"/>
      <c r="R1424" s="216"/>
      <c r="S1424" s="216"/>
      <c r="T1424" s="217"/>
      <c r="AT1424" s="218" t="s">
        <v>189</v>
      </c>
      <c r="AU1424" s="218" t="s">
        <v>85</v>
      </c>
      <c r="AV1424" s="13" t="s">
        <v>85</v>
      </c>
      <c r="AW1424" s="13" t="s">
        <v>35</v>
      </c>
      <c r="AX1424" s="13" t="s">
        <v>75</v>
      </c>
      <c r="AY1424" s="218" t="s">
        <v>178</v>
      </c>
    </row>
    <row r="1425" spans="2:65" s="13" customFormat="1" ht="11.25">
      <c r="B1425" s="208"/>
      <c r="C1425" s="209"/>
      <c r="D1425" s="195" t="s">
        <v>189</v>
      </c>
      <c r="E1425" s="210" t="s">
        <v>19</v>
      </c>
      <c r="F1425" s="211" t="s">
        <v>1459</v>
      </c>
      <c r="G1425" s="209"/>
      <c r="H1425" s="212">
        <v>0.15</v>
      </c>
      <c r="I1425" s="213"/>
      <c r="J1425" s="209"/>
      <c r="K1425" s="209"/>
      <c r="L1425" s="214"/>
      <c r="M1425" s="215"/>
      <c r="N1425" s="216"/>
      <c r="O1425" s="216"/>
      <c r="P1425" s="216"/>
      <c r="Q1425" s="216"/>
      <c r="R1425" s="216"/>
      <c r="S1425" s="216"/>
      <c r="T1425" s="217"/>
      <c r="AT1425" s="218" t="s">
        <v>189</v>
      </c>
      <c r="AU1425" s="218" t="s">
        <v>85</v>
      </c>
      <c r="AV1425" s="13" t="s">
        <v>85</v>
      </c>
      <c r="AW1425" s="13" t="s">
        <v>35</v>
      </c>
      <c r="AX1425" s="13" t="s">
        <v>75</v>
      </c>
      <c r="AY1425" s="218" t="s">
        <v>178</v>
      </c>
    </row>
    <row r="1426" spans="2:65" s="12" customFormat="1" ht="11.25">
      <c r="B1426" s="198"/>
      <c r="C1426" s="199"/>
      <c r="D1426" s="195" t="s">
        <v>189</v>
      </c>
      <c r="E1426" s="200" t="s">
        <v>19</v>
      </c>
      <c r="F1426" s="201" t="s">
        <v>881</v>
      </c>
      <c r="G1426" s="199"/>
      <c r="H1426" s="200" t="s">
        <v>19</v>
      </c>
      <c r="I1426" s="202"/>
      <c r="J1426" s="199"/>
      <c r="K1426" s="199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189</v>
      </c>
      <c r="AU1426" s="207" t="s">
        <v>85</v>
      </c>
      <c r="AV1426" s="12" t="s">
        <v>83</v>
      </c>
      <c r="AW1426" s="12" t="s">
        <v>35</v>
      </c>
      <c r="AX1426" s="12" t="s">
        <v>75</v>
      </c>
      <c r="AY1426" s="207" t="s">
        <v>178</v>
      </c>
    </row>
    <row r="1427" spans="2:65" s="13" customFormat="1" ht="11.25">
      <c r="B1427" s="208"/>
      <c r="C1427" s="209"/>
      <c r="D1427" s="195" t="s">
        <v>189</v>
      </c>
      <c r="E1427" s="210" t="s">
        <v>19</v>
      </c>
      <c r="F1427" s="211" t="s">
        <v>1460</v>
      </c>
      <c r="G1427" s="209"/>
      <c r="H1427" s="212">
        <v>-0.44</v>
      </c>
      <c r="I1427" s="213"/>
      <c r="J1427" s="209"/>
      <c r="K1427" s="209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189</v>
      </c>
      <c r="AU1427" s="218" t="s">
        <v>85</v>
      </c>
      <c r="AV1427" s="13" t="s">
        <v>85</v>
      </c>
      <c r="AW1427" s="13" t="s">
        <v>35</v>
      </c>
      <c r="AX1427" s="13" t="s">
        <v>75</v>
      </c>
      <c r="AY1427" s="218" t="s">
        <v>178</v>
      </c>
    </row>
    <row r="1428" spans="2:65" s="15" customFormat="1" ht="11.25">
      <c r="B1428" s="230"/>
      <c r="C1428" s="231"/>
      <c r="D1428" s="195" t="s">
        <v>189</v>
      </c>
      <c r="E1428" s="232" t="s">
        <v>19</v>
      </c>
      <c r="F1428" s="233" t="s">
        <v>274</v>
      </c>
      <c r="G1428" s="231"/>
      <c r="H1428" s="234">
        <v>2.35</v>
      </c>
      <c r="I1428" s="235"/>
      <c r="J1428" s="231"/>
      <c r="K1428" s="231"/>
      <c r="L1428" s="236"/>
      <c r="M1428" s="237"/>
      <c r="N1428" s="238"/>
      <c r="O1428" s="238"/>
      <c r="P1428" s="238"/>
      <c r="Q1428" s="238"/>
      <c r="R1428" s="238"/>
      <c r="S1428" s="238"/>
      <c r="T1428" s="239"/>
      <c r="AT1428" s="240" t="s">
        <v>189</v>
      </c>
      <c r="AU1428" s="240" t="s">
        <v>85</v>
      </c>
      <c r="AV1428" s="15" t="s">
        <v>198</v>
      </c>
      <c r="AW1428" s="15" t="s">
        <v>35</v>
      </c>
      <c r="AX1428" s="15" t="s">
        <v>75</v>
      </c>
      <c r="AY1428" s="240" t="s">
        <v>178</v>
      </c>
    </row>
    <row r="1429" spans="2:65" s="14" customFormat="1" ht="11.25">
      <c r="B1429" s="219"/>
      <c r="C1429" s="220"/>
      <c r="D1429" s="195" t="s">
        <v>189</v>
      </c>
      <c r="E1429" s="221" t="s">
        <v>19</v>
      </c>
      <c r="F1429" s="222" t="s">
        <v>258</v>
      </c>
      <c r="G1429" s="220"/>
      <c r="H1429" s="223">
        <v>53.79</v>
      </c>
      <c r="I1429" s="224"/>
      <c r="J1429" s="220"/>
      <c r="K1429" s="220"/>
      <c r="L1429" s="225"/>
      <c r="M1429" s="226"/>
      <c r="N1429" s="227"/>
      <c r="O1429" s="227"/>
      <c r="P1429" s="227"/>
      <c r="Q1429" s="227"/>
      <c r="R1429" s="227"/>
      <c r="S1429" s="227"/>
      <c r="T1429" s="228"/>
      <c r="AT1429" s="229" t="s">
        <v>189</v>
      </c>
      <c r="AU1429" s="229" t="s">
        <v>85</v>
      </c>
      <c r="AV1429" s="14" t="s">
        <v>185</v>
      </c>
      <c r="AW1429" s="14" t="s">
        <v>35</v>
      </c>
      <c r="AX1429" s="14" t="s">
        <v>83</v>
      </c>
      <c r="AY1429" s="229" t="s">
        <v>178</v>
      </c>
    </row>
    <row r="1430" spans="2:65" s="1" customFormat="1" ht="16.5" customHeight="1">
      <c r="B1430" s="35"/>
      <c r="C1430" s="183" t="s">
        <v>1546</v>
      </c>
      <c r="D1430" s="183" t="s">
        <v>180</v>
      </c>
      <c r="E1430" s="184" t="s">
        <v>1547</v>
      </c>
      <c r="F1430" s="185" t="s">
        <v>1548</v>
      </c>
      <c r="G1430" s="186" t="s">
        <v>183</v>
      </c>
      <c r="H1430" s="187">
        <v>29.41</v>
      </c>
      <c r="I1430" s="188"/>
      <c r="J1430" s="189">
        <f>ROUND(I1430*H1430,2)</f>
        <v>0</v>
      </c>
      <c r="K1430" s="185" t="s">
        <v>184</v>
      </c>
      <c r="L1430" s="39"/>
      <c r="M1430" s="190" t="s">
        <v>19</v>
      </c>
      <c r="N1430" s="191" t="s">
        <v>46</v>
      </c>
      <c r="O1430" s="61"/>
      <c r="P1430" s="192">
        <f>O1430*H1430</f>
        <v>0</v>
      </c>
      <c r="Q1430" s="192">
        <v>2.5999999999999998E-4</v>
      </c>
      <c r="R1430" s="192">
        <f>Q1430*H1430</f>
        <v>7.6465999999999991E-3</v>
      </c>
      <c r="S1430" s="192">
        <v>0</v>
      </c>
      <c r="T1430" s="193">
        <f>S1430*H1430</f>
        <v>0</v>
      </c>
      <c r="AR1430" s="18" t="s">
        <v>185</v>
      </c>
      <c r="AT1430" s="18" t="s">
        <v>180</v>
      </c>
      <c r="AU1430" s="18" t="s">
        <v>85</v>
      </c>
      <c r="AY1430" s="18" t="s">
        <v>178</v>
      </c>
      <c r="BE1430" s="194">
        <f>IF(N1430="základní",J1430,0)</f>
        <v>0</v>
      </c>
      <c r="BF1430" s="194">
        <f>IF(N1430="snížená",J1430,0)</f>
        <v>0</v>
      </c>
      <c r="BG1430" s="194">
        <f>IF(N1430="zákl. přenesená",J1430,0)</f>
        <v>0</v>
      </c>
      <c r="BH1430" s="194">
        <f>IF(N1430="sníž. přenesená",J1430,0)</f>
        <v>0</v>
      </c>
      <c r="BI1430" s="194">
        <f>IF(N1430="nulová",J1430,0)</f>
        <v>0</v>
      </c>
      <c r="BJ1430" s="18" t="s">
        <v>83</v>
      </c>
      <c r="BK1430" s="194">
        <f>ROUND(I1430*H1430,2)</f>
        <v>0</v>
      </c>
      <c r="BL1430" s="18" t="s">
        <v>185</v>
      </c>
      <c r="BM1430" s="18" t="s">
        <v>1549</v>
      </c>
    </row>
    <row r="1431" spans="2:65" s="1" customFormat="1" ht="11.25">
      <c r="B1431" s="35"/>
      <c r="C1431" s="36"/>
      <c r="D1431" s="195" t="s">
        <v>187</v>
      </c>
      <c r="E1431" s="36"/>
      <c r="F1431" s="196" t="s">
        <v>1550</v>
      </c>
      <c r="G1431" s="36"/>
      <c r="H1431" s="36"/>
      <c r="I1431" s="113"/>
      <c r="J1431" s="36"/>
      <c r="K1431" s="36"/>
      <c r="L1431" s="39"/>
      <c r="M1431" s="197"/>
      <c r="N1431" s="61"/>
      <c r="O1431" s="61"/>
      <c r="P1431" s="61"/>
      <c r="Q1431" s="61"/>
      <c r="R1431" s="61"/>
      <c r="S1431" s="61"/>
      <c r="T1431" s="62"/>
      <c r="AT1431" s="18" t="s">
        <v>187</v>
      </c>
      <c r="AU1431" s="18" t="s">
        <v>85</v>
      </c>
    </row>
    <row r="1432" spans="2:65" s="12" customFormat="1" ht="11.25">
      <c r="B1432" s="198"/>
      <c r="C1432" s="199"/>
      <c r="D1432" s="195" t="s">
        <v>189</v>
      </c>
      <c r="E1432" s="200" t="s">
        <v>19</v>
      </c>
      <c r="F1432" s="201" t="s">
        <v>1551</v>
      </c>
      <c r="G1432" s="199"/>
      <c r="H1432" s="200" t="s">
        <v>19</v>
      </c>
      <c r="I1432" s="202"/>
      <c r="J1432" s="199"/>
      <c r="K1432" s="199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189</v>
      </c>
      <c r="AU1432" s="207" t="s">
        <v>85</v>
      </c>
      <c r="AV1432" s="12" t="s">
        <v>83</v>
      </c>
      <c r="AW1432" s="12" t="s">
        <v>35</v>
      </c>
      <c r="AX1432" s="12" t="s">
        <v>75</v>
      </c>
      <c r="AY1432" s="207" t="s">
        <v>178</v>
      </c>
    </row>
    <row r="1433" spans="2:65" s="12" customFormat="1" ht="11.25">
      <c r="B1433" s="198"/>
      <c r="C1433" s="199"/>
      <c r="D1433" s="195" t="s">
        <v>189</v>
      </c>
      <c r="E1433" s="200" t="s">
        <v>19</v>
      </c>
      <c r="F1433" s="201" t="s">
        <v>1552</v>
      </c>
      <c r="G1433" s="199"/>
      <c r="H1433" s="200" t="s">
        <v>19</v>
      </c>
      <c r="I1433" s="202"/>
      <c r="J1433" s="199"/>
      <c r="K1433" s="199"/>
      <c r="L1433" s="203"/>
      <c r="M1433" s="204"/>
      <c r="N1433" s="205"/>
      <c r="O1433" s="205"/>
      <c r="P1433" s="205"/>
      <c r="Q1433" s="205"/>
      <c r="R1433" s="205"/>
      <c r="S1433" s="205"/>
      <c r="T1433" s="206"/>
      <c r="AT1433" s="207" t="s">
        <v>189</v>
      </c>
      <c r="AU1433" s="207" t="s">
        <v>85</v>
      </c>
      <c r="AV1433" s="12" t="s">
        <v>83</v>
      </c>
      <c r="AW1433" s="12" t="s">
        <v>35</v>
      </c>
      <c r="AX1433" s="12" t="s">
        <v>75</v>
      </c>
      <c r="AY1433" s="207" t="s">
        <v>178</v>
      </c>
    </row>
    <row r="1434" spans="2:65" s="13" customFormat="1" ht="11.25">
      <c r="B1434" s="208"/>
      <c r="C1434" s="209"/>
      <c r="D1434" s="195" t="s">
        <v>189</v>
      </c>
      <c r="E1434" s="210" t="s">
        <v>19</v>
      </c>
      <c r="F1434" s="211" t="s">
        <v>1553</v>
      </c>
      <c r="G1434" s="209"/>
      <c r="H1434" s="212">
        <v>17.82</v>
      </c>
      <c r="I1434" s="213"/>
      <c r="J1434" s="209"/>
      <c r="K1434" s="209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189</v>
      </c>
      <c r="AU1434" s="218" t="s">
        <v>85</v>
      </c>
      <c r="AV1434" s="13" t="s">
        <v>85</v>
      </c>
      <c r="AW1434" s="13" t="s">
        <v>35</v>
      </c>
      <c r="AX1434" s="13" t="s">
        <v>75</v>
      </c>
      <c r="AY1434" s="218" t="s">
        <v>178</v>
      </c>
    </row>
    <row r="1435" spans="2:65" s="13" customFormat="1" ht="11.25">
      <c r="B1435" s="208"/>
      <c r="C1435" s="209"/>
      <c r="D1435" s="195" t="s">
        <v>189</v>
      </c>
      <c r="E1435" s="210" t="s">
        <v>19</v>
      </c>
      <c r="F1435" s="211" t="s">
        <v>1554</v>
      </c>
      <c r="G1435" s="209"/>
      <c r="H1435" s="212">
        <v>3.56</v>
      </c>
      <c r="I1435" s="213"/>
      <c r="J1435" s="209"/>
      <c r="K1435" s="209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189</v>
      </c>
      <c r="AU1435" s="218" t="s">
        <v>85</v>
      </c>
      <c r="AV1435" s="13" t="s">
        <v>85</v>
      </c>
      <c r="AW1435" s="13" t="s">
        <v>35</v>
      </c>
      <c r="AX1435" s="13" t="s">
        <v>75</v>
      </c>
      <c r="AY1435" s="218" t="s">
        <v>178</v>
      </c>
    </row>
    <row r="1436" spans="2:65" s="13" customFormat="1" ht="11.25">
      <c r="B1436" s="208"/>
      <c r="C1436" s="209"/>
      <c r="D1436" s="195" t="s">
        <v>189</v>
      </c>
      <c r="E1436" s="210" t="s">
        <v>19</v>
      </c>
      <c r="F1436" s="211" t="s">
        <v>1555</v>
      </c>
      <c r="G1436" s="209"/>
      <c r="H1436" s="212">
        <v>4.71</v>
      </c>
      <c r="I1436" s="213"/>
      <c r="J1436" s="209"/>
      <c r="K1436" s="209"/>
      <c r="L1436" s="214"/>
      <c r="M1436" s="215"/>
      <c r="N1436" s="216"/>
      <c r="O1436" s="216"/>
      <c r="P1436" s="216"/>
      <c r="Q1436" s="216"/>
      <c r="R1436" s="216"/>
      <c r="S1436" s="216"/>
      <c r="T1436" s="217"/>
      <c r="AT1436" s="218" t="s">
        <v>189</v>
      </c>
      <c r="AU1436" s="218" t="s">
        <v>85</v>
      </c>
      <c r="AV1436" s="13" t="s">
        <v>85</v>
      </c>
      <c r="AW1436" s="13" t="s">
        <v>35</v>
      </c>
      <c r="AX1436" s="13" t="s">
        <v>75</v>
      </c>
      <c r="AY1436" s="218" t="s">
        <v>178</v>
      </c>
    </row>
    <row r="1437" spans="2:65" s="13" customFormat="1" ht="11.25">
      <c r="B1437" s="208"/>
      <c r="C1437" s="209"/>
      <c r="D1437" s="195" t="s">
        <v>189</v>
      </c>
      <c r="E1437" s="210" t="s">
        <v>19</v>
      </c>
      <c r="F1437" s="211" t="s">
        <v>1556</v>
      </c>
      <c r="G1437" s="209"/>
      <c r="H1437" s="212">
        <v>3.32</v>
      </c>
      <c r="I1437" s="213"/>
      <c r="J1437" s="209"/>
      <c r="K1437" s="209"/>
      <c r="L1437" s="214"/>
      <c r="M1437" s="215"/>
      <c r="N1437" s="216"/>
      <c r="O1437" s="216"/>
      <c r="P1437" s="216"/>
      <c r="Q1437" s="216"/>
      <c r="R1437" s="216"/>
      <c r="S1437" s="216"/>
      <c r="T1437" s="217"/>
      <c r="AT1437" s="218" t="s">
        <v>189</v>
      </c>
      <c r="AU1437" s="218" t="s">
        <v>85</v>
      </c>
      <c r="AV1437" s="13" t="s">
        <v>85</v>
      </c>
      <c r="AW1437" s="13" t="s">
        <v>35</v>
      </c>
      <c r="AX1437" s="13" t="s">
        <v>75</v>
      </c>
      <c r="AY1437" s="218" t="s">
        <v>178</v>
      </c>
    </row>
    <row r="1438" spans="2:65" s="14" customFormat="1" ht="11.25">
      <c r="B1438" s="219"/>
      <c r="C1438" s="220"/>
      <c r="D1438" s="195" t="s">
        <v>189</v>
      </c>
      <c r="E1438" s="221" t="s">
        <v>19</v>
      </c>
      <c r="F1438" s="222" t="s">
        <v>258</v>
      </c>
      <c r="G1438" s="220"/>
      <c r="H1438" s="223">
        <v>29.41</v>
      </c>
      <c r="I1438" s="224"/>
      <c r="J1438" s="220"/>
      <c r="K1438" s="220"/>
      <c r="L1438" s="225"/>
      <c r="M1438" s="226"/>
      <c r="N1438" s="227"/>
      <c r="O1438" s="227"/>
      <c r="P1438" s="227"/>
      <c r="Q1438" s="227"/>
      <c r="R1438" s="227"/>
      <c r="S1438" s="227"/>
      <c r="T1438" s="228"/>
      <c r="AT1438" s="229" t="s">
        <v>189</v>
      </c>
      <c r="AU1438" s="229" t="s">
        <v>85</v>
      </c>
      <c r="AV1438" s="14" t="s">
        <v>185</v>
      </c>
      <c r="AW1438" s="14" t="s">
        <v>35</v>
      </c>
      <c r="AX1438" s="14" t="s">
        <v>83</v>
      </c>
      <c r="AY1438" s="229" t="s">
        <v>178</v>
      </c>
    </row>
    <row r="1439" spans="2:65" s="1" customFormat="1" ht="16.5" customHeight="1">
      <c r="B1439" s="35"/>
      <c r="C1439" s="183" t="s">
        <v>1557</v>
      </c>
      <c r="D1439" s="183" t="s">
        <v>180</v>
      </c>
      <c r="E1439" s="184" t="s">
        <v>1558</v>
      </c>
      <c r="F1439" s="185" t="s">
        <v>1559</v>
      </c>
      <c r="G1439" s="186" t="s">
        <v>183</v>
      </c>
      <c r="H1439" s="187">
        <v>29.41</v>
      </c>
      <c r="I1439" s="188"/>
      <c r="J1439" s="189">
        <f>ROUND(I1439*H1439,2)</f>
        <v>0</v>
      </c>
      <c r="K1439" s="185" t="s">
        <v>184</v>
      </c>
      <c r="L1439" s="39"/>
      <c r="M1439" s="190" t="s">
        <v>19</v>
      </c>
      <c r="N1439" s="191" t="s">
        <v>46</v>
      </c>
      <c r="O1439" s="61"/>
      <c r="P1439" s="192">
        <f>O1439*H1439</f>
        <v>0</v>
      </c>
      <c r="Q1439" s="192">
        <v>4.9399999999999999E-3</v>
      </c>
      <c r="R1439" s="192">
        <f>Q1439*H1439</f>
        <v>0.14528540000000001</v>
      </c>
      <c r="S1439" s="192">
        <v>0</v>
      </c>
      <c r="T1439" s="193">
        <f>S1439*H1439</f>
        <v>0</v>
      </c>
      <c r="AR1439" s="18" t="s">
        <v>185</v>
      </c>
      <c r="AT1439" s="18" t="s">
        <v>180</v>
      </c>
      <c r="AU1439" s="18" t="s">
        <v>85</v>
      </c>
      <c r="AY1439" s="18" t="s">
        <v>178</v>
      </c>
      <c r="BE1439" s="194">
        <f>IF(N1439="základní",J1439,0)</f>
        <v>0</v>
      </c>
      <c r="BF1439" s="194">
        <f>IF(N1439="snížená",J1439,0)</f>
        <v>0</v>
      </c>
      <c r="BG1439" s="194">
        <f>IF(N1439="zákl. přenesená",J1439,0)</f>
        <v>0</v>
      </c>
      <c r="BH1439" s="194">
        <f>IF(N1439="sníž. přenesená",J1439,0)</f>
        <v>0</v>
      </c>
      <c r="BI1439" s="194">
        <f>IF(N1439="nulová",J1439,0)</f>
        <v>0</v>
      </c>
      <c r="BJ1439" s="18" t="s">
        <v>83</v>
      </c>
      <c r="BK1439" s="194">
        <f>ROUND(I1439*H1439,2)</f>
        <v>0</v>
      </c>
      <c r="BL1439" s="18" t="s">
        <v>185</v>
      </c>
      <c r="BM1439" s="18" t="s">
        <v>1560</v>
      </c>
    </row>
    <row r="1440" spans="2:65" s="1" customFormat="1" ht="19.5">
      <c r="B1440" s="35"/>
      <c r="C1440" s="36"/>
      <c r="D1440" s="195" t="s">
        <v>187</v>
      </c>
      <c r="E1440" s="36"/>
      <c r="F1440" s="196" t="s">
        <v>1561</v>
      </c>
      <c r="G1440" s="36"/>
      <c r="H1440" s="36"/>
      <c r="I1440" s="113"/>
      <c r="J1440" s="36"/>
      <c r="K1440" s="36"/>
      <c r="L1440" s="39"/>
      <c r="M1440" s="197"/>
      <c r="N1440" s="61"/>
      <c r="O1440" s="61"/>
      <c r="P1440" s="61"/>
      <c r="Q1440" s="61"/>
      <c r="R1440" s="61"/>
      <c r="S1440" s="61"/>
      <c r="T1440" s="62"/>
      <c r="AT1440" s="18" t="s">
        <v>187</v>
      </c>
      <c r="AU1440" s="18" t="s">
        <v>85</v>
      </c>
    </row>
    <row r="1441" spans="2:65" s="12" customFormat="1" ht="11.25">
      <c r="B1441" s="198"/>
      <c r="C1441" s="199"/>
      <c r="D1441" s="195" t="s">
        <v>189</v>
      </c>
      <c r="E1441" s="200" t="s">
        <v>19</v>
      </c>
      <c r="F1441" s="201" t="s">
        <v>1551</v>
      </c>
      <c r="G1441" s="199"/>
      <c r="H1441" s="200" t="s">
        <v>19</v>
      </c>
      <c r="I1441" s="202"/>
      <c r="J1441" s="199"/>
      <c r="K1441" s="199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189</v>
      </c>
      <c r="AU1441" s="207" t="s">
        <v>85</v>
      </c>
      <c r="AV1441" s="12" t="s">
        <v>83</v>
      </c>
      <c r="AW1441" s="12" t="s">
        <v>35</v>
      </c>
      <c r="AX1441" s="12" t="s">
        <v>75</v>
      </c>
      <c r="AY1441" s="207" t="s">
        <v>178</v>
      </c>
    </row>
    <row r="1442" spans="2:65" s="12" customFormat="1" ht="11.25">
      <c r="B1442" s="198"/>
      <c r="C1442" s="199"/>
      <c r="D1442" s="195" t="s">
        <v>189</v>
      </c>
      <c r="E1442" s="200" t="s">
        <v>19</v>
      </c>
      <c r="F1442" s="201" t="s">
        <v>1562</v>
      </c>
      <c r="G1442" s="199"/>
      <c r="H1442" s="200" t="s">
        <v>19</v>
      </c>
      <c r="I1442" s="202"/>
      <c r="J1442" s="199"/>
      <c r="K1442" s="199"/>
      <c r="L1442" s="203"/>
      <c r="M1442" s="204"/>
      <c r="N1442" s="205"/>
      <c r="O1442" s="205"/>
      <c r="P1442" s="205"/>
      <c r="Q1442" s="205"/>
      <c r="R1442" s="205"/>
      <c r="S1442" s="205"/>
      <c r="T1442" s="206"/>
      <c r="AT1442" s="207" t="s">
        <v>189</v>
      </c>
      <c r="AU1442" s="207" t="s">
        <v>85</v>
      </c>
      <c r="AV1442" s="12" t="s">
        <v>83</v>
      </c>
      <c r="AW1442" s="12" t="s">
        <v>35</v>
      </c>
      <c r="AX1442" s="12" t="s">
        <v>75</v>
      </c>
      <c r="AY1442" s="207" t="s">
        <v>178</v>
      </c>
    </row>
    <row r="1443" spans="2:65" s="13" customFormat="1" ht="11.25">
      <c r="B1443" s="208"/>
      <c r="C1443" s="209"/>
      <c r="D1443" s="195" t="s">
        <v>189</v>
      </c>
      <c r="E1443" s="210" t="s">
        <v>19</v>
      </c>
      <c r="F1443" s="211" t="s">
        <v>1553</v>
      </c>
      <c r="G1443" s="209"/>
      <c r="H1443" s="212">
        <v>17.82</v>
      </c>
      <c r="I1443" s="213"/>
      <c r="J1443" s="209"/>
      <c r="K1443" s="209"/>
      <c r="L1443" s="214"/>
      <c r="M1443" s="215"/>
      <c r="N1443" s="216"/>
      <c r="O1443" s="216"/>
      <c r="P1443" s="216"/>
      <c r="Q1443" s="216"/>
      <c r="R1443" s="216"/>
      <c r="S1443" s="216"/>
      <c r="T1443" s="217"/>
      <c r="AT1443" s="218" t="s">
        <v>189</v>
      </c>
      <c r="AU1443" s="218" t="s">
        <v>85</v>
      </c>
      <c r="AV1443" s="13" t="s">
        <v>85</v>
      </c>
      <c r="AW1443" s="13" t="s">
        <v>35</v>
      </c>
      <c r="AX1443" s="13" t="s">
        <v>75</v>
      </c>
      <c r="AY1443" s="218" t="s">
        <v>178</v>
      </c>
    </row>
    <row r="1444" spans="2:65" s="13" customFormat="1" ht="11.25">
      <c r="B1444" s="208"/>
      <c r="C1444" s="209"/>
      <c r="D1444" s="195" t="s">
        <v>189</v>
      </c>
      <c r="E1444" s="210" t="s">
        <v>19</v>
      </c>
      <c r="F1444" s="211" t="s">
        <v>1554</v>
      </c>
      <c r="G1444" s="209"/>
      <c r="H1444" s="212">
        <v>3.56</v>
      </c>
      <c r="I1444" s="213"/>
      <c r="J1444" s="209"/>
      <c r="K1444" s="209"/>
      <c r="L1444" s="214"/>
      <c r="M1444" s="215"/>
      <c r="N1444" s="216"/>
      <c r="O1444" s="216"/>
      <c r="P1444" s="216"/>
      <c r="Q1444" s="216"/>
      <c r="R1444" s="216"/>
      <c r="S1444" s="216"/>
      <c r="T1444" s="217"/>
      <c r="AT1444" s="218" t="s">
        <v>189</v>
      </c>
      <c r="AU1444" s="218" t="s">
        <v>85</v>
      </c>
      <c r="AV1444" s="13" t="s">
        <v>85</v>
      </c>
      <c r="AW1444" s="13" t="s">
        <v>35</v>
      </c>
      <c r="AX1444" s="13" t="s">
        <v>75</v>
      </c>
      <c r="AY1444" s="218" t="s">
        <v>178</v>
      </c>
    </row>
    <row r="1445" spans="2:65" s="13" customFormat="1" ht="11.25">
      <c r="B1445" s="208"/>
      <c r="C1445" s="209"/>
      <c r="D1445" s="195" t="s">
        <v>189</v>
      </c>
      <c r="E1445" s="210" t="s">
        <v>19</v>
      </c>
      <c r="F1445" s="211" t="s">
        <v>1555</v>
      </c>
      <c r="G1445" s="209"/>
      <c r="H1445" s="212">
        <v>4.71</v>
      </c>
      <c r="I1445" s="213"/>
      <c r="J1445" s="209"/>
      <c r="K1445" s="209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189</v>
      </c>
      <c r="AU1445" s="218" t="s">
        <v>85</v>
      </c>
      <c r="AV1445" s="13" t="s">
        <v>85</v>
      </c>
      <c r="AW1445" s="13" t="s">
        <v>35</v>
      </c>
      <c r="AX1445" s="13" t="s">
        <v>75</v>
      </c>
      <c r="AY1445" s="218" t="s">
        <v>178</v>
      </c>
    </row>
    <row r="1446" spans="2:65" s="13" customFormat="1" ht="11.25">
      <c r="B1446" s="208"/>
      <c r="C1446" s="209"/>
      <c r="D1446" s="195" t="s">
        <v>189</v>
      </c>
      <c r="E1446" s="210" t="s">
        <v>19</v>
      </c>
      <c r="F1446" s="211" t="s">
        <v>1556</v>
      </c>
      <c r="G1446" s="209"/>
      <c r="H1446" s="212">
        <v>3.32</v>
      </c>
      <c r="I1446" s="213"/>
      <c r="J1446" s="209"/>
      <c r="K1446" s="209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189</v>
      </c>
      <c r="AU1446" s="218" t="s">
        <v>85</v>
      </c>
      <c r="AV1446" s="13" t="s">
        <v>85</v>
      </c>
      <c r="AW1446" s="13" t="s">
        <v>35</v>
      </c>
      <c r="AX1446" s="13" t="s">
        <v>75</v>
      </c>
      <c r="AY1446" s="218" t="s">
        <v>178</v>
      </c>
    </row>
    <row r="1447" spans="2:65" s="14" customFormat="1" ht="11.25">
      <c r="B1447" s="219"/>
      <c r="C1447" s="220"/>
      <c r="D1447" s="195" t="s">
        <v>189</v>
      </c>
      <c r="E1447" s="221" t="s">
        <v>19</v>
      </c>
      <c r="F1447" s="222" t="s">
        <v>258</v>
      </c>
      <c r="G1447" s="220"/>
      <c r="H1447" s="223">
        <v>29.41</v>
      </c>
      <c r="I1447" s="224"/>
      <c r="J1447" s="220"/>
      <c r="K1447" s="220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189</v>
      </c>
      <c r="AU1447" s="229" t="s">
        <v>85</v>
      </c>
      <c r="AV1447" s="14" t="s">
        <v>185</v>
      </c>
      <c r="AW1447" s="14" t="s">
        <v>35</v>
      </c>
      <c r="AX1447" s="14" t="s">
        <v>83</v>
      </c>
      <c r="AY1447" s="229" t="s">
        <v>178</v>
      </c>
    </row>
    <row r="1448" spans="2:65" s="1" customFormat="1" ht="16.5" customHeight="1">
      <c r="B1448" s="35"/>
      <c r="C1448" s="183" t="s">
        <v>1563</v>
      </c>
      <c r="D1448" s="183" t="s">
        <v>180</v>
      </c>
      <c r="E1448" s="184" t="s">
        <v>1564</v>
      </c>
      <c r="F1448" s="185" t="s">
        <v>1565</v>
      </c>
      <c r="G1448" s="186" t="s">
        <v>183</v>
      </c>
      <c r="H1448" s="187">
        <v>29.41</v>
      </c>
      <c r="I1448" s="188"/>
      <c r="J1448" s="189">
        <f>ROUND(I1448*H1448,2)</f>
        <v>0</v>
      </c>
      <c r="K1448" s="185" t="s">
        <v>184</v>
      </c>
      <c r="L1448" s="39"/>
      <c r="M1448" s="190" t="s">
        <v>19</v>
      </c>
      <c r="N1448" s="191" t="s">
        <v>46</v>
      </c>
      <c r="O1448" s="61"/>
      <c r="P1448" s="192">
        <f>O1448*H1448</f>
        <v>0</v>
      </c>
      <c r="Q1448" s="192">
        <v>4.4099999999999999E-3</v>
      </c>
      <c r="R1448" s="192">
        <f>Q1448*H1448</f>
        <v>0.12969809999999998</v>
      </c>
      <c r="S1448" s="192">
        <v>0</v>
      </c>
      <c r="T1448" s="193">
        <f>S1448*H1448</f>
        <v>0</v>
      </c>
      <c r="AR1448" s="18" t="s">
        <v>185</v>
      </c>
      <c r="AT1448" s="18" t="s">
        <v>180</v>
      </c>
      <c r="AU1448" s="18" t="s">
        <v>85</v>
      </c>
      <c r="AY1448" s="18" t="s">
        <v>178</v>
      </c>
      <c r="BE1448" s="194">
        <f>IF(N1448="základní",J1448,0)</f>
        <v>0</v>
      </c>
      <c r="BF1448" s="194">
        <f>IF(N1448="snížená",J1448,0)</f>
        <v>0</v>
      </c>
      <c r="BG1448" s="194">
        <f>IF(N1448="zákl. přenesená",J1448,0)</f>
        <v>0</v>
      </c>
      <c r="BH1448" s="194">
        <f>IF(N1448="sníž. přenesená",J1448,0)</f>
        <v>0</v>
      </c>
      <c r="BI1448" s="194">
        <f>IF(N1448="nulová",J1448,0)</f>
        <v>0</v>
      </c>
      <c r="BJ1448" s="18" t="s">
        <v>83</v>
      </c>
      <c r="BK1448" s="194">
        <f>ROUND(I1448*H1448,2)</f>
        <v>0</v>
      </c>
      <c r="BL1448" s="18" t="s">
        <v>185</v>
      </c>
      <c r="BM1448" s="18" t="s">
        <v>1566</v>
      </c>
    </row>
    <row r="1449" spans="2:65" s="1" customFormat="1" ht="11.25">
      <c r="B1449" s="35"/>
      <c r="C1449" s="36"/>
      <c r="D1449" s="195" t="s">
        <v>187</v>
      </c>
      <c r="E1449" s="36"/>
      <c r="F1449" s="196" t="s">
        <v>1567</v>
      </c>
      <c r="G1449" s="36"/>
      <c r="H1449" s="36"/>
      <c r="I1449" s="113"/>
      <c r="J1449" s="36"/>
      <c r="K1449" s="36"/>
      <c r="L1449" s="39"/>
      <c r="M1449" s="197"/>
      <c r="N1449" s="61"/>
      <c r="O1449" s="61"/>
      <c r="P1449" s="61"/>
      <c r="Q1449" s="61"/>
      <c r="R1449" s="61"/>
      <c r="S1449" s="61"/>
      <c r="T1449" s="62"/>
      <c r="AT1449" s="18" t="s">
        <v>187</v>
      </c>
      <c r="AU1449" s="18" t="s">
        <v>85</v>
      </c>
    </row>
    <row r="1450" spans="2:65" s="12" customFormat="1" ht="11.25">
      <c r="B1450" s="198"/>
      <c r="C1450" s="199"/>
      <c r="D1450" s="195" t="s">
        <v>189</v>
      </c>
      <c r="E1450" s="200" t="s">
        <v>19</v>
      </c>
      <c r="F1450" s="201" t="s">
        <v>1551</v>
      </c>
      <c r="G1450" s="199"/>
      <c r="H1450" s="200" t="s">
        <v>19</v>
      </c>
      <c r="I1450" s="202"/>
      <c r="J1450" s="199"/>
      <c r="K1450" s="199"/>
      <c r="L1450" s="203"/>
      <c r="M1450" s="204"/>
      <c r="N1450" s="205"/>
      <c r="O1450" s="205"/>
      <c r="P1450" s="205"/>
      <c r="Q1450" s="205"/>
      <c r="R1450" s="205"/>
      <c r="S1450" s="205"/>
      <c r="T1450" s="206"/>
      <c r="AT1450" s="207" t="s">
        <v>189</v>
      </c>
      <c r="AU1450" s="207" t="s">
        <v>85</v>
      </c>
      <c r="AV1450" s="12" t="s">
        <v>83</v>
      </c>
      <c r="AW1450" s="12" t="s">
        <v>35</v>
      </c>
      <c r="AX1450" s="12" t="s">
        <v>75</v>
      </c>
      <c r="AY1450" s="207" t="s">
        <v>178</v>
      </c>
    </row>
    <row r="1451" spans="2:65" s="12" customFormat="1" ht="11.25">
      <c r="B1451" s="198"/>
      <c r="C1451" s="199"/>
      <c r="D1451" s="195" t="s">
        <v>189</v>
      </c>
      <c r="E1451" s="200" t="s">
        <v>19</v>
      </c>
      <c r="F1451" s="201" t="s">
        <v>1568</v>
      </c>
      <c r="G1451" s="199"/>
      <c r="H1451" s="200" t="s">
        <v>19</v>
      </c>
      <c r="I1451" s="202"/>
      <c r="J1451" s="199"/>
      <c r="K1451" s="199"/>
      <c r="L1451" s="203"/>
      <c r="M1451" s="204"/>
      <c r="N1451" s="205"/>
      <c r="O1451" s="205"/>
      <c r="P1451" s="205"/>
      <c r="Q1451" s="205"/>
      <c r="R1451" s="205"/>
      <c r="S1451" s="205"/>
      <c r="T1451" s="206"/>
      <c r="AT1451" s="207" t="s">
        <v>189</v>
      </c>
      <c r="AU1451" s="207" t="s">
        <v>85</v>
      </c>
      <c r="AV1451" s="12" t="s">
        <v>83</v>
      </c>
      <c r="AW1451" s="12" t="s">
        <v>35</v>
      </c>
      <c r="AX1451" s="12" t="s">
        <v>75</v>
      </c>
      <c r="AY1451" s="207" t="s">
        <v>178</v>
      </c>
    </row>
    <row r="1452" spans="2:65" s="13" customFormat="1" ht="11.25">
      <c r="B1452" s="208"/>
      <c r="C1452" s="209"/>
      <c r="D1452" s="195" t="s">
        <v>189</v>
      </c>
      <c r="E1452" s="210" t="s">
        <v>19</v>
      </c>
      <c r="F1452" s="211" t="s">
        <v>1553</v>
      </c>
      <c r="G1452" s="209"/>
      <c r="H1452" s="212">
        <v>17.82</v>
      </c>
      <c r="I1452" s="213"/>
      <c r="J1452" s="209"/>
      <c r="K1452" s="209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189</v>
      </c>
      <c r="AU1452" s="218" t="s">
        <v>85</v>
      </c>
      <c r="AV1452" s="13" t="s">
        <v>85</v>
      </c>
      <c r="AW1452" s="13" t="s">
        <v>35</v>
      </c>
      <c r="AX1452" s="13" t="s">
        <v>75</v>
      </c>
      <c r="AY1452" s="218" t="s">
        <v>178</v>
      </c>
    </row>
    <row r="1453" spans="2:65" s="13" customFormat="1" ht="11.25">
      <c r="B1453" s="208"/>
      <c r="C1453" s="209"/>
      <c r="D1453" s="195" t="s">
        <v>189</v>
      </c>
      <c r="E1453" s="210" t="s">
        <v>19</v>
      </c>
      <c r="F1453" s="211" t="s">
        <v>1554</v>
      </c>
      <c r="G1453" s="209"/>
      <c r="H1453" s="212">
        <v>3.56</v>
      </c>
      <c r="I1453" s="213"/>
      <c r="J1453" s="209"/>
      <c r="K1453" s="209"/>
      <c r="L1453" s="214"/>
      <c r="M1453" s="215"/>
      <c r="N1453" s="216"/>
      <c r="O1453" s="216"/>
      <c r="P1453" s="216"/>
      <c r="Q1453" s="216"/>
      <c r="R1453" s="216"/>
      <c r="S1453" s="216"/>
      <c r="T1453" s="217"/>
      <c r="AT1453" s="218" t="s">
        <v>189</v>
      </c>
      <c r="AU1453" s="218" t="s">
        <v>85</v>
      </c>
      <c r="AV1453" s="13" t="s">
        <v>85</v>
      </c>
      <c r="AW1453" s="13" t="s">
        <v>35</v>
      </c>
      <c r="AX1453" s="13" t="s">
        <v>75</v>
      </c>
      <c r="AY1453" s="218" t="s">
        <v>178</v>
      </c>
    </row>
    <row r="1454" spans="2:65" s="13" customFormat="1" ht="11.25">
      <c r="B1454" s="208"/>
      <c r="C1454" s="209"/>
      <c r="D1454" s="195" t="s">
        <v>189</v>
      </c>
      <c r="E1454" s="210" t="s">
        <v>19</v>
      </c>
      <c r="F1454" s="211" t="s">
        <v>1555</v>
      </c>
      <c r="G1454" s="209"/>
      <c r="H1454" s="212">
        <v>4.71</v>
      </c>
      <c r="I1454" s="213"/>
      <c r="J1454" s="209"/>
      <c r="K1454" s="209"/>
      <c r="L1454" s="214"/>
      <c r="M1454" s="215"/>
      <c r="N1454" s="216"/>
      <c r="O1454" s="216"/>
      <c r="P1454" s="216"/>
      <c r="Q1454" s="216"/>
      <c r="R1454" s="216"/>
      <c r="S1454" s="216"/>
      <c r="T1454" s="217"/>
      <c r="AT1454" s="218" t="s">
        <v>189</v>
      </c>
      <c r="AU1454" s="218" t="s">
        <v>85</v>
      </c>
      <c r="AV1454" s="13" t="s">
        <v>85</v>
      </c>
      <c r="AW1454" s="13" t="s">
        <v>35</v>
      </c>
      <c r="AX1454" s="13" t="s">
        <v>75</v>
      </c>
      <c r="AY1454" s="218" t="s">
        <v>178</v>
      </c>
    </row>
    <row r="1455" spans="2:65" s="13" customFormat="1" ht="11.25">
      <c r="B1455" s="208"/>
      <c r="C1455" s="209"/>
      <c r="D1455" s="195" t="s">
        <v>189</v>
      </c>
      <c r="E1455" s="210" t="s">
        <v>19</v>
      </c>
      <c r="F1455" s="211" t="s">
        <v>1556</v>
      </c>
      <c r="G1455" s="209"/>
      <c r="H1455" s="212">
        <v>3.32</v>
      </c>
      <c r="I1455" s="213"/>
      <c r="J1455" s="209"/>
      <c r="K1455" s="209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189</v>
      </c>
      <c r="AU1455" s="218" t="s">
        <v>85</v>
      </c>
      <c r="AV1455" s="13" t="s">
        <v>85</v>
      </c>
      <c r="AW1455" s="13" t="s">
        <v>35</v>
      </c>
      <c r="AX1455" s="13" t="s">
        <v>75</v>
      </c>
      <c r="AY1455" s="218" t="s">
        <v>178</v>
      </c>
    </row>
    <row r="1456" spans="2:65" s="14" customFormat="1" ht="11.25">
      <c r="B1456" s="219"/>
      <c r="C1456" s="220"/>
      <c r="D1456" s="195" t="s">
        <v>189</v>
      </c>
      <c r="E1456" s="221" t="s">
        <v>19</v>
      </c>
      <c r="F1456" s="222" t="s">
        <v>258</v>
      </c>
      <c r="G1456" s="220"/>
      <c r="H1456" s="223">
        <v>29.41</v>
      </c>
      <c r="I1456" s="224"/>
      <c r="J1456" s="220"/>
      <c r="K1456" s="220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189</v>
      </c>
      <c r="AU1456" s="229" t="s">
        <v>85</v>
      </c>
      <c r="AV1456" s="14" t="s">
        <v>185</v>
      </c>
      <c r="AW1456" s="14" t="s">
        <v>35</v>
      </c>
      <c r="AX1456" s="14" t="s">
        <v>83</v>
      </c>
      <c r="AY1456" s="229" t="s">
        <v>178</v>
      </c>
    </row>
    <row r="1457" spans="2:65" s="1" customFormat="1" ht="16.5" customHeight="1">
      <c r="B1457" s="35"/>
      <c r="C1457" s="183" t="s">
        <v>1569</v>
      </c>
      <c r="D1457" s="183" t="s">
        <v>180</v>
      </c>
      <c r="E1457" s="184" t="s">
        <v>1570</v>
      </c>
      <c r="F1457" s="185" t="s">
        <v>1571</v>
      </c>
      <c r="G1457" s="186" t="s">
        <v>183</v>
      </c>
      <c r="H1457" s="187">
        <v>29.41</v>
      </c>
      <c r="I1457" s="188"/>
      <c r="J1457" s="189">
        <f>ROUND(I1457*H1457,2)</f>
        <v>0</v>
      </c>
      <c r="K1457" s="185" t="s">
        <v>184</v>
      </c>
      <c r="L1457" s="39"/>
      <c r="M1457" s="190" t="s">
        <v>19</v>
      </c>
      <c r="N1457" s="191" t="s">
        <v>46</v>
      </c>
      <c r="O1457" s="61"/>
      <c r="P1457" s="192">
        <f>O1457*H1457</f>
        <v>0</v>
      </c>
      <c r="Q1457" s="192">
        <v>2.0500000000000001E-2</v>
      </c>
      <c r="R1457" s="192">
        <f>Q1457*H1457</f>
        <v>0.60290500000000002</v>
      </c>
      <c r="S1457" s="192">
        <v>0</v>
      </c>
      <c r="T1457" s="193">
        <f>S1457*H1457</f>
        <v>0</v>
      </c>
      <c r="AR1457" s="18" t="s">
        <v>185</v>
      </c>
      <c r="AT1457" s="18" t="s">
        <v>180</v>
      </c>
      <c r="AU1457" s="18" t="s">
        <v>85</v>
      </c>
      <c r="AY1457" s="18" t="s">
        <v>178</v>
      </c>
      <c r="BE1457" s="194">
        <f>IF(N1457="základní",J1457,0)</f>
        <v>0</v>
      </c>
      <c r="BF1457" s="194">
        <f>IF(N1457="snížená",J1457,0)</f>
        <v>0</v>
      </c>
      <c r="BG1457" s="194">
        <f>IF(N1457="zákl. přenesená",J1457,0)</f>
        <v>0</v>
      </c>
      <c r="BH1457" s="194">
        <f>IF(N1457="sníž. přenesená",J1457,0)</f>
        <v>0</v>
      </c>
      <c r="BI1457" s="194">
        <f>IF(N1457="nulová",J1457,0)</f>
        <v>0</v>
      </c>
      <c r="BJ1457" s="18" t="s">
        <v>83</v>
      </c>
      <c r="BK1457" s="194">
        <f>ROUND(I1457*H1457,2)</f>
        <v>0</v>
      </c>
      <c r="BL1457" s="18" t="s">
        <v>185</v>
      </c>
      <c r="BM1457" s="18" t="s">
        <v>1572</v>
      </c>
    </row>
    <row r="1458" spans="2:65" s="1" customFormat="1" ht="11.25">
      <c r="B1458" s="35"/>
      <c r="C1458" s="36"/>
      <c r="D1458" s="195" t="s">
        <v>187</v>
      </c>
      <c r="E1458" s="36"/>
      <c r="F1458" s="196" t="s">
        <v>1573</v>
      </c>
      <c r="G1458" s="36"/>
      <c r="H1458" s="36"/>
      <c r="I1458" s="113"/>
      <c r="J1458" s="36"/>
      <c r="K1458" s="36"/>
      <c r="L1458" s="39"/>
      <c r="M1458" s="197"/>
      <c r="N1458" s="61"/>
      <c r="O1458" s="61"/>
      <c r="P1458" s="61"/>
      <c r="Q1458" s="61"/>
      <c r="R1458" s="61"/>
      <c r="S1458" s="61"/>
      <c r="T1458" s="62"/>
      <c r="AT1458" s="18" t="s">
        <v>187</v>
      </c>
      <c r="AU1458" s="18" t="s">
        <v>85</v>
      </c>
    </row>
    <row r="1459" spans="2:65" s="12" customFormat="1" ht="11.25">
      <c r="B1459" s="198"/>
      <c r="C1459" s="199"/>
      <c r="D1459" s="195" t="s">
        <v>189</v>
      </c>
      <c r="E1459" s="200" t="s">
        <v>19</v>
      </c>
      <c r="F1459" s="201" t="s">
        <v>1551</v>
      </c>
      <c r="G1459" s="199"/>
      <c r="H1459" s="200" t="s">
        <v>19</v>
      </c>
      <c r="I1459" s="202"/>
      <c r="J1459" s="199"/>
      <c r="K1459" s="199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189</v>
      </c>
      <c r="AU1459" s="207" t="s">
        <v>85</v>
      </c>
      <c r="AV1459" s="12" t="s">
        <v>83</v>
      </c>
      <c r="AW1459" s="12" t="s">
        <v>35</v>
      </c>
      <c r="AX1459" s="12" t="s">
        <v>75</v>
      </c>
      <c r="AY1459" s="207" t="s">
        <v>178</v>
      </c>
    </row>
    <row r="1460" spans="2:65" s="12" customFormat="1" ht="11.25">
      <c r="B1460" s="198"/>
      <c r="C1460" s="199"/>
      <c r="D1460" s="195" t="s">
        <v>189</v>
      </c>
      <c r="E1460" s="200" t="s">
        <v>19</v>
      </c>
      <c r="F1460" s="201" t="s">
        <v>1574</v>
      </c>
      <c r="G1460" s="199"/>
      <c r="H1460" s="200" t="s">
        <v>19</v>
      </c>
      <c r="I1460" s="202"/>
      <c r="J1460" s="199"/>
      <c r="K1460" s="199"/>
      <c r="L1460" s="203"/>
      <c r="M1460" s="204"/>
      <c r="N1460" s="205"/>
      <c r="O1460" s="205"/>
      <c r="P1460" s="205"/>
      <c r="Q1460" s="205"/>
      <c r="R1460" s="205"/>
      <c r="S1460" s="205"/>
      <c r="T1460" s="206"/>
      <c r="AT1460" s="207" t="s">
        <v>189</v>
      </c>
      <c r="AU1460" s="207" t="s">
        <v>85</v>
      </c>
      <c r="AV1460" s="12" t="s">
        <v>83</v>
      </c>
      <c r="AW1460" s="12" t="s">
        <v>35</v>
      </c>
      <c r="AX1460" s="12" t="s">
        <v>75</v>
      </c>
      <c r="AY1460" s="207" t="s">
        <v>178</v>
      </c>
    </row>
    <row r="1461" spans="2:65" s="13" customFormat="1" ht="11.25">
      <c r="B1461" s="208"/>
      <c r="C1461" s="209"/>
      <c r="D1461" s="195" t="s">
        <v>189</v>
      </c>
      <c r="E1461" s="210" t="s">
        <v>19</v>
      </c>
      <c r="F1461" s="211" t="s">
        <v>1553</v>
      </c>
      <c r="G1461" s="209"/>
      <c r="H1461" s="212">
        <v>17.82</v>
      </c>
      <c r="I1461" s="213"/>
      <c r="J1461" s="209"/>
      <c r="K1461" s="209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189</v>
      </c>
      <c r="AU1461" s="218" t="s">
        <v>85</v>
      </c>
      <c r="AV1461" s="13" t="s">
        <v>85</v>
      </c>
      <c r="AW1461" s="13" t="s">
        <v>35</v>
      </c>
      <c r="AX1461" s="13" t="s">
        <v>75</v>
      </c>
      <c r="AY1461" s="218" t="s">
        <v>178</v>
      </c>
    </row>
    <row r="1462" spans="2:65" s="13" customFormat="1" ht="11.25">
      <c r="B1462" s="208"/>
      <c r="C1462" s="209"/>
      <c r="D1462" s="195" t="s">
        <v>189</v>
      </c>
      <c r="E1462" s="210" t="s">
        <v>19</v>
      </c>
      <c r="F1462" s="211" t="s">
        <v>1554</v>
      </c>
      <c r="G1462" s="209"/>
      <c r="H1462" s="212">
        <v>3.56</v>
      </c>
      <c r="I1462" s="213"/>
      <c r="J1462" s="209"/>
      <c r="K1462" s="209"/>
      <c r="L1462" s="214"/>
      <c r="M1462" s="215"/>
      <c r="N1462" s="216"/>
      <c r="O1462" s="216"/>
      <c r="P1462" s="216"/>
      <c r="Q1462" s="216"/>
      <c r="R1462" s="216"/>
      <c r="S1462" s="216"/>
      <c r="T1462" s="217"/>
      <c r="AT1462" s="218" t="s">
        <v>189</v>
      </c>
      <c r="AU1462" s="218" t="s">
        <v>85</v>
      </c>
      <c r="AV1462" s="13" t="s">
        <v>85</v>
      </c>
      <c r="AW1462" s="13" t="s">
        <v>35</v>
      </c>
      <c r="AX1462" s="13" t="s">
        <v>75</v>
      </c>
      <c r="AY1462" s="218" t="s">
        <v>178</v>
      </c>
    </row>
    <row r="1463" spans="2:65" s="13" customFormat="1" ht="11.25">
      <c r="B1463" s="208"/>
      <c r="C1463" s="209"/>
      <c r="D1463" s="195" t="s">
        <v>189</v>
      </c>
      <c r="E1463" s="210" t="s">
        <v>19</v>
      </c>
      <c r="F1463" s="211" t="s">
        <v>1555</v>
      </c>
      <c r="G1463" s="209"/>
      <c r="H1463" s="212">
        <v>4.71</v>
      </c>
      <c r="I1463" s="213"/>
      <c r="J1463" s="209"/>
      <c r="K1463" s="209"/>
      <c r="L1463" s="214"/>
      <c r="M1463" s="215"/>
      <c r="N1463" s="216"/>
      <c r="O1463" s="216"/>
      <c r="P1463" s="216"/>
      <c r="Q1463" s="216"/>
      <c r="R1463" s="216"/>
      <c r="S1463" s="216"/>
      <c r="T1463" s="217"/>
      <c r="AT1463" s="218" t="s">
        <v>189</v>
      </c>
      <c r="AU1463" s="218" t="s">
        <v>85</v>
      </c>
      <c r="AV1463" s="13" t="s">
        <v>85</v>
      </c>
      <c r="AW1463" s="13" t="s">
        <v>35</v>
      </c>
      <c r="AX1463" s="13" t="s">
        <v>75</v>
      </c>
      <c r="AY1463" s="218" t="s">
        <v>178</v>
      </c>
    </row>
    <row r="1464" spans="2:65" s="13" customFormat="1" ht="11.25">
      <c r="B1464" s="208"/>
      <c r="C1464" s="209"/>
      <c r="D1464" s="195" t="s">
        <v>189</v>
      </c>
      <c r="E1464" s="210" t="s">
        <v>19</v>
      </c>
      <c r="F1464" s="211" t="s">
        <v>1556</v>
      </c>
      <c r="G1464" s="209"/>
      <c r="H1464" s="212">
        <v>3.32</v>
      </c>
      <c r="I1464" s="213"/>
      <c r="J1464" s="209"/>
      <c r="K1464" s="209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189</v>
      </c>
      <c r="AU1464" s="218" t="s">
        <v>85</v>
      </c>
      <c r="AV1464" s="13" t="s">
        <v>85</v>
      </c>
      <c r="AW1464" s="13" t="s">
        <v>35</v>
      </c>
      <c r="AX1464" s="13" t="s">
        <v>75</v>
      </c>
      <c r="AY1464" s="218" t="s">
        <v>178</v>
      </c>
    </row>
    <row r="1465" spans="2:65" s="14" customFormat="1" ht="11.25">
      <c r="B1465" s="219"/>
      <c r="C1465" s="220"/>
      <c r="D1465" s="195" t="s">
        <v>189</v>
      </c>
      <c r="E1465" s="221" t="s">
        <v>19</v>
      </c>
      <c r="F1465" s="222" t="s">
        <v>258</v>
      </c>
      <c r="G1465" s="220"/>
      <c r="H1465" s="223">
        <v>29.41</v>
      </c>
      <c r="I1465" s="224"/>
      <c r="J1465" s="220"/>
      <c r="K1465" s="220"/>
      <c r="L1465" s="225"/>
      <c r="M1465" s="226"/>
      <c r="N1465" s="227"/>
      <c r="O1465" s="227"/>
      <c r="P1465" s="227"/>
      <c r="Q1465" s="227"/>
      <c r="R1465" s="227"/>
      <c r="S1465" s="227"/>
      <c r="T1465" s="228"/>
      <c r="AT1465" s="229" t="s">
        <v>189</v>
      </c>
      <c r="AU1465" s="229" t="s">
        <v>85</v>
      </c>
      <c r="AV1465" s="14" t="s">
        <v>185</v>
      </c>
      <c r="AW1465" s="14" t="s">
        <v>35</v>
      </c>
      <c r="AX1465" s="14" t="s">
        <v>83</v>
      </c>
      <c r="AY1465" s="229" t="s">
        <v>178</v>
      </c>
    </row>
    <row r="1466" spans="2:65" s="1" customFormat="1" ht="16.5" customHeight="1">
      <c r="B1466" s="35"/>
      <c r="C1466" s="183" t="s">
        <v>1575</v>
      </c>
      <c r="D1466" s="183" t="s">
        <v>180</v>
      </c>
      <c r="E1466" s="184" t="s">
        <v>1576</v>
      </c>
      <c r="F1466" s="185" t="s">
        <v>1577</v>
      </c>
      <c r="G1466" s="186" t="s">
        <v>183</v>
      </c>
      <c r="H1466" s="187">
        <v>29.41</v>
      </c>
      <c r="I1466" s="188"/>
      <c r="J1466" s="189">
        <f>ROUND(I1466*H1466,2)</f>
        <v>0</v>
      </c>
      <c r="K1466" s="185" t="s">
        <v>184</v>
      </c>
      <c r="L1466" s="39"/>
      <c r="M1466" s="190" t="s">
        <v>19</v>
      </c>
      <c r="N1466" s="191" t="s">
        <v>46</v>
      </c>
      <c r="O1466" s="61"/>
      <c r="P1466" s="192">
        <f>O1466*H1466</f>
        <v>0</v>
      </c>
      <c r="Q1466" s="192">
        <v>2.6800000000000001E-3</v>
      </c>
      <c r="R1466" s="192">
        <f>Q1466*H1466</f>
        <v>7.8818800000000008E-2</v>
      </c>
      <c r="S1466" s="192">
        <v>0</v>
      </c>
      <c r="T1466" s="193">
        <f>S1466*H1466</f>
        <v>0</v>
      </c>
      <c r="AR1466" s="18" t="s">
        <v>185</v>
      </c>
      <c r="AT1466" s="18" t="s">
        <v>180</v>
      </c>
      <c r="AU1466" s="18" t="s">
        <v>85</v>
      </c>
      <c r="AY1466" s="18" t="s">
        <v>178</v>
      </c>
      <c r="BE1466" s="194">
        <f>IF(N1466="základní",J1466,0)</f>
        <v>0</v>
      </c>
      <c r="BF1466" s="194">
        <f>IF(N1466="snížená",J1466,0)</f>
        <v>0</v>
      </c>
      <c r="BG1466" s="194">
        <f>IF(N1466="zákl. přenesená",J1466,0)</f>
        <v>0</v>
      </c>
      <c r="BH1466" s="194">
        <f>IF(N1466="sníž. přenesená",J1466,0)</f>
        <v>0</v>
      </c>
      <c r="BI1466" s="194">
        <f>IF(N1466="nulová",J1466,0)</f>
        <v>0</v>
      </c>
      <c r="BJ1466" s="18" t="s">
        <v>83</v>
      </c>
      <c r="BK1466" s="194">
        <f>ROUND(I1466*H1466,2)</f>
        <v>0</v>
      </c>
      <c r="BL1466" s="18" t="s">
        <v>185</v>
      </c>
      <c r="BM1466" s="18" t="s">
        <v>1578</v>
      </c>
    </row>
    <row r="1467" spans="2:65" s="1" customFormat="1" ht="11.25">
      <c r="B1467" s="35"/>
      <c r="C1467" s="36"/>
      <c r="D1467" s="195" t="s">
        <v>187</v>
      </c>
      <c r="E1467" s="36"/>
      <c r="F1467" s="196" t="s">
        <v>1579</v>
      </c>
      <c r="G1467" s="36"/>
      <c r="H1467" s="36"/>
      <c r="I1467" s="113"/>
      <c r="J1467" s="36"/>
      <c r="K1467" s="36"/>
      <c r="L1467" s="39"/>
      <c r="M1467" s="197"/>
      <c r="N1467" s="61"/>
      <c r="O1467" s="61"/>
      <c r="P1467" s="61"/>
      <c r="Q1467" s="61"/>
      <c r="R1467" s="61"/>
      <c r="S1467" s="61"/>
      <c r="T1467" s="62"/>
      <c r="AT1467" s="18" t="s">
        <v>187</v>
      </c>
      <c r="AU1467" s="18" t="s">
        <v>85</v>
      </c>
    </row>
    <row r="1468" spans="2:65" s="12" customFormat="1" ht="11.25">
      <c r="B1468" s="198"/>
      <c r="C1468" s="199"/>
      <c r="D1468" s="195" t="s">
        <v>189</v>
      </c>
      <c r="E1468" s="200" t="s">
        <v>19</v>
      </c>
      <c r="F1468" s="201" t="s">
        <v>1551</v>
      </c>
      <c r="G1468" s="199"/>
      <c r="H1468" s="200" t="s">
        <v>19</v>
      </c>
      <c r="I1468" s="202"/>
      <c r="J1468" s="199"/>
      <c r="K1468" s="199"/>
      <c r="L1468" s="203"/>
      <c r="M1468" s="204"/>
      <c r="N1468" s="205"/>
      <c r="O1468" s="205"/>
      <c r="P1468" s="205"/>
      <c r="Q1468" s="205"/>
      <c r="R1468" s="205"/>
      <c r="S1468" s="205"/>
      <c r="T1468" s="206"/>
      <c r="AT1468" s="207" t="s">
        <v>189</v>
      </c>
      <c r="AU1468" s="207" t="s">
        <v>85</v>
      </c>
      <c r="AV1468" s="12" t="s">
        <v>83</v>
      </c>
      <c r="AW1468" s="12" t="s">
        <v>35</v>
      </c>
      <c r="AX1468" s="12" t="s">
        <v>75</v>
      </c>
      <c r="AY1468" s="207" t="s">
        <v>178</v>
      </c>
    </row>
    <row r="1469" spans="2:65" s="12" customFormat="1" ht="11.25">
      <c r="B1469" s="198"/>
      <c r="C1469" s="199"/>
      <c r="D1469" s="195" t="s">
        <v>189</v>
      </c>
      <c r="E1469" s="200" t="s">
        <v>19</v>
      </c>
      <c r="F1469" s="201" t="s">
        <v>1580</v>
      </c>
      <c r="G1469" s="199"/>
      <c r="H1469" s="200" t="s">
        <v>19</v>
      </c>
      <c r="I1469" s="202"/>
      <c r="J1469" s="199"/>
      <c r="K1469" s="199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189</v>
      </c>
      <c r="AU1469" s="207" t="s">
        <v>85</v>
      </c>
      <c r="AV1469" s="12" t="s">
        <v>83</v>
      </c>
      <c r="AW1469" s="12" t="s">
        <v>35</v>
      </c>
      <c r="AX1469" s="12" t="s">
        <v>75</v>
      </c>
      <c r="AY1469" s="207" t="s">
        <v>178</v>
      </c>
    </row>
    <row r="1470" spans="2:65" s="13" customFormat="1" ht="11.25">
      <c r="B1470" s="208"/>
      <c r="C1470" s="209"/>
      <c r="D1470" s="195" t="s">
        <v>189</v>
      </c>
      <c r="E1470" s="210" t="s">
        <v>19</v>
      </c>
      <c r="F1470" s="211" t="s">
        <v>1553</v>
      </c>
      <c r="G1470" s="209"/>
      <c r="H1470" s="212">
        <v>17.82</v>
      </c>
      <c r="I1470" s="213"/>
      <c r="J1470" s="209"/>
      <c r="K1470" s="209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189</v>
      </c>
      <c r="AU1470" s="218" t="s">
        <v>85</v>
      </c>
      <c r="AV1470" s="13" t="s">
        <v>85</v>
      </c>
      <c r="AW1470" s="13" t="s">
        <v>35</v>
      </c>
      <c r="AX1470" s="13" t="s">
        <v>75</v>
      </c>
      <c r="AY1470" s="218" t="s">
        <v>178</v>
      </c>
    </row>
    <row r="1471" spans="2:65" s="13" customFormat="1" ht="11.25">
      <c r="B1471" s="208"/>
      <c r="C1471" s="209"/>
      <c r="D1471" s="195" t="s">
        <v>189</v>
      </c>
      <c r="E1471" s="210" t="s">
        <v>19</v>
      </c>
      <c r="F1471" s="211" t="s">
        <v>1554</v>
      </c>
      <c r="G1471" s="209"/>
      <c r="H1471" s="212">
        <v>3.56</v>
      </c>
      <c r="I1471" s="213"/>
      <c r="J1471" s="209"/>
      <c r="K1471" s="209"/>
      <c r="L1471" s="214"/>
      <c r="M1471" s="215"/>
      <c r="N1471" s="216"/>
      <c r="O1471" s="216"/>
      <c r="P1471" s="216"/>
      <c r="Q1471" s="216"/>
      <c r="R1471" s="216"/>
      <c r="S1471" s="216"/>
      <c r="T1471" s="217"/>
      <c r="AT1471" s="218" t="s">
        <v>189</v>
      </c>
      <c r="AU1471" s="218" t="s">
        <v>85</v>
      </c>
      <c r="AV1471" s="13" t="s">
        <v>85</v>
      </c>
      <c r="AW1471" s="13" t="s">
        <v>35</v>
      </c>
      <c r="AX1471" s="13" t="s">
        <v>75</v>
      </c>
      <c r="AY1471" s="218" t="s">
        <v>178</v>
      </c>
    </row>
    <row r="1472" spans="2:65" s="13" customFormat="1" ht="11.25">
      <c r="B1472" s="208"/>
      <c r="C1472" s="209"/>
      <c r="D1472" s="195" t="s">
        <v>189</v>
      </c>
      <c r="E1472" s="210" t="s">
        <v>19</v>
      </c>
      <c r="F1472" s="211" t="s">
        <v>1555</v>
      </c>
      <c r="G1472" s="209"/>
      <c r="H1472" s="212">
        <v>4.71</v>
      </c>
      <c r="I1472" s="213"/>
      <c r="J1472" s="209"/>
      <c r="K1472" s="209"/>
      <c r="L1472" s="214"/>
      <c r="M1472" s="215"/>
      <c r="N1472" s="216"/>
      <c r="O1472" s="216"/>
      <c r="P1472" s="216"/>
      <c r="Q1472" s="216"/>
      <c r="R1472" s="216"/>
      <c r="S1472" s="216"/>
      <c r="T1472" s="217"/>
      <c r="AT1472" s="218" t="s">
        <v>189</v>
      </c>
      <c r="AU1472" s="218" t="s">
        <v>85</v>
      </c>
      <c r="AV1472" s="13" t="s">
        <v>85</v>
      </c>
      <c r="AW1472" s="13" t="s">
        <v>35</v>
      </c>
      <c r="AX1472" s="13" t="s">
        <v>75</v>
      </c>
      <c r="AY1472" s="218" t="s">
        <v>178</v>
      </c>
    </row>
    <row r="1473" spans="2:65" s="13" customFormat="1" ht="11.25">
      <c r="B1473" s="208"/>
      <c r="C1473" s="209"/>
      <c r="D1473" s="195" t="s">
        <v>189</v>
      </c>
      <c r="E1473" s="210" t="s">
        <v>19</v>
      </c>
      <c r="F1473" s="211" t="s">
        <v>1556</v>
      </c>
      <c r="G1473" s="209"/>
      <c r="H1473" s="212">
        <v>3.32</v>
      </c>
      <c r="I1473" s="213"/>
      <c r="J1473" s="209"/>
      <c r="K1473" s="209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189</v>
      </c>
      <c r="AU1473" s="218" t="s">
        <v>85</v>
      </c>
      <c r="AV1473" s="13" t="s">
        <v>85</v>
      </c>
      <c r="AW1473" s="13" t="s">
        <v>35</v>
      </c>
      <c r="AX1473" s="13" t="s">
        <v>75</v>
      </c>
      <c r="AY1473" s="218" t="s">
        <v>178</v>
      </c>
    </row>
    <row r="1474" spans="2:65" s="14" customFormat="1" ht="11.25">
      <c r="B1474" s="219"/>
      <c r="C1474" s="220"/>
      <c r="D1474" s="195" t="s">
        <v>189</v>
      </c>
      <c r="E1474" s="221" t="s">
        <v>19</v>
      </c>
      <c r="F1474" s="222" t="s">
        <v>258</v>
      </c>
      <c r="G1474" s="220"/>
      <c r="H1474" s="223">
        <v>29.41</v>
      </c>
      <c r="I1474" s="224"/>
      <c r="J1474" s="220"/>
      <c r="K1474" s="220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189</v>
      </c>
      <c r="AU1474" s="229" t="s">
        <v>85</v>
      </c>
      <c r="AV1474" s="14" t="s">
        <v>185</v>
      </c>
      <c r="AW1474" s="14" t="s">
        <v>35</v>
      </c>
      <c r="AX1474" s="14" t="s">
        <v>83</v>
      </c>
      <c r="AY1474" s="229" t="s">
        <v>178</v>
      </c>
    </row>
    <row r="1475" spans="2:65" s="1" customFormat="1" ht="16.5" customHeight="1">
      <c r="B1475" s="35"/>
      <c r="C1475" s="183" t="s">
        <v>1581</v>
      </c>
      <c r="D1475" s="183" t="s">
        <v>180</v>
      </c>
      <c r="E1475" s="184" t="s">
        <v>1582</v>
      </c>
      <c r="F1475" s="185" t="s">
        <v>1583</v>
      </c>
      <c r="G1475" s="186" t="s">
        <v>183</v>
      </c>
      <c r="H1475" s="187">
        <v>79.194000000000003</v>
      </c>
      <c r="I1475" s="188"/>
      <c r="J1475" s="189">
        <f>ROUND(I1475*H1475,2)</f>
        <v>0</v>
      </c>
      <c r="K1475" s="185" t="s">
        <v>184</v>
      </c>
      <c r="L1475" s="39"/>
      <c r="M1475" s="190" t="s">
        <v>19</v>
      </c>
      <c r="N1475" s="191" t="s">
        <v>46</v>
      </c>
      <c r="O1475" s="61"/>
      <c r="P1475" s="192">
        <f>O1475*H1475</f>
        <v>0</v>
      </c>
      <c r="Q1475" s="192">
        <v>0</v>
      </c>
      <c r="R1475" s="192">
        <f>Q1475*H1475</f>
        <v>0</v>
      </c>
      <c r="S1475" s="192">
        <v>0</v>
      </c>
      <c r="T1475" s="193">
        <f>S1475*H1475</f>
        <v>0</v>
      </c>
      <c r="AR1475" s="18" t="s">
        <v>185</v>
      </c>
      <c r="AT1475" s="18" t="s">
        <v>180</v>
      </c>
      <c r="AU1475" s="18" t="s">
        <v>85</v>
      </c>
      <c r="AY1475" s="18" t="s">
        <v>178</v>
      </c>
      <c r="BE1475" s="194">
        <f>IF(N1475="základní",J1475,0)</f>
        <v>0</v>
      </c>
      <c r="BF1475" s="194">
        <f>IF(N1475="snížená",J1475,0)</f>
        <v>0</v>
      </c>
      <c r="BG1475" s="194">
        <f>IF(N1475="zákl. přenesená",J1475,0)</f>
        <v>0</v>
      </c>
      <c r="BH1475" s="194">
        <f>IF(N1475="sníž. přenesená",J1475,0)</f>
        <v>0</v>
      </c>
      <c r="BI1475" s="194">
        <f>IF(N1475="nulová",J1475,0)</f>
        <v>0</v>
      </c>
      <c r="BJ1475" s="18" t="s">
        <v>83</v>
      </c>
      <c r="BK1475" s="194">
        <f>ROUND(I1475*H1475,2)</f>
        <v>0</v>
      </c>
      <c r="BL1475" s="18" t="s">
        <v>185</v>
      </c>
      <c r="BM1475" s="18" t="s">
        <v>1584</v>
      </c>
    </row>
    <row r="1476" spans="2:65" s="1" customFormat="1" ht="11.25">
      <c r="B1476" s="35"/>
      <c r="C1476" s="36"/>
      <c r="D1476" s="195" t="s">
        <v>187</v>
      </c>
      <c r="E1476" s="36"/>
      <c r="F1476" s="196" t="s">
        <v>1585</v>
      </c>
      <c r="G1476" s="36"/>
      <c r="H1476" s="36"/>
      <c r="I1476" s="113"/>
      <c r="J1476" s="36"/>
      <c r="K1476" s="36"/>
      <c r="L1476" s="39"/>
      <c r="M1476" s="197"/>
      <c r="N1476" s="61"/>
      <c r="O1476" s="61"/>
      <c r="P1476" s="61"/>
      <c r="Q1476" s="61"/>
      <c r="R1476" s="61"/>
      <c r="S1476" s="61"/>
      <c r="T1476" s="62"/>
      <c r="AT1476" s="18" t="s">
        <v>187</v>
      </c>
      <c r="AU1476" s="18" t="s">
        <v>85</v>
      </c>
    </row>
    <row r="1477" spans="2:65" s="12" customFormat="1" ht="11.25">
      <c r="B1477" s="198"/>
      <c r="C1477" s="199"/>
      <c r="D1477" s="195" t="s">
        <v>189</v>
      </c>
      <c r="E1477" s="200" t="s">
        <v>19</v>
      </c>
      <c r="F1477" s="201" t="s">
        <v>1586</v>
      </c>
      <c r="G1477" s="199"/>
      <c r="H1477" s="200" t="s">
        <v>19</v>
      </c>
      <c r="I1477" s="202"/>
      <c r="J1477" s="199"/>
      <c r="K1477" s="199"/>
      <c r="L1477" s="203"/>
      <c r="M1477" s="204"/>
      <c r="N1477" s="205"/>
      <c r="O1477" s="205"/>
      <c r="P1477" s="205"/>
      <c r="Q1477" s="205"/>
      <c r="R1477" s="205"/>
      <c r="S1477" s="205"/>
      <c r="T1477" s="206"/>
      <c r="AT1477" s="207" t="s">
        <v>189</v>
      </c>
      <c r="AU1477" s="207" t="s">
        <v>85</v>
      </c>
      <c r="AV1477" s="12" t="s">
        <v>83</v>
      </c>
      <c r="AW1477" s="12" t="s">
        <v>35</v>
      </c>
      <c r="AX1477" s="12" t="s">
        <v>75</v>
      </c>
      <c r="AY1477" s="207" t="s">
        <v>178</v>
      </c>
    </row>
    <row r="1478" spans="2:65" s="13" customFormat="1" ht="11.25">
      <c r="B1478" s="208"/>
      <c r="C1478" s="209"/>
      <c r="D1478" s="195" t="s">
        <v>189</v>
      </c>
      <c r="E1478" s="210" t="s">
        <v>19</v>
      </c>
      <c r="F1478" s="211" t="s">
        <v>1587</v>
      </c>
      <c r="G1478" s="209"/>
      <c r="H1478" s="212">
        <v>9.375</v>
      </c>
      <c r="I1478" s="213"/>
      <c r="J1478" s="209"/>
      <c r="K1478" s="209"/>
      <c r="L1478" s="214"/>
      <c r="M1478" s="215"/>
      <c r="N1478" s="216"/>
      <c r="O1478" s="216"/>
      <c r="P1478" s="216"/>
      <c r="Q1478" s="216"/>
      <c r="R1478" s="216"/>
      <c r="S1478" s="216"/>
      <c r="T1478" s="217"/>
      <c r="AT1478" s="218" t="s">
        <v>189</v>
      </c>
      <c r="AU1478" s="218" t="s">
        <v>85</v>
      </c>
      <c r="AV1478" s="13" t="s">
        <v>85</v>
      </c>
      <c r="AW1478" s="13" t="s">
        <v>35</v>
      </c>
      <c r="AX1478" s="13" t="s">
        <v>75</v>
      </c>
      <c r="AY1478" s="218" t="s">
        <v>178</v>
      </c>
    </row>
    <row r="1479" spans="2:65" s="13" customFormat="1" ht="11.25">
      <c r="B1479" s="208"/>
      <c r="C1479" s="209"/>
      <c r="D1479" s="195" t="s">
        <v>189</v>
      </c>
      <c r="E1479" s="210" t="s">
        <v>19</v>
      </c>
      <c r="F1479" s="211" t="s">
        <v>1588</v>
      </c>
      <c r="G1479" s="209"/>
      <c r="H1479" s="212">
        <v>4.5</v>
      </c>
      <c r="I1479" s="213"/>
      <c r="J1479" s="209"/>
      <c r="K1479" s="209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189</v>
      </c>
      <c r="AU1479" s="218" t="s">
        <v>85</v>
      </c>
      <c r="AV1479" s="13" t="s">
        <v>85</v>
      </c>
      <c r="AW1479" s="13" t="s">
        <v>35</v>
      </c>
      <c r="AX1479" s="13" t="s">
        <v>75</v>
      </c>
      <c r="AY1479" s="218" t="s">
        <v>178</v>
      </c>
    </row>
    <row r="1480" spans="2:65" s="13" customFormat="1" ht="11.25">
      <c r="B1480" s="208"/>
      <c r="C1480" s="209"/>
      <c r="D1480" s="195" t="s">
        <v>189</v>
      </c>
      <c r="E1480" s="210" t="s">
        <v>19</v>
      </c>
      <c r="F1480" s="211" t="s">
        <v>1589</v>
      </c>
      <c r="G1480" s="209"/>
      <c r="H1480" s="212">
        <v>1.125</v>
      </c>
      <c r="I1480" s="213"/>
      <c r="J1480" s="209"/>
      <c r="K1480" s="209"/>
      <c r="L1480" s="214"/>
      <c r="M1480" s="215"/>
      <c r="N1480" s="216"/>
      <c r="O1480" s="216"/>
      <c r="P1480" s="216"/>
      <c r="Q1480" s="216"/>
      <c r="R1480" s="216"/>
      <c r="S1480" s="216"/>
      <c r="T1480" s="217"/>
      <c r="AT1480" s="218" t="s">
        <v>189</v>
      </c>
      <c r="AU1480" s="218" t="s">
        <v>85</v>
      </c>
      <c r="AV1480" s="13" t="s">
        <v>85</v>
      </c>
      <c r="AW1480" s="13" t="s">
        <v>35</v>
      </c>
      <c r="AX1480" s="13" t="s">
        <v>75</v>
      </c>
      <c r="AY1480" s="218" t="s">
        <v>178</v>
      </c>
    </row>
    <row r="1481" spans="2:65" s="13" customFormat="1" ht="11.25">
      <c r="B1481" s="208"/>
      <c r="C1481" s="209"/>
      <c r="D1481" s="195" t="s">
        <v>189</v>
      </c>
      <c r="E1481" s="210" t="s">
        <v>19</v>
      </c>
      <c r="F1481" s="211" t="s">
        <v>1590</v>
      </c>
      <c r="G1481" s="209"/>
      <c r="H1481" s="212">
        <v>0.48799999999999999</v>
      </c>
      <c r="I1481" s="213"/>
      <c r="J1481" s="209"/>
      <c r="K1481" s="209"/>
      <c r="L1481" s="214"/>
      <c r="M1481" s="215"/>
      <c r="N1481" s="216"/>
      <c r="O1481" s="216"/>
      <c r="P1481" s="216"/>
      <c r="Q1481" s="216"/>
      <c r="R1481" s="216"/>
      <c r="S1481" s="216"/>
      <c r="T1481" s="217"/>
      <c r="AT1481" s="218" t="s">
        <v>189</v>
      </c>
      <c r="AU1481" s="218" t="s">
        <v>85</v>
      </c>
      <c r="AV1481" s="13" t="s">
        <v>85</v>
      </c>
      <c r="AW1481" s="13" t="s">
        <v>35</v>
      </c>
      <c r="AX1481" s="13" t="s">
        <v>75</v>
      </c>
      <c r="AY1481" s="218" t="s">
        <v>178</v>
      </c>
    </row>
    <row r="1482" spans="2:65" s="13" customFormat="1" ht="11.25">
      <c r="B1482" s="208"/>
      <c r="C1482" s="209"/>
      <c r="D1482" s="195" t="s">
        <v>189</v>
      </c>
      <c r="E1482" s="210" t="s">
        <v>19</v>
      </c>
      <c r="F1482" s="211" t="s">
        <v>1591</v>
      </c>
      <c r="G1482" s="209"/>
      <c r="H1482" s="212">
        <v>6.492</v>
      </c>
      <c r="I1482" s="213"/>
      <c r="J1482" s="209"/>
      <c r="K1482" s="209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189</v>
      </c>
      <c r="AU1482" s="218" t="s">
        <v>85</v>
      </c>
      <c r="AV1482" s="13" t="s">
        <v>85</v>
      </c>
      <c r="AW1482" s="13" t="s">
        <v>35</v>
      </c>
      <c r="AX1482" s="13" t="s">
        <v>75</v>
      </c>
      <c r="AY1482" s="218" t="s">
        <v>178</v>
      </c>
    </row>
    <row r="1483" spans="2:65" s="13" customFormat="1" ht="11.25">
      <c r="B1483" s="208"/>
      <c r="C1483" s="209"/>
      <c r="D1483" s="195" t="s">
        <v>189</v>
      </c>
      <c r="E1483" s="210" t="s">
        <v>19</v>
      </c>
      <c r="F1483" s="211" t="s">
        <v>1592</v>
      </c>
      <c r="G1483" s="209"/>
      <c r="H1483" s="212">
        <v>3.92</v>
      </c>
      <c r="I1483" s="213"/>
      <c r="J1483" s="209"/>
      <c r="K1483" s="209"/>
      <c r="L1483" s="214"/>
      <c r="M1483" s="215"/>
      <c r="N1483" s="216"/>
      <c r="O1483" s="216"/>
      <c r="P1483" s="216"/>
      <c r="Q1483" s="216"/>
      <c r="R1483" s="216"/>
      <c r="S1483" s="216"/>
      <c r="T1483" s="217"/>
      <c r="AT1483" s="218" t="s">
        <v>189</v>
      </c>
      <c r="AU1483" s="218" t="s">
        <v>85</v>
      </c>
      <c r="AV1483" s="13" t="s">
        <v>85</v>
      </c>
      <c r="AW1483" s="13" t="s">
        <v>35</v>
      </c>
      <c r="AX1483" s="13" t="s">
        <v>75</v>
      </c>
      <c r="AY1483" s="218" t="s">
        <v>178</v>
      </c>
    </row>
    <row r="1484" spans="2:65" s="13" customFormat="1" ht="11.25">
      <c r="B1484" s="208"/>
      <c r="C1484" s="209"/>
      <c r="D1484" s="195" t="s">
        <v>189</v>
      </c>
      <c r="E1484" s="210" t="s">
        <v>19</v>
      </c>
      <c r="F1484" s="211" t="s">
        <v>1593</v>
      </c>
      <c r="G1484" s="209"/>
      <c r="H1484" s="212">
        <v>3.17</v>
      </c>
      <c r="I1484" s="213"/>
      <c r="J1484" s="209"/>
      <c r="K1484" s="209"/>
      <c r="L1484" s="214"/>
      <c r="M1484" s="215"/>
      <c r="N1484" s="216"/>
      <c r="O1484" s="216"/>
      <c r="P1484" s="216"/>
      <c r="Q1484" s="216"/>
      <c r="R1484" s="216"/>
      <c r="S1484" s="216"/>
      <c r="T1484" s="217"/>
      <c r="AT1484" s="218" t="s">
        <v>189</v>
      </c>
      <c r="AU1484" s="218" t="s">
        <v>85</v>
      </c>
      <c r="AV1484" s="13" t="s">
        <v>85</v>
      </c>
      <c r="AW1484" s="13" t="s">
        <v>35</v>
      </c>
      <c r="AX1484" s="13" t="s">
        <v>75</v>
      </c>
      <c r="AY1484" s="218" t="s">
        <v>178</v>
      </c>
    </row>
    <row r="1485" spans="2:65" s="13" customFormat="1" ht="11.25">
      <c r="B1485" s="208"/>
      <c r="C1485" s="209"/>
      <c r="D1485" s="195" t="s">
        <v>189</v>
      </c>
      <c r="E1485" s="210" t="s">
        <v>19</v>
      </c>
      <c r="F1485" s="211" t="s">
        <v>1594</v>
      </c>
      <c r="G1485" s="209"/>
      <c r="H1485" s="212">
        <v>7.26</v>
      </c>
      <c r="I1485" s="213"/>
      <c r="J1485" s="209"/>
      <c r="K1485" s="209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189</v>
      </c>
      <c r="AU1485" s="218" t="s">
        <v>85</v>
      </c>
      <c r="AV1485" s="13" t="s">
        <v>85</v>
      </c>
      <c r="AW1485" s="13" t="s">
        <v>35</v>
      </c>
      <c r="AX1485" s="13" t="s">
        <v>75</v>
      </c>
      <c r="AY1485" s="218" t="s">
        <v>178</v>
      </c>
    </row>
    <row r="1486" spans="2:65" s="13" customFormat="1" ht="11.25">
      <c r="B1486" s="208"/>
      <c r="C1486" s="209"/>
      <c r="D1486" s="195" t="s">
        <v>189</v>
      </c>
      <c r="E1486" s="210" t="s">
        <v>19</v>
      </c>
      <c r="F1486" s="211" t="s">
        <v>1595</v>
      </c>
      <c r="G1486" s="209"/>
      <c r="H1486" s="212">
        <v>3.2669999999999999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189</v>
      </c>
      <c r="AU1486" s="218" t="s">
        <v>85</v>
      </c>
      <c r="AV1486" s="13" t="s">
        <v>85</v>
      </c>
      <c r="AW1486" s="13" t="s">
        <v>35</v>
      </c>
      <c r="AX1486" s="13" t="s">
        <v>75</v>
      </c>
      <c r="AY1486" s="218" t="s">
        <v>178</v>
      </c>
    </row>
    <row r="1487" spans="2:65" s="15" customFormat="1" ht="11.25">
      <c r="B1487" s="230"/>
      <c r="C1487" s="231"/>
      <c r="D1487" s="195" t="s">
        <v>189</v>
      </c>
      <c r="E1487" s="232" t="s">
        <v>19</v>
      </c>
      <c r="F1487" s="233" t="s">
        <v>274</v>
      </c>
      <c r="G1487" s="231"/>
      <c r="H1487" s="234">
        <v>39.597000000000001</v>
      </c>
      <c r="I1487" s="235"/>
      <c r="J1487" s="231"/>
      <c r="K1487" s="231"/>
      <c r="L1487" s="236"/>
      <c r="M1487" s="237"/>
      <c r="N1487" s="238"/>
      <c r="O1487" s="238"/>
      <c r="P1487" s="238"/>
      <c r="Q1487" s="238"/>
      <c r="R1487" s="238"/>
      <c r="S1487" s="238"/>
      <c r="T1487" s="239"/>
      <c r="AT1487" s="240" t="s">
        <v>189</v>
      </c>
      <c r="AU1487" s="240" t="s">
        <v>85</v>
      </c>
      <c r="AV1487" s="15" t="s">
        <v>198</v>
      </c>
      <c r="AW1487" s="15" t="s">
        <v>35</v>
      </c>
      <c r="AX1487" s="15" t="s">
        <v>75</v>
      </c>
      <c r="AY1487" s="240" t="s">
        <v>178</v>
      </c>
    </row>
    <row r="1488" spans="2:65" s="12" customFormat="1" ht="11.25">
      <c r="B1488" s="198"/>
      <c r="C1488" s="199"/>
      <c r="D1488" s="195" t="s">
        <v>189</v>
      </c>
      <c r="E1488" s="200" t="s">
        <v>19</v>
      </c>
      <c r="F1488" s="201" t="s">
        <v>1596</v>
      </c>
      <c r="G1488" s="199"/>
      <c r="H1488" s="200" t="s">
        <v>19</v>
      </c>
      <c r="I1488" s="202"/>
      <c r="J1488" s="199"/>
      <c r="K1488" s="199"/>
      <c r="L1488" s="203"/>
      <c r="M1488" s="204"/>
      <c r="N1488" s="205"/>
      <c r="O1488" s="205"/>
      <c r="P1488" s="205"/>
      <c r="Q1488" s="205"/>
      <c r="R1488" s="205"/>
      <c r="S1488" s="205"/>
      <c r="T1488" s="206"/>
      <c r="AT1488" s="207" t="s">
        <v>189</v>
      </c>
      <c r="AU1488" s="207" t="s">
        <v>85</v>
      </c>
      <c r="AV1488" s="12" t="s">
        <v>83</v>
      </c>
      <c r="AW1488" s="12" t="s">
        <v>35</v>
      </c>
      <c r="AX1488" s="12" t="s">
        <v>75</v>
      </c>
      <c r="AY1488" s="207" t="s">
        <v>178</v>
      </c>
    </row>
    <row r="1489" spans="2:65" s="13" customFormat="1" ht="11.25">
      <c r="B1489" s="208"/>
      <c r="C1489" s="209"/>
      <c r="D1489" s="195" t="s">
        <v>189</v>
      </c>
      <c r="E1489" s="210" t="s">
        <v>19</v>
      </c>
      <c r="F1489" s="211" t="s">
        <v>1587</v>
      </c>
      <c r="G1489" s="209"/>
      <c r="H1489" s="212">
        <v>9.375</v>
      </c>
      <c r="I1489" s="213"/>
      <c r="J1489" s="209"/>
      <c r="K1489" s="209"/>
      <c r="L1489" s="214"/>
      <c r="M1489" s="215"/>
      <c r="N1489" s="216"/>
      <c r="O1489" s="216"/>
      <c r="P1489" s="216"/>
      <c r="Q1489" s="216"/>
      <c r="R1489" s="216"/>
      <c r="S1489" s="216"/>
      <c r="T1489" s="217"/>
      <c r="AT1489" s="218" t="s">
        <v>189</v>
      </c>
      <c r="AU1489" s="218" t="s">
        <v>85</v>
      </c>
      <c r="AV1489" s="13" t="s">
        <v>85</v>
      </c>
      <c r="AW1489" s="13" t="s">
        <v>35</v>
      </c>
      <c r="AX1489" s="13" t="s">
        <v>75</v>
      </c>
      <c r="AY1489" s="218" t="s">
        <v>178</v>
      </c>
    </row>
    <row r="1490" spans="2:65" s="13" customFormat="1" ht="11.25">
      <c r="B1490" s="208"/>
      <c r="C1490" s="209"/>
      <c r="D1490" s="195" t="s">
        <v>189</v>
      </c>
      <c r="E1490" s="210" t="s">
        <v>19</v>
      </c>
      <c r="F1490" s="211" t="s">
        <v>1588</v>
      </c>
      <c r="G1490" s="209"/>
      <c r="H1490" s="212">
        <v>4.5</v>
      </c>
      <c r="I1490" s="213"/>
      <c r="J1490" s="209"/>
      <c r="K1490" s="209"/>
      <c r="L1490" s="214"/>
      <c r="M1490" s="215"/>
      <c r="N1490" s="216"/>
      <c r="O1490" s="216"/>
      <c r="P1490" s="216"/>
      <c r="Q1490" s="216"/>
      <c r="R1490" s="216"/>
      <c r="S1490" s="216"/>
      <c r="T1490" s="217"/>
      <c r="AT1490" s="218" t="s">
        <v>189</v>
      </c>
      <c r="AU1490" s="218" t="s">
        <v>85</v>
      </c>
      <c r="AV1490" s="13" t="s">
        <v>85</v>
      </c>
      <c r="AW1490" s="13" t="s">
        <v>35</v>
      </c>
      <c r="AX1490" s="13" t="s">
        <v>75</v>
      </c>
      <c r="AY1490" s="218" t="s">
        <v>178</v>
      </c>
    </row>
    <row r="1491" spans="2:65" s="13" customFormat="1" ht="11.25">
      <c r="B1491" s="208"/>
      <c r="C1491" s="209"/>
      <c r="D1491" s="195" t="s">
        <v>189</v>
      </c>
      <c r="E1491" s="210" t="s">
        <v>19</v>
      </c>
      <c r="F1491" s="211" t="s">
        <v>1589</v>
      </c>
      <c r="G1491" s="209"/>
      <c r="H1491" s="212">
        <v>1.125</v>
      </c>
      <c r="I1491" s="213"/>
      <c r="J1491" s="209"/>
      <c r="K1491" s="209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189</v>
      </c>
      <c r="AU1491" s="218" t="s">
        <v>85</v>
      </c>
      <c r="AV1491" s="13" t="s">
        <v>85</v>
      </c>
      <c r="AW1491" s="13" t="s">
        <v>35</v>
      </c>
      <c r="AX1491" s="13" t="s">
        <v>75</v>
      </c>
      <c r="AY1491" s="218" t="s">
        <v>178</v>
      </c>
    </row>
    <row r="1492" spans="2:65" s="13" customFormat="1" ht="11.25">
      <c r="B1492" s="208"/>
      <c r="C1492" s="209"/>
      <c r="D1492" s="195" t="s">
        <v>189</v>
      </c>
      <c r="E1492" s="210" t="s">
        <v>19</v>
      </c>
      <c r="F1492" s="211" t="s">
        <v>1590</v>
      </c>
      <c r="G1492" s="209"/>
      <c r="H1492" s="212">
        <v>0.48799999999999999</v>
      </c>
      <c r="I1492" s="213"/>
      <c r="J1492" s="209"/>
      <c r="K1492" s="209"/>
      <c r="L1492" s="214"/>
      <c r="M1492" s="215"/>
      <c r="N1492" s="216"/>
      <c r="O1492" s="216"/>
      <c r="P1492" s="216"/>
      <c r="Q1492" s="216"/>
      <c r="R1492" s="216"/>
      <c r="S1492" s="216"/>
      <c r="T1492" s="217"/>
      <c r="AT1492" s="218" t="s">
        <v>189</v>
      </c>
      <c r="AU1492" s="218" t="s">
        <v>85</v>
      </c>
      <c r="AV1492" s="13" t="s">
        <v>85</v>
      </c>
      <c r="AW1492" s="13" t="s">
        <v>35</v>
      </c>
      <c r="AX1492" s="13" t="s">
        <v>75</v>
      </c>
      <c r="AY1492" s="218" t="s">
        <v>178</v>
      </c>
    </row>
    <row r="1493" spans="2:65" s="13" customFormat="1" ht="11.25">
      <c r="B1493" s="208"/>
      <c r="C1493" s="209"/>
      <c r="D1493" s="195" t="s">
        <v>189</v>
      </c>
      <c r="E1493" s="210" t="s">
        <v>19</v>
      </c>
      <c r="F1493" s="211" t="s">
        <v>1591</v>
      </c>
      <c r="G1493" s="209"/>
      <c r="H1493" s="212">
        <v>6.492</v>
      </c>
      <c r="I1493" s="213"/>
      <c r="J1493" s="209"/>
      <c r="K1493" s="209"/>
      <c r="L1493" s="214"/>
      <c r="M1493" s="215"/>
      <c r="N1493" s="216"/>
      <c r="O1493" s="216"/>
      <c r="P1493" s="216"/>
      <c r="Q1493" s="216"/>
      <c r="R1493" s="216"/>
      <c r="S1493" s="216"/>
      <c r="T1493" s="217"/>
      <c r="AT1493" s="218" t="s">
        <v>189</v>
      </c>
      <c r="AU1493" s="218" t="s">
        <v>85</v>
      </c>
      <c r="AV1493" s="13" t="s">
        <v>85</v>
      </c>
      <c r="AW1493" s="13" t="s">
        <v>35</v>
      </c>
      <c r="AX1493" s="13" t="s">
        <v>75</v>
      </c>
      <c r="AY1493" s="218" t="s">
        <v>178</v>
      </c>
    </row>
    <row r="1494" spans="2:65" s="13" customFormat="1" ht="11.25">
      <c r="B1494" s="208"/>
      <c r="C1494" s="209"/>
      <c r="D1494" s="195" t="s">
        <v>189</v>
      </c>
      <c r="E1494" s="210" t="s">
        <v>19</v>
      </c>
      <c r="F1494" s="211" t="s">
        <v>1592</v>
      </c>
      <c r="G1494" s="209"/>
      <c r="H1494" s="212">
        <v>3.92</v>
      </c>
      <c r="I1494" s="213"/>
      <c r="J1494" s="209"/>
      <c r="K1494" s="209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189</v>
      </c>
      <c r="AU1494" s="218" t="s">
        <v>85</v>
      </c>
      <c r="AV1494" s="13" t="s">
        <v>85</v>
      </c>
      <c r="AW1494" s="13" t="s">
        <v>35</v>
      </c>
      <c r="AX1494" s="13" t="s">
        <v>75</v>
      </c>
      <c r="AY1494" s="218" t="s">
        <v>178</v>
      </c>
    </row>
    <row r="1495" spans="2:65" s="13" customFormat="1" ht="11.25">
      <c r="B1495" s="208"/>
      <c r="C1495" s="209"/>
      <c r="D1495" s="195" t="s">
        <v>189</v>
      </c>
      <c r="E1495" s="210" t="s">
        <v>19</v>
      </c>
      <c r="F1495" s="211" t="s">
        <v>1593</v>
      </c>
      <c r="G1495" s="209"/>
      <c r="H1495" s="212">
        <v>3.17</v>
      </c>
      <c r="I1495" s="213"/>
      <c r="J1495" s="209"/>
      <c r="K1495" s="209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189</v>
      </c>
      <c r="AU1495" s="218" t="s">
        <v>85</v>
      </c>
      <c r="AV1495" s="13" t="s">
        <v>85</v>
      </c>
      <c r="AW1495" s="13" t="s">
        <v>35</v>
      </c>
      <c r="AX1495" s="13" t="s">
        <v>75</v>
      </c>
      <c r="AY1495" s="218" t="s">
        <v>178</v>
      </c>
    </row>
    <row r="1496" spans="2:65" s="13" customFormat="1" ht="11.25">
      <c r="B1496" s="208"/>
      <c r="C1496" s="209"/>
      <c r="D1496" s="195" t="s">
        <v>189</v>
      </c>
      <c r="E1496" s="210" t="s">
        <v>19</v>
      </c>
      <c r="F1496" s="211" t="s">
        <v>1594</v>
      </c>
      <c r="G1496" s="209"/>
      <c r="H1496" s="212">
        <v>7.26</v>
      </c>
      <c r="I1496" s="213"/>
      <c r="J1496" s="209"/>
      <c r="K1496" s="209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189</v>
      </c>
      <c r="AU1496" s="218" t="s">
        <v>85</v>
      </c>
      <c r="AV1496" s="13" t="s">
        <v>85</v>
      </c>
      <c r="AW1496" s="13" t="s">
        <v>35</v>
      </c>
      <c r="AX1496" s="13" t="s">
        <v>75</v>
      </c>
      <c r="AY1496" s="218" t="s">
        <v>178</v>
      </c>
    </row>
    <row r="1497" spans="2:65" s="13" customFormat="1" ht="11.25">
      <c r="B1497" s="208"/>
      <c r="C1497" s="209"/>
      <c r="D1497" s="195" t="s">
        <v>189</v>
      </c>
      <c r="E1497" s="210" t="s">
        <v>19</v>
      </c>
      <c r="F1497" s="211" t="s">
        <v>1595</v>
      </c>
      <c r="G1497" s="209"/>
      <c r="H1497" s="212">
        <v>3.2669999999999999</v>
      </c>
      <c r="I1497" s="213"/>
      <c r="J1497" s="209"/>
      <c r="K1497" s="209"/>
      <c r="L1497" s="214"/>
      <c r="M1497" s="215"/>
      <c r="N1497" s="216"/>
      <c r="O1497" s="216"/>
      <c r="P1497" s="216"/>
      <c r="Q1497" s="216"/>
      <c r="R1497" s="216"/>
      <c r="S1497" s="216"/>
      <c r="T1497" s="217"/>
      <c r="AT1497" s="218" t="s">
        <v>189</v>
      </c>
      <c r="AU1497" s="218" t="s">
        <v>85</v>
      </c>
      <c r="AV1497" s="13" t="s">
        <v>85</v>
      </c>
      <c r="AW1497" s="13" t="s">
        <v>35</v>
      </c>
      <c r="AX1497" s="13" t="s">
        <v>75</v>
      </c>
      <c r="AY1497" s="218" t="s">
        <v>178</v>
      </c>
    </row>
    <row r="1498" spans="2:65" s="15" customFormat="1" ht="11.25">
      <c r="B1498" s="230"/>
      <c r="C1498" s="231"/>
      <c r="D1498" s="195" t="s">
        <v>189</v>
      </c>
      <c r="E1498" s="232" t="s">
        <v>19</v>
      </c>
      <c r="F1498" s="233" t="s">
        <v>274</v>
      </c>
      <c r="G1498" s="231"/>
      <c r="H1498" s="234">
        <v>39.597000000000001</v>
      </c>
      <c r="I1498" s="235"/>
      <c r="J1498" s="231"/>
      <c r="K1498" s="231"/>
      <c r="L1498" s="236"/>
      <c r="M1498" s="237"/>
      <c r="N1498" s="238"/>
      <c r="O1498" s="238"/>
      <c r="P1498" s="238"/>
      <c r="Q1498" s="238"/>
      <c r="R1498" s="238"/>
      <c r="S1498" s="238"/>
      <c r="T1498" s="239"/>
      <c r="AT1498" s="240" t="s">
        <v>189</v>
      </c>
      <c r="AU1498" s="240" t="s">
        <v>85</v>
      </c>
      <c r="AV1498" s="15" t="s">
        <v>198</v>
      </c>
      <c r="AW1498" s="15" t="s">
        <v>35</v>
      </c>
      <c r="AX1498" s="15" t="s">
        <v>75</v>
      </c>
      <c r="AY1498" s="240" t="s">
        <v>178</v>
      </c>
    </row>
    <row r="1499" spans="2:65" s="14" customFormat="1" ht="11.25">
      <c r="B1499" s="219"/>
      <c r="C1499" s="220"/>
      <c r="D1499" s="195" t="s">
        <v>189</v>
      </c>
      <c r="E1499" s="221" t="s">
        <v>19</v>
      </c>
      <c r="F1499" s="222" t="s">
        <v>258</v>
      </c>
      <c r="G1499" s="220"/>
      <c r="H1499" s="223">
        <v>79.194000000000003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189</v>
      </c>
      <c r="AU1499" s="229" t="s">
        <v>85</v>
      </c>
      <c r="AV1499" s="14" t="s">
        <v>185</v>
      </c>
      <c r="AW1499" s="14" t="s">
        <v>35</v>
      </c>
      <c r="AX1499" s="14" t="s">
        <v>83</v>
      </c>
      <c r="AY1499" s="229" t="s">
        <v>178</v>
      </c>
    </row>
    <row r="1500" spans="2:65" s="1" customFormat="1" ht="16.5" customHeight="1">
      <c r="B1500" s="35"/>
      <c r="C1500" s="183" t="s">
        <v>1597</v>
      </c>
      <c r="D1500" s="183" t="s">
        <v>180</v>
      </c>
      <c r="E1500" s="184" t="s">
        <v>1598</v>
      </c>
      <c r="F1500" s="185" t="s">
        <v>1599</v>
      </c>
      <c r="G1500" s="186" t="s">
        <v>226</v>
      </c>
      <c r="H1500" s="187">
        <v>25.873999999999999</v>
      </c>
      <c r="I1500" s="188"/>
      <c r="J1500" s="189">
        <f>ROUND(I1500*H1500,2)</f>
        <v>0</v>
      </c>
      <c r="K1500" s="185" t="s">
        <v>184</v>
      </c>
      <c r="L1500" s="39"/>
      <c r="M1500" s="190" t="s">
        <v>19</v>
      </c>
      <c r="N1500" s="191" t="s">
        <v>46</v>
      </c>
      <c r="O1500" s="61"/>
      <c r="P1500" s="192">
        <f>O1500*H1500</f>
        <v>0</v>
      </c>
      <c r="Q1500" s="192">
        <v>2.45329</v>
      </c>
      <c r="R1500" s="192">
        <f>Q1500*H1500</f>
        <v>63.476425459999994</v>
      </c>
      <c r="S1500" s="192">
        <v>0</v>
      </c>
      <c r="T1500" s="193">
        <f>S1500*H1500</f>
        <v>0</v>
      </c>
      <c r="AR1500" s="18" t="s">
        <v>185</v>
      </c>
      <c r="AT1500" s="18" t="s">
        <v>180</v>
      </c>
      <c r="AU1500" s="18" t="s">
        <v>85</v>
      </c>
      <c r="AY1500" s="18" t="s">
        <v>178</v>
      </c>
      <c r="BE1500" s="194">
        <f>IF(N1500="základní",J1500,0)</f>
        <v>0</v>
      </c>
      <c r="BF1500" s="194">
        <f>IF(N1500="snížená",J1500,0)</f>
        <v>0</v>
      </c>
      <c r="BG1500" s="194">
        <f>IF(N1500="zákl. přenesená",J1500,0)</f>
        <v>0</v>
      </c>
      <c r="BH1500" s="194">
        <f>IF(N1500="sníž. přenesená",J1500,0)</f>
        <v>0</v>
      </c>
      <c r="BI1500" s="194">
        <f>IF(N1500="nulová",J1500,0)</f>
        <v>0</v>
      </c>
      <c r="BJ1500" s="18" t="s">
        <v>83</v>
      </c>
      <c r="BK1500" s="194">
        <f>ROUND(I1500*H1500,2)</f>
        <v>0</v>
      </c>
      <c r="BL1500" s="18" t="s">
        <v>185</v>
      </c>
      <c r="BM1500" s="18" t="s">
        <v>1600</v>
      </c>
    </row>
    <row r="1501" spans="2:65" s="1" customFormat="1" ht="11.25">
      <c r="B1501" s="35"/>
      <c r="C1501" s="36"/>
      <c r="D1501" s="195" t="s">
        <v>187</v>
      </c>
      <c r="E1501" s="36"/>
      <c r="F1501" s="196" t="s">
        <v>1601</v>
      </c>
      <c r="G1501" s="36"/>
      <c r="H1501" s="36"/>
      <c r="I1501" s="113"/>
      <c r="J1501" s="36"/>
      <c r="K1501" s="36"/>
      <c r="L1501" s="39"/>
      <c r="M1501" s="197"/>
      <c r="N1501" s="61"/>
      <c r="O1501" s="61"/>
      <c r="P1501" s="61"/>
      <c r="Q1501" s="61"/>
      <c r="R1501" s="61"/>
      <c r="S1501" s="61"/>
      <c r="T1501" s="62"/>
      <c r="AT1501" s="18" t="s">
        <v>187</v>
      </c>
      <c r="AU1501" s="18" t="s">
        <v>85</v>
      </c>
    </row>
    <row r="1502" spans="2:65" s="12" customFormat="1" ht="11.25">
      <c r="B1502" s="198"/>
      <c r="C1502" s="199"/>
      <c r="D1502" s="195" t="s">
        <v>189</v>
      </c>
      <c r="E1502" s="200" t="s">
        <v>19</v>
      </c>
      <c r="F1502" s="201" t="s">
        <v>1602</v>
      </c>
      <c r="G1502" s="199"/>
      <c r="H1502" s="200" t="s">
        <v>19</v>
      </c>
      <c r="I1502" s="202"/>
      <c r="J1502" s="199"/>
      <c r="K1502" s="199"/>
      <c r="L1502" s="203"/>
      <c r="M1502" s="204"/>
      <c r="N1502" s="205"/>
      <c r="O1502" s="205"/>
      <c r="P1502" s="205"/>
      <c r="Q1502" s="205"/>
      <c r="R1502" s="205"/>
      <c r="S1502" s="205"/>
      <c r="T1502" s="206"/>
      <c r="AT1502" s="207" t="s">
        <v>189</v>
      </c>
      <c r="AU1502" s="207" t="s">
        <v>85</v>
      </c>
      <c r="AV1502" s="12" t="s">
        <v>83</v>
      </c>
      <c r="AW1502" s="12" t="s">
        <v>35</v>
      </c>
      <c r="AX1502" s="12" t="s">
        <v>75</v>
      </c>
      <c r="AY1502" s="207" t="s">
        <v>178</v>
      </c>
    </row>
    <row r="1503" spans="2:65" s="12" customFormat="1" ht="11.25">
      <c r="B1503" s="198"/>
      <c r="C1503" s="199"/>
      <c r="D1503" s="195" t="s">
        <v>189</v>
      </c>
      <c r="E1503" s="200" t="s">
        <v>19</v>
      </c>
      <c r="F1503" s="201" t="s">
        <v>1603</v>
      </c>
      <c r="G1503" s="199"/>
      <c r="H1503" s="200" t="s">
        <v>19</v>
      </c>
      <c r="I1503" s="202"/>
      <c r="J1503" s="199"/>
      <c r="K1503" s="199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189</v>
      </c>
      <c r="AU1503" s="207" t="s">
        <v>85</v>
      </c>
      <c r="AV1503" s="12" t="s">
        <v>83</v>
      </c>
      <c r="AW1503" s="12" t="s">
        <v>35</v>
      </c>
      <c r="AX1503" s="12" t="s">
        <v>75</v>
      </c>
      <c r="AY1503" s="207" t="s">
        <v>178</v>
      </c>
    </row>
    <row r="1504" spans="2:65" s="13" customFormat="1" ht="11.25">
      <c r="B1504" s="208"/>
      <c r="C1504" s="209"/>
      <c r="D1504" s="195" t="s">
        <v>189</v>
      </c>
      <c r="E1504" s="210" t="s">
        <v>19</v>
      </c>
      <c r="F1504" s="211" t="s">
        <v>1604</v>
      </c>
      <c r="G1504" s="209"/>
      <c r="H1504" s="212">
        <v>7.976</v>
      </c>
      <c r="I1504" s="213"/>
      <c r="J1504" s="209"/>
      <c r="K1504" s="209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189</v>
      </c>
      <c r="AU1504" s="218" t="s">
        <v>85</v>
      </c>
      <c r="AV1504" s="13" t="s">
        <v>85</v>
      </c>
      <c r="AW1504" s="13" t="s">
        <v>35</v>
      </c>
      <c r="AX1504" s="13" t="s">
        <v>75</v>
      </c>
      <c r="AY1504" s="218" t="s">
        <v>178</v>
      </c>
    </row>
    <row r="1505" spans="2:65" s="12" customFormat="1" ht="11.25">
      <c r="B1505" s="198"/>
      <c r="C1505" s="199"/>
      <c r="D1505" s="195" t="s">
        <v>189</v>
      </c>
      <c r="E1505" s="200" t="s">
        <v>19</v>
      </c>
      <c r="F1505" s="201" t="s">
        <v>1605</v>
      </c>
      <c r="G1505" s="199"/>
      <c r="H1505" s="200" t="s">
        <v>19</v>
      </c>
      <c r="I1505" s="202"/>
      <c r="J1505" s="199"/>
      <c r="K1505" s="199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189</v>
      </c>
      <c r="AU1505" s="207" t="s">
        <v>85</v>
      </c>
      <c r="AV1505" s="12" t="s">
        <v>83</v>
      </c>
      <c r="AW1505" s="12" t="s">
        <v>35</v>
      </c>
      <c r="AX1505" s="12" t="s">
        <v>75</v>
      </c>
      <c r="AY1505" s="207" t="s">
        <v>178</v>
      </c>
    </row>
    <row r="1506" spans="2:65" s="13" customFormat="1" ht="11.25">
      <c r="B1506" s="208"/>
      <c r="C1506" s="209"/>
      <c r="D1506" s="195" t="s">
        <v>189</v>
      </c>
      <c r="E1506" s="210" t="s">
        <v>19</v>
      </c>
      <c r="F1506" s="211" t="s">
        <v>1606</v>
      </c>
      <c r="G1506" s="209"/>
      <c r="H1506" s="212">
        <v>1.3540000000000001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189</v>
      </c>
      <c r="AU1506" s="218" t="s">
        <v>85</v>
      </c>
      <c r="AV1506" s="13" t="s">
        <v>85</v>
      </c>
      <c r="AW1506" s="13" t="s">
        <v>35</v>
      </c>
      <c r="AX1506" s="13" t="s">
        <v>75</v>
      </c>
      <c r="AY1506" s="218" t="s">
        <v>178</v>
      </c>
    </row>
    <row r="1507" spans="2:65" s="12" customFormat="1" ht="11.25">
      <c r="B1507" s="198"/>
      <c r="C1507" s="199"/>
      <c r="D1507" s="195" t="s">
        <v>189</v>
      </c>
      <c r="E1507" s="200" t="s">
        <v>19</v>
      </c>
      <c r="F1507" s="201" t="s">
        <v>1607</v>
      </c>
      <c r="G1507" s="199"/>
      <c r="H1507" s="200" t="s">
        <v>19</v>
      </c>
      <c r="I1507" s="202"/>
      <c r="J1507" s="199"/>
      <c r="K1507" s="199"/>
      <c r="L1507" s="203"/>
      <c r="M1507" s="204"/>
      <c r="N1507" s="205"/>
      <c r="O1507" s="205"/>
      <c r="P1507" s="205"/>
      <c r="Q1507" s="205"/>
      <c r="R1507" s="205"/>
      <c r="S1507" s="205"/>
      <c r="T1507" s="206"/>
      <c r="AT1507" s="207" t="s">
        <v>189</v>
      </c>
      <c r="AU1507" s="207" t="s">
        <v>85</v>
      </c>
      <c r="AV1507" s="12" t="s">
        <v>83</v>
      </c>
      <c r="AW1507" s="12" t="s">
        <v>35</v>
      </c>
      <c r="AX1507" s="12" t="s">
        <v>75</v>
      </c>
      <c r="AY1507" s="207" t="s">
        <v>178</v>
      </c>
    </row>
    <row r="1508" spans="2:65" s="13" customFormat="1" ht="11.25">
      <c r="B1508" s="208"/>
      <c r="C1508" s="209"/>
      <c r="D1508" s="195" t="s">
        <v>189</v>
      </c>
      <c r="E1508" s="210" t="s">
        <v>19</v>
      </c>
      <c r="F1508" s="211" t="s">
        <v>1608</v>
      </c>
      <c r="G1508" s="209"/>
      <c r="H1508" s="212">
        <v>1.9279999999999999</v>
      </c>
      <c r="I1508" s="213"/>
      <c r="J1508" s="209"/>
      <c r="K1508" s="209"/>
      <c r="L1508" s="214"/>
      <c r="M1508" s="215"/>
      <c r="N1508" s="216"/>
      <c r="O1508" s="216"/>
      <c r="P1508" s="216"/>
      <c r="Q1508" s="216"/>
      <c r="R1508" s="216"/>
      <c r="S1508" s="216"/>
      <c r="T1508" s="217"/>
      <c r="AT1508" s="218" t="s">
        <v>189</v>
      </c>
      <c r="AU1508" s="218" t="s">
        <v>85</v>
      </c>
      <c r="AV1508" s="13" t="s">
        <v>85</v>
      </c>
      <c r="AW1508" s="13" t="s">
        <v>35</v>
      </c>
      <c r="AX1508" s="13" t="s">
        <v>75</v>
      </c>
      <c r="AY1508" s="218" t="s">
        <v>178</v>
      </c>
    </row>
    <row r="1509" spans="2:65" s="15" customFormat="1" ht="11.25">
      <c r="B1509" s="230"/>
      <c r="C1509" s="231"/>
      <c r="D1509" s="195" t="s">
        <v>189</v>
      </c>
      <c r="E1509" s="232" t="s">
        <v>19</v>
      </c>
      <c r="F1509" s="233" t="s">
        <v>274</v>
      </c>
      <c r="G1509" s="231"/>
      <c r="H1509" s="234">
        <v>11.257999999999999</v>
      </c>
      <c r="I1509" s="235"/>
      <c r="J1509" s="231"/>
      <c r="K1509" s="231"/>
      <c r="L1509" s="236"/>
      <c r="M1509" s="237"/>
      <c r="N1509" s="238"/>
      <c r="O1509" s="238"/>
      <c r="P1509" s="238"/>
      <c r="Q1509" s="238"/>
      <c r="R1509" s="238"/>
      <c r="S1509" s="238"/>
      <c r="T1509" s="239"/>
      <c r="AT1509" s="240" t="s">
        <v>189</v>
      </c>
      <c r="AU1509" s="240" t="s">
        <v>85</v>
      </c>
      <c r="AV1509" s="15" t="s">
        <v>198</v>
      </c>
      <c r="AW1509" s="15" t="s">
        <v>35</v>
      </c>
      <c r="AX1509" s="15" t="s">
        <v>75</v>
      </c>
      <c r="AY1509" s="240" t="s">
        <v>178</v>
      </c>
    </row>
    <row r="1510" spans="2:65" s="12" customFormat="1" ht="11.25">
      <c r="B1510" s="198"/>
      <c r="C1510" s="199"/>
      <c r="D1510" s="195" t="s">
        <v>189</v>
      </c>
      <c r="E1510" s="200" t="s">
        <v>19</v>
      </c>
      <c r="F1510" s="201" t="s">
        <v>1609</v>
      </c>
      <c r="G1510" s="199"/>
      <c r="H1510" s="200" t="s">
        <v>19</v>
      </c>
      <c r="I1510" s="202"/>
      <c r="J1510" s="199"/>
      <c r="K1510" s="199"/>
      <c r="L1510" s="203"/>
      <c r="M1510" s="204"/>
      <c r="N1510" s="205"/>
      <c r="O1510" s="205"/>
      <c r="P1510" s="205"/>
      <c r="Q1510" s="205"/>
      <c r="R1510" s="205"/>
      <c r="S1510" s="205"/>
      <c r="T1510" s="206"/>
      <c r="AT1510" s="207" t="s">
        <v>189</v>
      </c>
      <c r="AU1510" s="207" t="s">
        <v>85</v>
      </c>
      <c r="AV1510" s="12" t="s">
        <v>83</v>
      </c>
      <c r="AW1510" s="12" t="s">
        <v>35</v>
      </c>
      <c r="AX1510" s="12" t="s">
        <v>75</v>
      </c>
      <c r="AY1510" s="207" t="s">
        <v>178</v>
      </c>
    </row>
    <row r="1511" spans="2:65" s="12" customFormat="1" ht="11.25">
      <c r="B1511" s="198"/>
      <c r="C1511" s="199"/>
      <c r="D1511" s="195" t="s">
        <v>189</v>
      </c>
      <c r="E1511" s="200" t="s">
        <v>19</v>
      </c>
      <c r="F1511" s="201" t="s">
        <v>1610</v>
      </c>
      <c r="G1511" s="199"/>
      <c r="H1511" s="200" t="s">
        <v>19</v>
      </c>
      <c r="I1511" s="202"/>
      <c r="J1511" s="199"/>
      <c r="K1511" s="199"/>
      <c r="L1511" s="203"/>
      <c r="M1511" s="204"/>
      <c r="N1511" s="205"/>
      <c r="O1511" s="205"/>
      <c r="P1511" s="205"/>
      <c r="Q1511" s="205"/>
      <c r="R1511" s="205"/>
      <c r="S1511" s="205"/>
      <c r="T1511" s="206"/>
      <c r="AT1511" s="207" t="s">
        <v>189</v>
      </c>
      <c r="AU1511" s="207" t="s">
        <v>85</v>
      </c>
      <c r="AV1511" s="12" t="s">
        <v>83</v>
      </c>
      <c r="AW1511" s="12" t="s">
        <v>35</v>
      </c>
      <c r="AX1511" s="12" t="s">
        <v>75</v>
      </c>
      <c r="AY1511" s="207" t="s">
        <v>178</v>
      </c>
    </row>
    <row r="1512" spans="2:65" s="13" customFormat="1" ht="11.25">
      <c r="B1512" s="208"/>
      <c r="C1512" s="209"/>
      <c r="D1512" s="195" t="s">
        <v>189</v>
      </c>
      <c r="E1512" s="210" t="s">
        <v>19</v>
      </c>
      <c r="F1512" s="211" t="s">
        <v>1611</v>
      </c>
      <c r="G1512" s="209"/>
      <c r="H1512" s="212">
        <v>3.8039999999999998</v>
      </c>
      <c r="I1512" s="213"/>
      <c r="J1512" s="209"/>
      <c r="K1512" s="209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189</v>
      </c>
      <c r="AU1512" s="218" t="s">
        <v>85</v>
      </c>
      <c r="AV1512" s="13" t="s">
        <v>85</v>
      </c>
      <c r="AW1512" s="13" t="s">
        <v>35</v>
      </c>
      <c r="AX1512" s="13" t="s">
        <v>75</v>
      </c>
      <c r="AY1512" s="218" t="s">
        <v>178</v>
      </c>
    </row>
    <row r="1513" spans="2:65" s="12" customFormat="1" ht="11.25">
      <c r="B1513" s="198"/>
      <c r="C1513" s="199"/>
      <c r="D1513" s="195" t="s">
        <v>189</v>
      </c>
      <c r="E1513" s="200" t="s">
        <v>19</v>
      </c>
      <c r="F1513" s="201" t="s">
        <v>1612</v>
      </c>
      <c r="G1513" s="199"/>
      <c r="H1513" s="200" t="s">
        <v>19</v>
      </c>
      <c r="I1513" s="202"/>
      <c r="J1513" s="199"/>
      <c r="K1513" s="199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189</v>
      </c>
      <c r="AU1513" s="207" t="s">
        <v>85</v>
      </c>
      <c r="AV1513" s="12" t="s">
        <v>83</v>
      </c>
      <c r="AW1513" s="12" t="s">
        <v>35</v>
      </c>
      <c r="AX1513" s="12" t="s">
        <v>75</v>
      </c>
      <c r="AY1513" s="207" t="s">
        <v>178</v>
      </c>
    </row>
    <row r="1514" spans="2:65" s="13" customFormat="1" ht="11.25">
      <c r="B1514" s="208"/>
      <c r="C1514" s="209"/>
      <c r="D1514" s="195" t="s">
        <v>189</v>
      </c>
      <c r="E1514" s="210" t="s">
        <v>19</v>
      </c>
      <c r="F1514" s="211" t="s">
        <v>1613</v>
      </c>
      <c r="G1514" s="209"/>
      <c r="H1514" s="212">
        <v>5.2</v>
      </c>
      <c r="I1514" s="213"/>
      <c r="J1514" s="209"/>
      <c r="K1514" s="209"/>
      <c r="L1514" s="214"/>
      <c r="M1514" s="215"/>
      <c r="N1514" s="216"/>
      <c r="O1514" s="216"/>
      <c r="P1514" s="216"/>
      <c r="Q1514" s="216"/>
      <c r="R1514" s="216"/>
      <c r="S1514" s="216"/>
      <c r="T1514" s="217"/>
      <c r="AT1514" s="218" t="s">
        <v>189</v>
      </c>
      <c r="AU1514" s="218" t="s">
        <v>85</v>
      </c>
      <c r="AV1514" s="13" t="s">
        <v>85</v>
      </c>
      <c r="AW1514" s="13" t="s">
        <v>35</v>
      </c>
      <c r="AX1514" s="13" t="s">
        <v>75</v>
      </c>
      <c r="AY1514" s="218" t="s">
        <v>178</v>
      </c>
    </row>
    <row r="1515" spans="2:65" s="12" customFormat="1" ht="11.25">
      <c r="B1515" s="198"/>
      <c r="C1515" s="199"/>
      <c r="D1515" s="195" t="s">
        <v>189</v>
      </c>
      <c r="E1515" s="200" t="s">
        <v>19</v>
      </c>
      <c r="F1515" s="201" t="s">
        <v>1614</v>
      </c>
      <c r="G1515" s="199"/>
      <c r="H1515" s="200" t="s">
        <v>19</v>
      </c>
      <c r="I1515" s="202"/>
      <c r="J1515" s="199"/>
      <c r="K1515" s="199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189</v>
      </c>
      <c r="AU1515" s="207" t="s">
        <v>85</v>
      </c>
      <c r="AV1515" s="12" t="s">
        <v>83</v>
      </c>
      <c r="AW1515" s="12" t="s">
        <v>35</v>
      </c>
      <c r="AX1515" s="12" t="s">
        <v>75</v>
      </c>
      <c r="AY1515" s="207" t="s">
        <v>178</v>
      </c>
    </row>
    <row r="1516" spans="2:65" s="13" customFormat="1" ht="11.25">
      <c r="B1516" s="208"/>
      <c r="C1516" s="209"/>
      <c r="D1516" s="195" t="s">
        <v>189</v>
      </c>
      <c r="E1516" s="210" t="s">
        <v>19</v>
      </c>
      <c r="F1516" s="211" t="s">
        <v>1615</v>
      </c>
      <c r="G1516" s="209"/>
      <c r="H1516" s="212">
        <v>5.6120000000000001</v>
      </c>
      <c r="I1516" s="213"/>
      <c r="J1516" s="209"/>
      <c r="K1516" s="209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189</v>
      </c>
      <c r="AU1516" s="218" t="s">
        <v>85</v>
      </c>
      <c r="AV1516" s="13" t="s">
        <v>85</v>
      </c>
      <c r="AW1516" s="13" t="s">
        <v>35</v>
      </c>
      <c r="AX1516" s="13" t="s">
        <v>75</v>
      </c>
      <c r="AY1516" s="218" t="s">
        <v>178</v>
      </c>
    </row>
    <row r="1517" spans="2:65" s="15" customFormat="1" ht="11.25">
      <c r="B1517" s="230"/>
      <c r="C1517" s="231"/>
      <c r="D1517" s="195" t="s">
        <v>189</v>
      </c>
      <c r="E1517" s="232" t="s">
        <v>19</v>
      </c>
      <c r="F1517" s="233" t="s">
        <v>274</v>
      </c>
      <c r="G1517" s="231"/>
      <c r="H1517" s="234">
        <v>14.616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189</v>
      </c>
      <c r="AU1517" s="240" t="s">
        <v>85</v>
      </c>
      <c r="AV1517" s="15" t="s">
        <v>198</v>
      </c>
      <c r="AW1517" s="15" t="s">
        <v>35</v>
      </c>
      <c r="AX1517" s="15" t="s">
        <v>75</v>
      </c>
      <c r="AY1517" s="240" t="s">
        <v>178</v>
      </c>
    </row>
    <row r="1518" spans="2:65" s="14" customFormat="1" ht="11.25">
      <c r="B1518" s="219"/>
      <c r="C1518" s="220"/>
      <c r="D1518" s="195" t="s">
        <v>189</v>
      </c>
      <c r="E1518" s="221" t="s">
        <v>19</v>
      </c>
      <c r="F1518" s="222" t="s">
        <v>258</v>
      </c>
      <c r="G1518" s="220"/>
      <c r="H1518" s="223">
        <v>25.873999999999999</v>
      </c>
      <c r="I1518" s="224"/>
      <c r="J1518" s="220"/>
      <c r="K1518" s="220"/>
      <c r="L1518" s="225"/>
      <c r="M1518" s="226"/>
      <c r="N1518" s="227"/>
      <c r="O1518" s="227"/>
      <c r="P1518" s="227"/>
      <c r="Q1518" s="227"/>
      <c r="R1518" s="227"/>
      <c r="S1518" s="227"/>
      <c r="T1518" s="228"/>
      <c r="AT1518" s="229" t="s">
        <v>189</v>
      </c>
      <c r="AU1518" s="229" t="s">
        <v>85</v>
      </c>
      <c r="AV1518" s="14" t="s">
        <v>185</v>
      </c>
      <c r="AW1518" s="14" t="s">
        <v>35</v>
      </c>
      <c r="AX1518" s="14" t="s">
        <v>83</v>
      </c>
      <c r="AY1518" s="229" t="s">
        <v>178</v>
      </c>
    </row>
    <row r="1519" spans="2:65" s="1" customFormat="1" ht="16.5" customHeight="1">
      <c r="B1519" s="35"/>
      <c r="C1519" s="183" t="s">
        <v>1616</v>
      </c>
      <c r="D1519" s="183" t="s">
        <v>180</v>
      </c>
      <c r="E1519" s="184" t="s">
        <v>1617</v>
      </c>
      <c r="F1519" s="185" t="s">
        <v>1618</v>
      </c>
      <c r="G1519" s="186" t="s">
        <v>226</v>
      </c>
      <c r="H1519" s="187">
        <v>0.63</v>
      </c>
      <c r="I1519" s="188"/>
      <c r="J1519" s="189">
        <f>ROUND(I1519*H1519,2)</f>
        <v>0</v>
      </c>
      <c r="K1519" s="185" t="s">
        <v>184</v>
      </c>
      <c r="L1519" s="39"/>
      <c r="M1519" s="190" t="s">
        <v>19</v>
      </c>
      <c r="N1519" s="191" t="s">
        <v>46</v>
      </c>
      <c r="O1519" s="61"/>
      <c r="P1519" s="192">
        <f>O1519*H1519</f>
        <v>0</v>
      </c>
      <c r="Q1519" s="192">
        <v>2.45329</v>
      </c>
      <c r="R1519" s="192">
        <f>Q1519*H1519</f>
        <v>1.5455726999999999</v>
      </c>
      <c r="S1519" s="192">
        <v>0</v>
      </c>
      <c r="T1519" s="193">
        <f>S1519*H1519</f>
        <v>0</v>
      </c>
      <c r="AR1519" s="18" t="s">
        <v>185</v>
      </c>
      <c r="AT1519" s="18" t="s">
        <v>180</v>
      </c>
      <c r="AU1519" s="18" t="s">
        <v>85</v>
      </c>
      <c r="AY1519" s="18" t="s">
        <v>178</v>
      </c>
      <c r="BE1519" s="194">
        <f>IF(N1519="základní",J1519,0)</f>
        <v>0</v>
      </c>
      <c r="BF1519" s="194">
        <f>IF(N1519="snížená",J1519,0)</f>
        <v>0</v>
      </c>
      <c r="BG1519" s="194">
        <f>IF(N1519="zákl. přenesená",J1519,0)</f>
        <v>0</v>
      </c>
      <c r="BH1519" s="194">
        <f>IF(N1519="sníž. přenesená",J1519,0)</f>
        <v>0</v>
      </c>
      <c r="BI1519" s="194">
        <f>IF(N1519="nulová",J1519,0)</f>
        <v>0</v>
      </c>
      <c r="BJ1519" s="18" t="s">
        <v>83</v>
      </c>
      <c r="BK1519" s="194">
        <f>ROUND(I1519*H1519,2)</f>
        <v>0</v>
      </c>
      <c r="BL1519" s="18" t="s">
        <v>185</v>
      </c>
      <c r="BM1519" s="18" t="s">
        <v>1619</v>
      </c>
    </row>
    <row r="1520" spans="2:65" s="1" customFormat="1" ht="11.25">
      <c r="B1520" s="35"/>
      <c r="C1520" s="36"/>
      <c r="D1520" s="195" t="s">
        <v>187</v>
      </c>
      <c r="E1520" s="36"/>
      <c r="F1520" s="196" t="s">
        <v>1620</v>
      </c>
      <c r="G1520" s="36"/>
      <c r="H1520" s="36"/>
      <c r="I1520" s="113"/>
      <c r="J1520" s="36"/>
      <c r="K1520" s="36"/>
      <c r="L1520" s="39"/>
      <c r="M1520" s="197"/>
      <c r="N1520" s="61"/>
      <c r="O1520" s="61"/>
      <c r="P1520" s="61"/>
      <c r="Q1520" s="61"/>
      <c r="R1520" s="61"/>
      <c r="S1520" s="61"/>
      <c r="T1520" s="62"/>
      <c r="AT1520" s="18" t="s">
        <v>187</v>
      </c>
      <c r="AU1520" s="18" t="s">
        <v>85</v>
      </c>
    </row>
    <row r="1521" spans="2:65" s="12" customFormat="1" ht="11.25">
      <c r="B1521" s="198"/>
      <c r="C1521" s="199"/>
      <c r="D1521" s="195" t="s">
        <v>189</v>
      </c>
      <c r="E1521" s="200" t="s">
        <v>19</v>
      </c>
      <c r="F1521" s="201" t="s">
        <v>1621</v>
      </c>
      <c r="G1521" s="199"/>
      <c r="H1521" s="200" t="s">
        <v>19</v>
      </c>
      <c r="I1521" s="202"/>
      <c r="J1521" s="199"/>
      <c r="K1521" s="199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189</v>
      </c>
      <c r="AU1521" s="207" t="s">
        <v>85</v>
      </c>
      <c r="AV1521" s="12" t="s">
        <v>83</v>
      </c>
      <c r="AW1521" s="12" t="s">
        <v>35</v>
      </c>
      <c r="AX1521" s="12" t="s">
        <v>75</v>
      </c>
      <c r="AY1521" s="207" t="s">
        <v>178</v>
      </c>
    </row>
    <row r="1522" spans="2:65" s="13" customFormat="1" ht="11.25">
      <c r="B1522" s="208"/>
      <c r="C1522" s="209"/>
      <c r="D1522" s="195" t="s">
        <v>189</v>
      </c>
      <c r="E1522" s="210" t="s">
        <v>19</v>
      </c>
      <c r="F1522" s="211" t="s">
        <v>1622</v>
      </c>
      <c r="G1522" s="209"/>
      <c r="H1522" s="212">
        <v>0.63</v>
      </c>
      <c r="I1522" s="213"/>
      <c r="J1522" s="209"/>
      <c r="K1522" s="209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189</v>
      </c>
      <c r="AU1522" s="218" t="s">
        <v>85</v>
      </c>
      <c r="AV1522" s="13" t="s">
        <v>85</v>
      </c>
      <c r="AW1522" s="13" t="s">
        <v>35</v>
      </c>
      <c r="AX1522" s="13" t="s">
        <v>83</v>
      </c>
      <c r="AY1522" s="218" t="s">
        <v>178</v>
      </c>
    </row>
    <row r="1523" spans="2:65" s="1" customFormat="1" ht="16.5" customHeight="1">
      <c r="B1523" s="35"/>
      <c r="C1523" s="183" t="s">
        <v>1623</v>
      </c>
      <c r="D1523" s="183" t="s">
        <v>180</v>
      </c>
      <c r="E1523" s="184" t="s">
        <v>1624</v>
      </c>
      <c r="F1523" s="185" t="s">
        <v>1625</v>
      </c>
      <c r="G1523" s="186" t="s">
        <v>226</v>
      </c>
      <c r="H1523" s="187">
        <v>11.257999999999999</v>
      </c>
      <c r="I1523" s="188"/>
      <c r="J1523" s="189">
        <f>ROUND(I1523*H1523,2)</f>
        <v>0</v>
      </c>
      <c r="K1523" s="185" t="s">
        <v>184</v>
      </c>
      <c r="L1523" s="39"/>
      <c r="M1523" s="190" t="s">
        <v>19</v>
      </c>
      <c r="N1523" s="191" t="s">
        <v>46</v>
      </c>
      <c r="O1523" s="61"/>
      <c r="P1523" s="192">
        <f>O1523*H1523</f>
        <v>0</v>
      </c>
      <c r="Q1523" s="192">
        <v>0</v>
      </c>
      <c r="R1523" s="192">
        <f>Q1523*H1523</f>
        <v>0</v>
      </c>
      <c r="S1523" s="192">
        <v>0</v>
      </c>
      <c r="T1523" s="193">
        <f>S1523*H1523</f>
        <v>0</v>
      </c>
      <c r="AR1523" s="18" t="s">
        <v>185</v>
      </c>
      <c r="AT1523" s="18" t="s">
        <v>180</v>
      </c>
      <c r="AU1523" s="18" t="s">
        <v>85</v>
      </c>
      <c r="AY1523" s="18" t="s">
        <v>178</v>
      </c>
      <c r="BE1523" s="194">
        <f>IF(N1523="základní",J1523,0)</f>
        <v>0</v>
      </c>
      <c r="BF1523" s="194">
        <f>IF(N1523="snížená",J1523,0)</f>
        <v>0</v>
      </c>
      <c r="BG1523" s="194">
        <f>IF(N1523="zákl. přenesená",J1523,0)</f>
        <v>0</v>
      </c>
      <c r="BH1523" s="194">
        <f>IF(N1523="sníž. přenesená",J1523,0)</f>
        <v>0</v>
      </c>
      <c r="BI1523" s="194">
        <f>IF(N1523="nulová",J1523,0)</f>
        <v>0</v>
      </c>
      <c r="BJ1523" s="18" t="s">
        <v>83</v>
      </c>
      <c r="BK1523" s="194">
        <f>ROUND(I1523*H1523,2)</f>
        <v>0</v>
      </c>
      <c r="BL1523" s="18" t="s">
        <v>185</v>
      </c>
      <c r="BM1523" s="18" t="s">
        <v>1626</v>
      </c>
    </row>
    <row r="1524" spans="2:65" s="1" customFormat="1" ht="11.25">
      <c r="B1524" s="35"/>
      <c r="C1524" s="36"/>
      <c r="D1524" s="195" t="s">
        <v>187</v>
      </c>
      <c r="E1524" s="36"/>
      <c r="F1524" s="196" t="s">
        <v>1627</v>
      </c>
      <c r="G1524" s="36"/>
      <c r="H1524" s="36"/>
      <c r="I1524" s="113"/>
      <c r="J1524" s="36"/>
      <c r="K1524" s="36"/>
      <c r="L1524" s="39"/>
      <c r="M1524" s="197"/>
      <c r="N1524" s="61"/>
      <c r="O1524" s="61"/>
      <c r="P1524" s="61"/>
      <c r="Q1524" s="61"/>
      <c r="R1524" s="61"/>
      <c r="S1524" s="61"/>
      <c r="T1524" s="62"/>
      <c r="AT1524" s="18" t="s">
        <v>187</v>
      </c>
      <c r="AU1524" s="18" t="s">
        <v>85</v>
      </c>
    </row>
    <row r="1525" spans="2:65" s="12" customFormat="1" ht="11.25">
      <c r="B1525" s="198"/>
      <c r="C1525" s="199"/>
      <c r="D1525" s="195" t="s">
        <v>189</v>
      </c>
      <c r="E1525" s="200" t="s">
        <v>19</v>
      </c>
      <c r="F1525" s="201" t="s">
        <v>1602</v>
      </c>
      <c r="G1525" s="199"/>
      <c r="H1525" s="200" t="s">
        <v>19</v>
      </c>
      <c r="I1525" s="202"/>
      <c r="J1525" s="199"/>
      <c r="K1525" s="199"/>
      <c r="L1525" s="203"/>
      <c r="M1525" s="204"/>
      <c r="N1525" s="205"/>
      <c r="O1525" s="205"/>
      <c r="P1525" s="205"/>
      <c r="Q1525" s="205"/>
      <c r="R1525" s="205"/>
      <c r="S1525" s="205"/>
      <c r="T1525" s="206"/>
      <c r="AT1525" s="207" t="s">
        <v>189</v>
      </c>
      <c r="AU1525" s="207" t="s">
        <v>85</v>
      </c>
      <c r="AV1525" s="12" t="s">
        <v>83</v>
      </c>
      <c r="AW1525" s="12" t="s">
        <v>35</v>
      </c>
      <c r="AX1525" s="12" t="s">
        <v>75</v>
      </c>
      <c r="AY1525" s="207" t="s">
        <v>178</v>
      </c>
    </row>
    <row r="1526" spans="2:65" s="12" customFormat="1" ht="11.25">
      <c r="B1526" s="198"/>
      <c r="C1526" s="199"/>
      <c r="D1526" s="195" t="s">
        <v>189</v>
      </c>
      <c r="E1526" s="200" t="s">
        <v>19</v>
      </c>
      <c r="F1526" s="201" t="s">
        <v>1603</v>
      </c>
      <c r="G1526" s="199"/>
      <c r="H1526" s="200" t="s">
        <v>19</v>
      </c>
      <c r="I1526" s="202"/>
      <c r="J1526" s="199"/>
      <c r="K1526" s="199"/>
      <c r="L1526" s="203"/>
      <c r="M1526" s="204"/>
      <c r="N1526" s="205"/>
      <c r="O1526" s="205"/>
      <c r="P1526" s="205"/>
      <c r="Q1526" s="205"/>
      <c r="R1526" s="205"/>
      <c r="S1526" s="205"/>
      <c r="T1526" s="206"/>
      <c r="AT1526" s="207" t="s">
        <v>189</v>
      </c>
      <c r="AU1526" s="207" t="s">
        <v>85</v>
      </c>
      <c r="AV1526" s="12" t="s">
        <v>83</v>
      </c>
      <c r="AW1526" s="12" t="s">
        <v>35</v>
      </c>
      <c r="AX1526" s="12" t="s">
        <v>75</v>
      </c>
      <c r="AY1526" s="207" t="s">
        <v>178</v>
      </c>
    </row>
    <row r="1527" spans="2:65" s="13" customFormat="1" ht="11.25">
      <c r="B1527" s="208"/>
      <c r="C1527" s="209"/>
      <c r="D1527" s="195" t="s">
        <v>189</v>
      </c>
      <c r="E1527" s="210" t="s">
        <v>19</v>
      </c>
      <c r="F1527" s="211" t="s">
        <v>1604</v>
      </c>
      <c r="G1527" s="209"/>
      <c r="H1527" s="212">
        <v>7.976</v>
      </c>
      <c r="I1527" s="213"/>
      <c r="J1527" s="209"/>
      <c r="K1527" s="209"/>
      <c r="L1527" s="214"/>
      <c r="M1527" s="215"/>
      <c r="N1527" s="216"/>
      <c r="O1527" s="216"/>
      <c r="P1527" s="216"/>
      <c r="Q1527" s="216"/>
      <c r="R1527" s="216"/>
      <c r="S1527" s="216"/>
      <c r="T1527" s="217"/>
      <c r="AT1527" s="218" t="s">
        <v>189</v>
      </c>
      <c r="AU1527" s="218" t="s">
        <v>85</v>
      </c>
      <c r="AV1527" s="13" t="s">
        <v>85</v>
      </c>
      <c r="AW1527" s="13" t="s">
        <v>35</v>
      </c>
      <c r="AX1527" s="13" t="s">
        <v>75</v>
      </c>
      <c r="AY1527" s="218" t="s">
        <v>178</v>
      </c>
    </row>
    <row r="1528" spans="2:65" s="12" customFormat="1" ht="11.25">
      <c r="B1528" s="198"/>
      <c r="C1528" s="199"/>
      <c r="D1528" s="195" t="s">
        <v>189</v>
      </c>
      <c r="E1528" s="200" t="s">
        <v>19</v>
      </c>
      <c r="F1528" s="201" t="s">
        <v>1605</v>
      </c>
      <c r="G1528" s="199"/>
      <c r="H1528" s="200" t="s">
        <v>19</v>
      </c>
      <c r="I1528" s="202"/>
      <c r="J1528" s="199"/>
      <c r="K1528" s="199"/>
      <c r="L1528" s="203"/>
      <c r="M1528" s="204"/>
      <c r="N1528" s="205"/>
      <c r="O1528" s="205"/>
      <c r="P1528" s="205"/>
      <c r="Q1528" s="205"/>
      <c r="R1528" s="205"/>
      <c r="S1528" s="205"/>
      <c r="T1528" s="206"/>
      <c r="AT1528" s="207" t="s">
        <v>189</v>
      </c>
      <c r="AU1528" s="207" t="s">
        <v>85</v>
      </c>
      <c r="AV1528" s="12" t="s">
        <v>83</v>
      </c>
      <c r="AW1528" s="12" t="s">
        <v>35</v>
      </c>
      <c r="AX1528" s="12" t="s">
        <v>75</v>
      </c>
      <c r="AY1528" s="207" t="s">
        <v>178</v>
      </c>
    </row>
    <row r="1529" spans="2:65" s="13" customFormat="1" ht="11.25">
      <c r="B1529" s="208"/>
      <c r="C1529" s="209"/>
      <c r="D1529" s="195" t="s">
        <v>189</v>
      </c>
      <c r="E1529" s="210" t="s">
        <v>19</v>
      </c>
      <c r="F1529" s="211" t="s">
        <v>1606</v>
      </c>
      <c r="G1529" s="209"/>
      <c r="H1529" s="212">
        <v>1.3540000000000001</v>
      </c>
      <c r="I1529" s="213"/>
      <c r="J1529" s="209"/>
      <c r="K1529" s="209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189</v>
      </c>
      <c r="AU1529" s="218" t="s">
        <v>85</v>
      </c>
      <c r="AV1529" s="13" t="s">
        <v>85</v>
      </c>
      <c r="AW1529" s="13" t="s">
        <v>35</v>
      </c>
      <c r="AX1529" s="13" t="s">
        <v>75</v>
      </c>
      <c r="AY1529" s="218" t="s">
        <v>178</v>
      </c>
    </row>
    <row r="1530" spans="2:65" s="12" customFormat="1" ht="11.25">
      <c r="B1530" s="198"/>
      <c r="C1530" s="199"/>
      <c r="D1530" s="195" t="s">
        <v>189</v>
      </c>
      <c r="E1530" s="200" t="s">
        <v>19</v>
      </c>
      <c r="F1530" s="201" t="s">
        <v>1607</v>
      </c>
      <c r="G1530" s="199"/>
      <c r="H1530" s="200" t="s">
        <v>19</v>
      </c>
      <c r="I1530" s="202"/>
      <c r="J1530" s="199"/>
      <c r="K1530" s="199"/>
      <c r="L1530" s="203"/>
      <c r="M1530" s="204"/>
      <c r="N1530" s="205"/>
      <c r="O1530" s="205"/>
      <c r="P1530" s="205"/>
      <c r="Q1530" s="205"/>
      <c r="R1530" s="205"/>
      <c r="S1530" s="205"/>
      <c r="T1530" s="206"/>
      <c r="AT1530" s="207" t="s">
        <v>189</v>
      </c>
      <c r="AU1530" s="207" t="s">
        <v>85</v>
      </c>
      <c r="AV1530" s="12" t="s">
        <v>83</v>
      </c>
      <c r="AW1530" s="12" t="s">
        <v>35</v>
      </c>
      <c r="AX1530" s="12" t="s">
        <v>75</v>
      </c>
      <c r="AY1530" s="207" t="s">
        <v>178</v>
      </c>
    </row>
    <row r="1531" spans="2:65" s="13" customFormat="1" ht="11.25">
      <c r="B1531" s="208"/>
      <c r="C1531" s="209"/>
      <c r="D1531" s="195" t="s">
        <v>189</v>
      </c>
      <c r="E1531" s="210" t="s">
        <v>19</v>
      </c>
      <c r="F1531" s="211" t="s">
        <v>1608</v>
      </c>
      <c r="G1531" s="209"/>
      <c r="H1531" s="212">
        <v>1.9279999999999999</v>
      </c>
      <c r="I1531" s="213"/>
      <c r="J1531" s="209"/>
      <c r="K1531" s="209"/>
      <c r="L1531" s="214"/>
      <c r="M1531" s="215"/>
      <c r="N1531" s="216"/>
      <c r="O1531" s="216"/>
      <c r="P1531" s="216"/>
      <c r="Q1531" s="216"/>
      <c r="R1531" s="216"/>
      <c r="S1531" s="216"/>
      <c r="T1531" s="217"/>
      <c r="AT1531" s="218" t="s">
        <v>189</v>
      </c>
      <c r="AU1531" s="218" t="s">
        <v>85</v>
      </c>
      <c r="AV1531" s="13" t="s">
        <v>85</v>
      </c>
      <c r="AW1531" s="13" t="s">
        <v>35</v>
      </c>
      <c r="AX1531" s="13" t="s">
        <v>75</v>
      </c>
      <c r="AY1531" s="218" t="s">
        <v>178</v>
      </c>
    </row>
    <row r="1532" spans="2:65" s="14" customFormat="1" ht="11.25">
      <c r="B1532" s="219"/>
      <c r="C1532" s="220"/>
      <c r="D1532" s="195" t="s">
        <v>189</v>
      </c>
      <c r="E1532" s="221" t="s">
        <v>19</v>
      </c>
      <c r="F1532" s="222" t="s">
        <v>258</v>
      </c>
      <c r="G1532" s="220"/>
      <c r="H1532" s="223">
        <v>11.257999999999999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189</v>
      </c>
      <c r="AU1532" s="229" t="s">
        <v>85</v>
      </c>
      <c r="AV1532" s="14" t="s">
        <v>185</v>
      </c>
      <c r="AW1532" s="14" t="s">
        <v>35</v>
      </c>
      <c r="AX1532" s="14" t="s">
        <v>83</v>
      </c>
      <c r="AY1532" s="229" t="s">
        <v>178</v>
      </c>
    </row>
    <row r="1533" spans="2:65" s="1" customFormat="1" ht="22.5" customHeight="1">
      <c r="B1533" s="35"/>
      <c r="C1533" s="183" t="s">
        <v>1628</v>
      </c>
      <c r="D1533" s="183" t="s">
        <v>180</v>
      </c>
      <c r="E1533" s="184" t="s">
        <v>1629</v>
      </c>
      <c r="F1533" s="185" t="s">
        <v>1630</v>
      </c>
      <c r="G1533" s="186" t="s">
        <v>226</v>
      </c>
      <c r="H1533" s="187">
        <v>14.616</v>
      </c>
      <c r="I1533" s="188"/>
      <c r="J1533" s="189">
        <f>ROUND(I1533*H1533,2)</f>
        <v>0</v>
      </c>
      <c r="K1533" s="185" t="s">
        <v>487</v>
      </c>
      <c r="L1533" s="39"/>
      <c r="M1533" s="190" t="s">
        <v>19</v>
      </c>
      <c r="N1533" s="191" t="s">
        <v>46</v>
      </c>
      <c r="O1533" s="61"/>
      <c r="P1533" s="192">
        <f>O1533*H1533</f>
        <v>0</v>
      </c>
      <c r="Q1533" s="192">
        <v>0</v>
      </c>
      <c r="R1533" s="192">
        <f>Q1533*H1533</f>
        <v>0</v>
      </c>
      <c r="S1533" s="192">
        <v>0</v>
      </c>
      <c r="T1533" s="193">
        <f>S1533*H1533</f>
        <v>0</v>
      </c>
      <c r="AR1533" s="18" t="s">
        <v>185</v>
      </c>
      <c r="AT1533" s="18" t="s">
        <v>180</v>
      </c>
      <c r="AU1533" s="18" t="s">
        <v>85</v>
      </c>
      <c r="AY1533" s="18" t="s">
        <v>178</v>
      </c>
      <c r="BE1533" s="194">
        <f>IF(N1533="základní",J1533,0)</f>
        <v>0</v>
      </c>
      <c r="BF1533" s="194">
        <f>IF(N1533="snížená",J1533,0)</f>
        <v>0</v>
      </c>
      <c r="BG1533" s="194">
        <f>IF(N1533="zákl. přenesená",J1533,0)</f>
        <v>0</v>
      </c>
      <c r="BH1533" s="194">
        <f>IF(N1533="sníž. přenesená",J1533,0)</f>
        <v>0</v>
      </c>
      <c r="BI1533" s="194">
        <f>IF(N1533="nulová",J1533,0)</f>
        <v>0</v>
      </c>
      <c r="BJ1533" s="18" t="s">
        <v>83</v>
      </c>
      <c r="BK1533" s="194">
        <f>ROUND(I1533*H1533,2)</f>
        <v>0</v>
      </c>
      <c r="BL1533" s="18" t="s">
        <v>185</v>
      </c>
      <c r="BM1533" s="18" t="s">
        <v>1631</v>
      </c>
    </row>
    <row r="1534" spans="2:65" s="1" customFormat="1" ht="11.25">
      <c r="B1534" s="35"/>
      <c r="C1534" s="36"/>
      <c r="D1534" s="195" t="s">
        <v>187</v>
      </c>
      <c r="E1534" s="36"/>
      <c r="F1534" s="196" t="s">
        <v>1632</v>
      </c>
      <c r="G1534" s="36"/>
      <c r="H1534" s="36"/>
      <c r="I1534" s="113"/>
      <c r="J1534" s="36"/>
      <c r="K1534" s="36"/>
      <c r="L1534" s="39"/>
      <c r="M1534" s="197"/>
      <c r="N1534" s="61"/>
      <c r="O1534" s="61"/>
      <c r="P1534" s="61"/>
      <c r="Q1534" s="61"/>
      <c r="R1534" s="61"/>
      <c r="S1534" s="61"/>
      <c r="T1534" s="62"/>
      <c r="AT1534" s="18" t="s">
        <v>187</v>
      </c>
      <c r="AU1534" s="18" t="s">
        <v>85</v>
      </c>
    </row>
    <row r="1535" spans="2:65" s="12" customFormat="1" ht="11.25">
      <c r="B1535" s="198"/>
      <c r="C1535" s="199"/>
      <c r="D1535" s="195" t="s">
        <v>189</v>
      </c>
      <c r="E1535" s="200" t="s">
        <v>19</v>
      </c>
      <c r="F1535" s="201" t="s">
        <v>1609</v>
      </c>
      <c r="G1535" s="199"/>
      <c r="H1535" s="200" t="s">
        <v>19</v>
      </c>
      <c r="I1535" s="202"/>
      <c r="J1535" s="199"/>
      <c r="K1535" s="199"/>
      <c r="L1535" s="203"/>
      <c r="M1535" s="204"/>
      <c r="N1535" s="205"/>
      <c r="O1535" s="205"/>
      <c r="P1535" s="205"/>
      <c r="Q1535" s="205"/>
      <c r="R1535" s="205"/>
      <c r="S1535" s="205"/>
      <c r="T1535" s="206"/>
      <c r="AT1535" s="207" t="s">
        <v>189</v>
      </c>
      <c r="AU1535" s="207" t="s">
        <v>85</v>
      </c>
      <c r="AV1535" s="12" t="s">
        <v>83</v>
      </c>
      <c r="AW1535" s="12" t="s">
        <v>35</v>
      </c>
      <c r="AX1535" s="12" t="s">
        <v>75</v>
      </c>
      <c r="AY1535" s="207" t="s">
        <v>178</v>
      </c>
    </row>
    <row r="1536" spans="2:65" s="12" customFormat="1" ht="11.25">
      <c r="B1536" s="198"/>
      <c r="C1536" s="199"/>
      <c r="D1536" s="195" t="s">
        <v>189</v>
      </c>
      <c r="E1536" s="200" t="s">
        <v>19</v>
      </c>
      <c r="F1536" s="201" t="s">
        <v>1610</v>
      </c>
      <c r="G1536" s="199"/>
      <c r="H1536" s="200" t="s">
        <v>19</v>
      </c>
      <c r="I1536" s="202"/>
      <c r="J1536" s="199"/>
      <c r="K1536" s="199"/>
      <c r="L1536" s="203"/>
      <c r="M1536" s="204"/>
      <c r="N1536" s="205"/>
      <c r="O1536" s="205"/>
      <c r="P1536" s="205"/>
      <c r="Q1536" s="205"/>
      <c r="R1536" s="205"/>
      <c r="S1536" s="205"/>
      <c r="T1536" s="206"/>
      <c r="AT1536" s="207" t="s">
        <v>189</v>
      </c>
      <c r="AU1536" s="207" t="s">
        <v>85</v>
      </c>
      <c r="AV1536" s="12" t="s">
        <v>83</v>
      </c>
      <c r="AW1536" s="12" t="s">
        <v>35</v>
      </c>
      <c r="AX1536" s="12" t="s">
        <v>75</v>
      </c>
      <c r="AY1536" s="207" t="s">
        <v>178</v>
      </c>
    </row>
    <row r="1537" spans="2:65" s="13" customFormat="1" ht="11.25">
      <c r="B1537" s="208"/>
      <c r="C1537" s="209"/>
      <c r="D1537" s="195" t="s">
        <v>189</v>
      </c>
      <c r="E1537" s="210" t="s">
        <v>19</v>
      </c>
      <c r="F1537" s="211" t="s">
        <v>1611</v>
      </c>
      <c r="G1537" s="209"/>
      <c r="H1537" s="212">
        <v>3.8039999999999998</v>
      </c>
      <c r="I1537" s="213"/>
      <c r="J1537" s="209"/>
      <c r="K1537" s="209"/>
      <c r="L1537" s="214"/>
      <c r="M1537" s="215"/>
      <c r="N1537" s="216"/>
      <c r="O1537" s="216"/>
      <c r="P1537" s="216"/>
      <c r="Q1537" s="216"/>
      <c r="R1537" s="216"/>
      <c r="S1537" s="216"/>
      <c r="T1537" s="217"/>
      <c r="AT1537" s="218" t="s">
        <v>189</v>
      </c>
      <c r="AU1537" s="218" t="s">
        <v>85</v>
      </c>
      <c r="AV1537" s="13" t="s">
        <v>85</v>
      </c>
      <c r="AW1537" s="13" t="s">
        <v>35</v>
      </c>
      <c r="AX1537" s="13" t="s">
        <v>75</v>
      </c>
      <c r="AY1537" s="218" t="s">
        <v>178</v>
      </c>
    </row>
    <row r="1538" spans="2:65" s="12" customFormat="1" ht="11.25">
      <c r="B1538" s="198"/>
      <c r="C1538" s="199"/>
      <c r="D1538" s="195" t="s">
        <v>189</v>
      </c>
      <c r="E1538" s="200" t="s">
        <v>19</v>
      </c>
      <c r="F1538" s="201" t="s">
        <v>1612</v>
      </c>
      <c r="G1538" s="199"/>
      <c r="H1538" s="200" t="s">
        <v>19</v>
      </c>
      <c r="I1538" s="202"/>
      <c r="J1538" s="199"/>
      <c r="K1538" s="199"/>
      <c r="L1538" s="203"/>
      <c r="M1538" s="204"/>
      <c r="N1538" s="205"/>
      <c r="O1538" s="205"/>
      <c r="P1538" s="205"/>
      <c r="Q1538" s="205"/>
      <c r="R1538" s="205"/>
      <c r="S1538" s="205"/>
      <c r="T1538" s="206"/>
      <c r="AT1538" s="207" t="s">
        <v>189</v>
      </c>
      <c r="AU1538" s="207" t="s">
        <v>85</v>
      </c>
      <c r="AV1538" s="12" t="s">
        <v>83</v>
      </c>
      <c r="AW1538" s="12" t="s">
        <v>35</v>
      </c>
      <c r="AX1538" s="12" t="s">
        <v>75</v>
      </c>
      <c r="AY1538" s="207" t="s">
        <v>178</v>
      </c>
    </row>
    <row r="1539" spans="2:65" s="13" customFormat="1" ht="11.25">
      <c r="B1539" s="208"/>
      <c r="C1539" s="209"/>
      <c r="D1539" s="195" t="s">
        <v>189</v>
      </c>
      <c r="E1539" s="210" t="s">
        <v>19</v>
      </c>
      <c r="F1539" s="211" t="s">
        <v>1613</v>
      </c>
      <c r="G1539" s="209"/>
      <c r="H1539" s="212">
        <v>5.2</v>
      </c>
      <c r="I1539" s="213"/>
      <c r="J1539" s="209"/>
      <c r="K1539" s="209"/>
      <c r="L1539" s="214"/>
      <c r="M1539" s="215"/>
      <c r="N1539" s="216"/>
      <c r="O1539" s="216"/>
      <c r="P1539" s="216"/>
      <c r="Q1539" s="216"/>
      <c r="R1539" s="216"/>
      <c r="S1539" s="216"/>
      <c r="T1539" s="217"/>
      <c r="AT1539" s="218" t="s">
        <v>189</v>
      </c>
      <c r="AU1539" s="218" t="s">
        <v>85</v>
      </c>
      <c r="AV1539" s="13" t="s">
        <v>85</v>
      </c>
      <c r="AW1539" s="13" t="s">
        <v>35</v>
      </c>
      <c r="AX1539" s="13" t="s">
        <v>75</v>
      </c>
      <c r="AY1539" s="218" t="s">
        <v>178</v>
      </c>
    </row>
    <row r="1540" spans="2:65" s="12" customFormat="1" ht="11.25">
      <c r="B1540" s="198"/>
      <c r="C1540" s="199"/>
      <c r="D1540" s="195" t="s">
        <v>189</v>
      </c>
      <c r="E1540" s="200" t="s">
        <v>19</v>
      </c>
      <c r="F1540" s="201" t="s">
        <v>1614</v>
      </c>
      <c r="G1540" s="199"/>
      <c r="H1540" s="200" t="s">
        <v>19</v>
      </c>
      <c r="I1540" s="202"/>
      <c r="J1540" s="199"/>
      <c r="K1540" s="199"/>
      <c r="L1540" s="203"/>
      <c r="M1540" s="204"/>
      <c r="N1540" s="205"/>
      <c r="O1540" s="205"/>
      <c r="P1540" s="205"/>
      <c r="Q1540" s="205"/>
      <c r="R1540" s="205"/>
      <c r="S1540" s="205"/>
      <c r="T1540" s="206"/>
      <c r="AT1540" s="207" t="s">
        <v>189</v>
      </c>
      <c r="AU1540" s="207" t="s">
        <v>85</v>
      </c>
      <c r="AV1540" s="12" t="s">
        <v>83</v>
      </c>
      <c r="AW1540" s="12" t="s">
        <v>35</v>
      </c>
      <c r="AX1540" s="12" t="s">
        <v>75</v>
      </c>
      <c r="AY1540" s="207" t="s">
        <v>178</v>
      </c>
    </row>
    <row r="1541" spans="2:65" s="13" customFormat="1" ht="11.25">
      <c r="B1541" s="208"/>
      <c r="C1541" s="209"/>
      <c r="D1541" s="195" t="s">
        <v>189</v>
      </c>
      <c r="E1541" s="210" t="s">
        <v>19</v>
      </c>
      <c r="F1541" s="211" t="s">
        <v>1615</v>
      </c>
      <c r="G1541" s="209"/>
      <c r="H1541" s="212">
        <v>5.6120000000000001</v>
      </c>
      <c r="I1541" s="213"/>
      <c r="J1541" s="209"/>
      <c r="K1541" s="209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189</v>
      </c>
      <c r="AU1541" s="218" t="s">
        <v>85</v>
      </c>
      <c r="AV1541" s="13" t="s">
        <v>85</v>
      </c>
      <c r="AW1541" s="13" t="s">
        <v>35</v>
      </c>
      <c r="AX1541" s="13" t="s">
        <v>75</v>
      </c>
      <c r="AY1541" s="218" t="s">
        <v>178</v>
      </c>
    </row>
    <row r="1542" spans="2:65" s="14" customFormat="1" ht="11.25">
      <c r="B1542" s="219"/>
      <c r="C1542" s="220"/>
      <c r="D1542" s="195" t="s">
        <v>189</v>
      </c>
      <c r="E1542" s="221" t="s">
        <v>19</v>
      </c>
      <c r="F1542" s="222" t="s">
        <v>258</v>
      </c>
      <c r="G1542" s="220"/>
      <c r="H1542" s="223">
        <v>14.616</v>
      </c>
      <c r="I1542" s="224"/>
      <c r="J1542" s="220"/>
      <c r="K1542" s="220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189</v>
      </c>
      <c r="AU1542" s="229" t="s">
        <v>85</v>
      </c>
      <c r="AV1542" s="14" t="s">
        <v>185</v>
      </c>
      <c r="AW1542" s="14" t="s">
        <v>35</v>
      </c>
      <c r="AX1542" s="14" t="s">
        <v>83</v>
      </c>
      <c r="AY1542" s="229" t="s">
        <v>178</v>
      </c>
    </row>
    <row r="1543" spans="2:65" s="1" customFormat="1" ht="16.5" customHeight="1">
      <c r="B1543" s="35"/>
      <c r="C1543" s="183" t="s">
        <v>1633</v>
      </c>
      <c r="D1543" s="183" t="s">
        <v>180</v>
      </c>
      <c r="E1543" s="184" t="s">
        <v>1634</v>
      </c>
      <c r="F1543" s="185" t="s">
        <v>1635</v>
      </c>
      <c r="G1543" s="186" t="s">
        <v>226</v>
      </c>
      <c r="H1543" s="187">
        <v>0.63</v>
      </c>
      <c r="I1543" s="188"/>
      <c r="J1543" s="189">
        <f>ROUND(I1543*H1543,2)</f>
        <v>0</v>
      </c>
      <c r="K1543" s="185" t="s">
        <v>184</v>
      </c>
      <c r="L1543" s="39"/>
      <c r="M1543" s="190" t="s">
        <v>19</v>
      </c>
      <c r="N1543" s="191" t="s">
        <v>46</v>
      </c>
      <c r="O1543" s="61"/>
      <c r="P1543" s="192">
        <f>O1543*H1543</f>
        <v>0</v>
      </c>
      <c r="Q1543" s="192">
        <v>0.02</v>
      </c>
      <c r="R1543" s="192">
        <f>Q1543*H1543</f>
        <v>1.26E-2</v>
      </c>
      <c r="S1543" s="192">
        <v>0</v>
      </c>
      <c r="T1543" s="193">
        <f>S1543*H1543</f>
        <v>0</v>
      </c>
      <c r="AR1543" s="18" t="s">
        <v>185</v>
      </c>
      <c r="AT1543" s="18" t="s">
        <v>180</v>
      </c>
      <c r="AU1543" s="18" t="s">
        <v>85</v>
      </c>
      <c r="AY1543" s="18" t="s">
        <v>178</v>
      </c>
      <c r="BE1543" s="194">
        <f>IF(N1543="základní",J1543,0)</f>
        <v>0</v>
      </c>
      <c r="BF1543" s="194">
        <f>IF(N1543="snížená",J1543,0)</f>
        <v>0</v>
      </c>
      <c r="BG1543" s="194">
        <f>IF(N1543="zákl. přenesená",J1543,0)</f>
        <v>0</v>
      </c>
      <c r="BH1543" s="194">
        <f>IF(N1543="sníž. přenesená",J1543,0)</f>
        <v>0</v>
      </c>
      <c r="BI1543" s="194">
        <f>IF(N1543="nulová",J1543,0)</f>
        <v>0</v>
      </c>
      <c r="BJ1543" s="18" t="s">
        <v>83</v>
      </c>
      <c r="BK1543" s="194">
        <f>ROUND(I1543*H1543,2)</f>
        <v>0</v>
      </c>
      <c r="BL1543" s="18" t="s">
        <v>185</v>
      </c>
      <c r="BM1543" s="18" t="s">
        <v>1636</v>
      </c>
    </row>
    <row r="1544" spans="2:65" s="1" customFormat="1" ht="19.5">
      <c r="B1544" s="35"/>
      <c r="C1544" s="36"/>
      <c r="D1544" s="195" t="s">
        <v>187</v>
      </c>
      <c r="E1544" s="36"/>
      <c r="F1544" s="196" t="s">
        <v>1637</v>
      </c>
      <c r="G1544" s="36"/>
      <c r="H1544" s="36"/>
      <c r="I1544" s="113"/>
      <c r="J1544" s="36"/>
      <c r="K1544" s="36"/>
      <c r="L1544" s="39"/>
      <c r="M1544" s="197"/>
      <c r="N1544" s="61"/>
      <c r="O1544" s="61"/>
      <c r="P1544" s="61"/>
      <c r="Q1544" s="61"/>
      <c r="R1544" s="61"/>
      <c r="S1544" s="61"/>
      <c r="T1544" s="62"/>
      <c r="AT1544" s="18" t="s">
        <v>187</v>
      </c>
      <c r="AU1544" s="18" t="s">
        <v>85</v>
      </c>
    </row>
    <row r="1545" spans="2:65" s="12" customFormat="1" ht="11.25">
      <c r="B1545" s="198"/>
      <c r="C1545" s="199"/>
      <c r="D1545" s="195" t="s">
        <v>189</v>
      </c>
      <c r="E1545" s="200" t="s">
        <v>19</v>
      </c>
      <c r="F1545" s="201" t="s">
        <v>1621</v>
      </c>
      <c r="G1545" s="199"/>
      <c r="H1545" s="200" t="s">
        <v>19</v>
      </c>
      <c r="I1545" s="202"/>
      <c r="J1545" s="199"/>
      <c r="K1545" s="199"/>
      <c r="L1545" s="203"/>
      <c r="M1545" s="204"/>
      <c r="N1545" s="205"/>
      <c r="O1545" s="205"/>
      <c r="P1545" s="205"/>
      <c r="Q1545" s="205"/>
      <c r="R1545" s="205"/>
      <c r="S1545" s="205"/>
      <c r="T1545" s="206"/>
      <c r="AT1545" s="207" t="s">
        <v>189</v>
      </c>
      <c r="AU1545" s="207" t="s">
        <v>85</v>
      </c>
      <c r="AV1545" s="12" t="s">
        <v>83</v>
      </c>
      <c r="AW1545" s="12" t="s">
        <v>35</v>
      </c>
      <c r="AX1545" s="12" t="s">
        <v>75</v>
      </c>
      <c r="AY1545" s="207" t="s">
        <v>178</v>
      </c>
    </row>
    <row r="1546" spans="2:65" s="13" customFormat="1" ht="11.25">
      <c r="B1546" s="208"/>
      <c r="C1546" s="209"/>
      <c r="D1546" s="195" t="s">
        <v>189</v>
      </c>
      <c r="E1546" s="210" t="s">
        <v>19</v>
      </c>
      <c r="F1546" s="211" t="s">
        <v>1622</v>
      </c>
      <c r="G1546" s="209"/>
      <c r="H1546" s="212">
        <v>0.63</v>
      </c>
      <c r="I1546" s="213"/>
      <c r="J1546" s="209"/>
      <c r="K1546" s="209"/>
      <c r="L1546" s="214"/>
      <c r="M1546" s="215"/>
      <c r="N1546" s="216"/>
      <c r="O1546" s="216"/>
      <c r="P1546" s="216"/>
      <c r="Q1546" s="216"/>
      <c r="R1546" s="216"/>
      <c r="S1546" s="216"/>
      <c r="T1546" s="217"/>
      <c r="AT1546" s="218" t="s">
        <v>189</v>
      </c>
      <c r="AU1546" s="218" t="s">
        <v>85</v>
      </c>
      <c r="AV1546" s="13" t="s">
        <v>85</v>
      </c>
      <c r="AW1546" s="13" t="s">
        <v>35</v>
      </c>
      <c r="AX1546" s="13" t="s">
        <v>83</v>
      </c>
      <c r="AY1546" s="218" t="s">
        <v>178</v>
      </c>
    </row>
    <row r="1547" spans="2:65" s="1" customFormat="1" ht="16.5" customHeight="1">
      <c r="B1547" s="35"/>
      <c r="C1547" s="183" t="s">
        <v>1638</v>
      </c>
      <c r="D1547" s="183" t="s">
        <v>180</v>
      </c>
      <c r="E1547" s="184" t="s">
        <v>1639</v>
      </c>
      <c r="F1547" s="185" t="s">
        <v>1640</v>
      </c>
      <c r="G1547" s="186" t="s">
        <v>226</v>
      </c>
      <c r="H1547" s="187">
        <v>25.873999999999999</v>
      </c>
      <c r="I1547" s="188"/>
      <c r="J1547" s="189">
        <f>ROUND(I1547*H1547,2)</f>
        <v>0</v>
      </c>
      <c r="K1547" s="185" t="s">
        <v>184</v>
      </c>
      <c r="L1547" s="39"/>
      <c r="M1547" s="190" t="s">
        <v>19</v>
      </c>
      <c r="N1547" s="191" t="s">
        <v>46</v>
      </c>
      <c r="O1547" s="61"/>
      <c r="P1547" s="192">
        <f>O1547*H1547</f>
        <v>0</v>
      </c>
      <c r="Q1547" s="192">
        <v>2.5300000000000001E-3</v>
      </c>
      <c r="R1547" s="192">
        <f>Q1547*H1547</f>
        <v>6.5461220000000001E-2</v>
      </c>
      <c r="S1547" s="192">
        <v>0</v>
      </c>
      <c r="T1547" s="193">
        <f>S1547*H1547</f>
        <v>0</v>
      </c>
      <c r="AR1547" s="18" t="s">
        <v>185</v>
      </c>
      <c r="AT1547" s="18" t="s">
        <v>180</v>
      </c>
      <c r="AU1547" s="18" t="s">
        <v>85</v>
      </c>
      <c r="AY1547" s="18" t="s">
        <v>178</v>
      </c>
      <c r="BE1547" s="194">
        <f>IF(N1547="základní",J1547,0)</f>
        <v>0</v>
      </c>
      <c r="BF1547" s="194">
        <f>IF(N1547="snížená",J1547,0)</f>
        <v>0</v>
      </c>
      <c r="BG1547" s="194">
        <f>IF(N1547="zákl. přenesená",J1547,0)</f>
        <v>0</v>
      </c>
      <c r="BH1547" s="194">
        <f>IF(N1547="sníž. přenesená",J1547,0)</f>
        <v>0</v>
      </c>
      <c r="BI1547" s="194">
        <f>IF(N1547="nulová",J1547,0)</f>
        <v>0</v>
      </c>
      <c r="BJ1547" s="18" t="s">
        <v>83</v>
      </c>
      <c r="BK1547" s="194">
        <f>ROUND(I1547*H1547,2)</f>
        <v>0</v>
      </c>
      <c r="BL1547" s="18" t="s">
        <v>185</v>
      </c>
      <c r="BM1547" s="18" t="s">
        <v>1641</v>
      </c>
    </row>
    <row r="1548" spans="2:65" s="1" customFormat="1" ht="11.25">
      <c r="B1548" s="35"/>
      <c r="C1548" s="36"/>
      <c r="D1548" s="195" t="s">
        <v>187</v>
      </c>
      <c r="E1548" s="36"/>
      <c r="F1548" s="196" t="s">
        <v>1642</v>
      </c>
      <c r="G1548" s="36"/>
      <c r="H1548" s="36"/>
      <c r="I1548" s="113"/>
      <c r="J1548" s="36"/>
      <c r="K1548" s="36"/>
      <c r="L1548" s="39"/>
      <c r="M1548" s="197"/>
      <c r="N1548" s="61"/>
      <c r="O1548" s="61"/>
      <c r="P1548" s="61"/>
      <c r="Q1548" s="61"/>
      <c r="R1548" s="61"/>
      <c r="S1548" s="61"/>
      <c r="T1548" s="62"/>
      <c r="AT1548" s="18" t="s">
        <v>187</v>
      </c>
      <c r="AU1548" s="18" t="s">
        <v>85</v>
      </c>
    </row>
    <row r="1549" spans="2:65" s="1" customFormat="1" ht="16.5" customHeight="1">
      <c r="B1549" s="35"/>
      <c r="C1549" s="245" t="s">
        <v>1643</v>
      </c>
      <c r="D1549" s="245" t="s">
        <v>970</v>
      </c>
      <c r="E1549" s="246" t="s">
        <v>1644</v>
      </c>
      <c r="F1549" s="247" t="s">
        <v>1645</v>
      </c>
      <c r="G1549" s="248" t="s">
        <v>1646</v>
      </c>
      <c r="H1549" s="249">
        <v>113.199</v>
      </c>
      <c r="I1549" s="250"/>
      <c r="J1549" s="251">
        <f>ROUND(I1549*H1549,2)</f>
        <v>0</v>
      </c>
      <c r="K1549" s="247" t="s">
        <v>184</v>
      </c>
      <c r="L1549" s="252"/>
      <c r="M1549" s="253" t="s">
        <v>19</v>
      </c>
      <c r="N1549" s="254" t="s">
        <v>46</v>
      </c>
      <c r="O1549" s="61"/>
      <c r="P1549" s="192">
        <f>O1549*H1549</f>
        <v>0</v>
      </c>
      <c r="Q1549" s="192">
        <v>1E-3</v>
      </c>
      <c r="R1549" s="192">
        <f>Q1549*H1549</f>
        <v>0.11319899999999999</v>
      </c>
      <c r="S1549" s="192">
        <v>0</v>
      </c>
      <c r="T1549" s="193">
        <f>S1549*H1549</f>
        <v>0</v>
      </c>
      <c r="AR1549" s="18" t="s">
        <v>230</v>
      </c>
      <c r="AT1549" s="18" t="s">
        <v>970</v>
      </c>
      <c r="AU1549" s="18" t="s">
        <v>85</v>
      </c>
      <c r="AY1549" s="18" t="s">
        <v>178</v>
      </c>
      <c r="BE1549" s="194">
        <f>IF(N1549="základní",J1549,0)</f>
        <v>0</v>
      </c>
      <c r="BF1549" s="194">
        <f>IF(N1549="snížená",J1549,0)</f>
        <v>0</v>
      </c>
      <c r="BG1549" s="194">
        <f>IF(N1549="zákl. přenesená",J1549,0)</f>
        <v>0</v>
      </c>
      <c r="BH1549" s="194">
        <f>IF(N1549="sníž. přenesená",J1549,0)</f>
        <v>0</v>
      </c>
      <c r="BI1549" s="194">
        <f>IF(N1549="nulová",J1549,0)</f>
        <v>0</v>
      </c>
      <c r="BJ1549" s="18" t="s">
        <v>83</v>
      </c>
      <c r="BK1549" s="194">
        <f>ROUND(I1549*H1549,2)</f>
        <v>0</v>
      </c>
      <c r="BL1549" s="18" t="s">
        <v>185</v>
      </c>
      <c r="BM1549" s="18" t="s">
        <v>1647</v>
      </c>
    </row>
    <row r="1550" spans="2:65" s="1" customFormat="1" ht="11.25">
      <c r="B1550" s="35"/>
      <c r="C1550" s="36"/>
      <c r="D1550" s="195" t="s">
        <v>187</v>
      </c>
      <c r="E1550" s="36"/>
      <c r="F1550" s="196" t="s">
        <v>1645</v>
      </c>
      <c r="G1550" s="36"/>
      <c r="H1550" s="36"/>
      <c r="I1550" s="113"/>
      <c r="J1550" s="36"/>
      <c r="K1550" s="36"/>
      <c r="L1550" s="39"/>
      <c r="M1550" s="197"/>
      <c r="N1550" s="61"/>
      <c r="O1550" s="61"/>
      <c r="P1550" s="61"/>
      <c r="Q1550" s="61"/>
      <c r="R1550" s="61"/>
      <c r="S1550" s="61"/>
      <c r="T1550" s="62"/>
      <c r="AT1550" s="18" t="s">
        <v>187</v>
      </c>
      <c r="AU1550" s="18" t="s">
        <v>85</v>
      </c>
    </row>
    <row r="1551" spans="2:65" s="12" customFormat="1" ht="11.25">
      <c r="B1551" s="198"/>
      <c r="C1551" s="199"/>
      <c r="D1551" s="195" t="s">
        <v>189</v>
      </c>
      <c r="E1551" s="200" t="s">
        <v>19</v>
      </c>
      <c r="F1551" s="201" t="s">
        <v>1648</v>
      </c>
      <c r="G1551" s="199"/>
      <c r="H1551" s="200" t="s">
        <v>19</v>
      </c>
      <c r="I1551" s="202"/>
      <c r="J1551" s="199"/>
      <c r="K1551" s="199"/>
      <c r="L1551" s="203"/>
      <c r="M1551" s="204"/>
      <c r="N1551" s="205"/>
      <c r="O1551" s="205"/>
      <c r="P1551" s="205"/>
      <c r="Q1551" s="205"/>
      <c r="R1551" s="205"/>
      <c r="S1551" s="205"/>
      <c r="T1551" s="206"/>
      <c r="AT1551" s="207" t="s">
        <v>189</v>
      </c>
      <c r="AU1551" s="207" t="s">
        <v>85</v>
      </c>
      <c r="AV1551" s="12" t="s">
        <v>83</v>
      </c>
      <c r="AW1551" s="12" t="s">
        <v>35</v>
      </c>
      <c r="AX1551" s="12" t="s">
        <v>75</v>
      </c>
      <c r="AY1551" s="207" t="s">
        <v>178</v>
      </c>
    </row>
    <row r="1552" spans="2:65" s="12" customFormat="1" ht="11.25">
      <c r="B1552" s="198"/>
      <c r="C1552" s="199"/>
      <c r="D1552" s="195" t="s">
        <v>189</v>
      </c>
      <c r="E1552" s="200" t="s">
        <v>19</v>
      </c>
      <c r="F1552" s="201" t="s">
        <v>1649</v>
      </c>
      <c r="G1552" s="199"/>
      <c r="H1552" s="200" t="s">
        <v>19</v>
      </c>
      <c r="I1552" s="202"/>
      <c r="J1552" s="199"/>
      <c r="K1552" s="199"/>
      <c r="L1552" s="203"/>
      <c r="M1552" s="204"/>
      <c r="N1552" s="205"/>
      <c r="O1552" s="205"/>
      <c r="P1552" s="205"/>
      <c r="Q1552" s="205"/>
      <c r="R1552" s="205"/>
      <c r="S1552" s="205"/>
      <c r="T1552" s="206"/>
      <c r="AT1552" s="207" t="s">
        <v>189</v>
      </c>
      <c r="AU1552" s="207" t="s">
        <v>85</v>
      </c>
      <c r="AV1552" s="12" t="s">
        <v>83</v>
      </c>
      <c r="AW1552" s="12" t="s">
        <v>35</v>
      </c>
      <c r="AX1552" s="12" t="s">
        <v>75</v>
      </c>
      <c r="AY1552" s="207" t="s">
        <v>178</v>
      </c>
    </row>
    <row r="1553" spans="2:65" s="12" customFormat="1" ht="11.25">
      <c r="B1553" s="198"/>
      <c r="C1553" s="199"/>
      <c r="D1553" s="195" t="s">
        <v>189</v>
      </c>
      <c r="E1553" s="200" t="s">
        <v>19</v>
      </c>
      <c r="F1553" s="201" t="s">
        <v>1650</v>
      </c>
      <c r="G1553" s="199"/>
      <c r="H1553" s="200" t="s">
        <v>19</v>
      </c>
      <c r="I1553" s="202"/>
      <c r="J1553" s="199"/>
      <c r="K1553" s="199"/>
      <c r="L1553" s="203"/>
      <c r="M1553" s="204"/>
      <c r="N1553" s="205"/>
      <c r="O1553" s="205"/>
      <c r="P1553" s="205"/>
      <c r="Q1553" s="205"/>
      <c r="R1553" s="205"/>
      <c r="S1553" s="205"/>
      <c r="T1553" s="206"/>
      <c r="AT1553" s="207" t="s">
        <v>189</v>
      </c>
      <c r="AU1553" s="207" t="s">
        <v>85</v>
      </c>
      <c r="AV1553" s="12" t="s">
        <v>83</v>
      </c>
      <c r="AW1553" s="12" t="s">
        <v>35</v>
      </c>
      <c r="AX1553" s="12" t="s">
        <v>75</v>
      </c>
      <c r="AY1553" s="207" t="s">
        <v>178</v>
      </c>
    </row>
    <row r="1554" spans="2:65" s="12" customFormat="1" ht="11.25">
      <c r="B1554" s="198"/>
      <c r="C1554" s="199"/>
      <c r="D1554" s="195" t="s">
        <v>189</v>
      </c>
      <c r="E1554" s="200" t="s">
        <v>19</v>
      </c>
      <c r="F1554" s="201" t="s">
        <v>1602</v>
      </c>
      <c r="G1554" s="199"/>
      <c r="H1554" s="200" t="s">
        <v>19</v>
      </c>
      <c r="I1554" s="202"/>
      <c r="J1554" s="199"/>
      <c r="K1554" s="199"/>
      <c r="L1554" s="203"/>
      <c r="M1554" s="204"/>
      <c r="N1554" s="205"/>
      <c r="O1554" s="205"/>
      <c r="P1554" s="205"/>
      <c r="Q1554" s="205"/>
      <c r="R1554" s="205"/>
      <c r="S1554" s="205"/>
      <c r="T1554" s="206"/>
      <c r="AT1554" s="207" t="s">
        <v>189</v>
      </c>
      <c r="AU1554" s="207" t="s">
        <v>85</v>
      </c>
      <c r="AV1554" s="12" t="s">
        <v>83</v>
      </c>
      <c r="AW1554" s="12" t="s">
        <v>35</v>
      </c>
      <c r="AX1554" s="12" t="s">
        <v>75</v>
      </c>
      <c r="AY1554" s="207" t="s">
        <v>178</v>
      </c>
    </row>
    <row r="1555" spans="2:65" s="12" customFormat="1" ht="11.25">
      <c r="B1555" s="198"/>
      <c r="C1555" s="199"/>
      <c r="D1555" s="195" t="s">
        <v>189</v>
      </c>
      <c r="E1555" s="200" t="s">
        <v>19</v>
      </c>
      <c r="F1555" s="201" t="s">
        <v>1651</v>
      </c>
      <c r="G1555" s="199"/>
      <c r="H1555" s="200" t="s">
        <v>19</v>
      </c>
      <c r="I1555" s="202"/>
      <c r="J1555" s="199"/>
      <c r="K1555" s="199"/>
      <c r="L1555" s="203"/>
      <c r="M1555" s="204"/>
      <c r="N1555" s="205"/>
      <c r="O1555" s="205"/>
      <c r="P1555" s="205"/>
      <c r="Q1555" s="205"/>
      <c r="R1555" s="205"/>
      <c r="S1555" s="205"/>
      <c r="T1555" s="206"/>
      <c r="AT1555" s="207" t="s">
        <v>189</v>
      </c>
      <c r="AU1555" s="207" t="s">
        <v>85</v>
      </c>
      <c r="AV1555" s="12" t="s">
        <v>83</v>
      </c>
      <c r="AW1555" s="12" t="s">
        <v>35</v>
      </c>
      <c r="AX1555" s="12" t="s">
        <v>75</v>
      </c>
      <c r="AY1555" s="207" t="s">
        <v>178</v>
      </c>
    </row>
    <row r="1556" spans="2:65" s="13" customFormat="1" ht="11.25">
      <c r="B1556" s="208"/>
      <c r="C1556" s="209"/>
      <c r="D1556" s="195" t="s">
        <v>189</v>
      </c>
      <c r="E1556" s="210" t="s">
        <v>19</v>
      </c>
      <c r="F1556" s="211" t="s">
        <v>1652</v>
      </c>
      <c r="G1556" s="209"/>
      <c r="H1556" s="212">
        <v>49.253999999999998</v>
      </c>
      <c r="I1556" s="213"/>
      <c r="J1556" s="209"/>
      <c r="K1556" s="209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189</v>
      </c>
      <c r="AU1556" s="218" t="s">
        <v>85</v>
      </c>
      <c r="AV1556" s="13" t="s">
        <v>85</v>
      </c>
      <c r="AW1556" s="13" t="s">
        <v>35</v>
      </c>
      <c r="AX1556" s="13" t="s">
        <v>75</v>
      </c>
      <c r="AY1556" s="218" t="s">
        <v>178</v>
      </c>
    </row>
    <row r="1557" spans="2:65" s="12" customFormat="1" ht="11.25">
      <c r="B1557" s="198"/>
      <c r="C1557" s="199"/>
      <c r="D1557" s="195" t="s">
        <v>189</v>
      </c>
      <c r="E1557" s="200" t="s">
        <v>19</v>
      </c>
      <c r="F1557" s="201" t="s">
        <v>1609</v>
      </c>
      <c r="G1557" s="199"/>
      <c r="H1557" s="200" t="s">
        <v>19</v>
      </c>
      <c r="I1557" s="202"/>
      <c r="J1557" s="199"/>
      <c r="K1557" s="199"/>
      <c r="L1557" s="203"/>
      <c r="M1557" s="204"/>
      <c r="N1557" s="205"/>
      <c r="O1557" s="205"/>
      <c r="P1557" s="205"/>
      <c r="Q1557" s="205"/>
      <c r="R1557" s="205"/>
      <c r="S1557" s="205"/>
      <c r="T1557" s="206"/>
      <c r="AT1557" s="207" t="s">
        <v>189</v>
      </c>
      <c r="AU1557" s="207" t="s">
        <v>85</v>
      </c>
      <c r="AV1557" s="12" t="s">
        <v>83</v>
      </c>
      <c r="AW1557" s="12" t="s">
        <v>35</v>
      </c>
      <c r="AX1557" s="12" t="s">
        <v>75</v>
      </c>
      <c r="AY1557" s="207" t="s">
        <v>178</v>
      </c>
    </row>
    <row r="1558" spans="2:65" s="12" customFormat="1" ht="11.25">
      <c r="B1558" s="198"/>
      <c r="C1558" s="199"/>
      <c r="D1558" s="195" t="s">
        <v>189</v>
      </c>
      <c r="E1558" s="200" t="s">
        <v>19</v>
      </c>
      <c r="F1558" s="201" t="s">
        <v>1653</v>
      </c>
      <c r="G1558" s="199"/>
      <c r="H1558" s="200" t="s">
        <v>19</v>
      </c>
      <c r="I1558" s="202"/>
      <c r="J1558" s="199"/>
      <c r="K1558" s="199"/>
      <c r="L1558" s="203"/>
      <c r="M1558" s="204"/>
      <c r="N1558" s="205"/>
      <c r="O1558" s="205"/>
      <c r="P1558" s="205"/>
      <c r="Q1558" s="205"/>
      <c r="R1558" s="205"/>
      <c r="S1558" s="205"/>
      <c r="T1558" s="206"/>
      <c r="AT1558" s="207" t="s">
        <v>189</v>
      </c>
      <c r="AU1558" s="207" t="s">
        <v>85</v>
      </c>
      <c r="AV1558" s="12" t="s">
        <v>83</v>
      </c>
      <c r="AW1558" s="12" t="s">
        <v>35</v>
      </c>
      <c r="AX1558" s="12" t="s">
        <v>75</v>
      </c>
      <c r="AY1558" s="207" t="s">
        <v>178</v>
      </c>
    </row>
    <row r="1559" spans="2:65" s="13" customFormat="1" ht="11.25">
      <c r="B1559" s="208"/>
      <c r="C1559" s="209"/>
      <c r="D1559" s="195" t="s">
        <v>189</v>
      </c>
      <c r="E1559" s="210" t="s">
        <v>19</v>
      </c>
      <c r="F1559" s="211" t="s">
        <v>1654</v>
      </c>
      <c r="G1559" s="209"/>
      <c r="H1559" s="212">
        <v>63.945</v>
      </c>
      <c r="I1559" s="213"/>
      <c r="J1559" s="209"/>
      <c r="K1559" s="209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189</v>
      </c>
      <c r="AU1559" s="218" t="s">
        <v>85</v>
      </c>
      <c r="AV1559" s="13" t="s">
        <v>85</v>
      </c>
      <c r="AW1559" s="13" t="s">
        <v>35</v>
      </c>
      <c r="AX1559" s="13" t="s">
        <v>75</v>
      </c>
      <c r="AY1559" s="218" t="s">
        <v>178</v>
      </c>
    </row>
    <row r="1560" spans="2:65" s="14" customFormat="1" ht="11.25">
      <c r="B1560" s="219"/>
      <c r="C1560" s="220"/>
      <c r="D1560" s="195" t="s">
        <v>189</v>
      </c>
      <c r="E1560" s="221" t="s">
        <v>19</v>
      </c>
      <c r="F1560" s="222" t="s">
        <v>258</v>
      </c>
      <c r="G1560" s="220"/>
      <c r="H1560" s="223">
        <v>113.199</v>
      </c>
      <c r="I1560" s="224"/>
      <c r="J1560" s="220"/>
      <c r="K1560" s="220"/>
      <c r="L1560" s="225"/>
      <c r="M1560" s="226"/>
      <c r="N1560" s="227"/>
      <c r="O1560" s="227"/>
      <c r="P1560" s="227"/>
      <c r="Q1560" s="227"/>
      <c r="R1560" s="227"/>
      <c r="S1560" s="227"/>
      <c r="T1560" s="228"/>
      <c r="AT1560" s="229" t="s">
        <v>189</v>
      </c>
      <c r="AU1560" s="229" t="s">
        <v>85</v>
      </c>
      <c r="AV1560" s="14" t="s">
        <v>185</v>
      </c>
      <c r="AW1560" s="14" t="s">
        <v>35</v>
      </c>
      <c r="AX1560" s="14" t="s">
        <v>83</v>
      </c>
      <c r="AY1560" s="229" t="s">
        <v>178</v>
      </c>
    </row>
    <row r="1561" spans="2:65" s="1" customFormat="1" ht="16.5" customHeight="1">
      <c r="B1561" s="35"/>
      <c r="C1561" s="183" t="s">
        <v>1655</v>
      </c>
      <c r="D1561" s="183" t="s">
        <v>180</v>
      </c>
      <c r="E1561" s="184" t="s">
        <v>1656</v>
      </c>
      <c r="F1561" s="185" t="s">
        <v>1657</v>
      </c>
      <c r="G1561" s="186" t="s">
        <v>183</v>
      </c>
      <c r="H1561" s="187">
        <v>5.7050000000000001</v>
      </c>
      <c r="I1561" s="188"/>
      <c r="J1561" s="189">
        <f>ROUND(I1561*H1561,2)</f>
        <v>0</v>
      </c>
      <c r="K1561" s="185" t="s">
        <v>184</v>
      </c>
      <c r="L1561" s="39"/>
      <c r="M1561" s="190" t="s">
        <v>19</v>
      </c>
      <c r="N1561" s="191" t="s">
        <v>46</v>
      </c>
      <c r="O1561" s="61"/>
      <c r="P1561" s="192">
        <f>O1561*H1561</f>
        <v>0</v>
      </c>
      <c r="Q1561" s="192">
        <v>6.3E-2</v>
      </c>
      <c r="R1561" s="192">
        <f>Q1561*H1561</f>
        <v>0.35941499999999998</v>
      </c>
      <c r="S1561" s="192">
        <v>0</v>
      </c>
      <c r="T1561" s="193">
        <f>S1561*H1561</f>
        <v>0</v>
      </c>
      <c r="AR1561" s="18" t="s">
        <v>185</v>
      </c>
      <c r="AT1561" s="18" t="s">
        <v>180</v>
      </c>
      <c r="AU1561" s="18" t="s">
        <v>85</v>
      </c>
      <c r="AY1561" s="18" t="s">
        <v>178</v>
      </c>
      <c r="BE1561" s="194">
        <f>IF(N1561="základní",J1561,0)</f>
        <v>0</v>
      </c>
      <c r="BF1561" s="194">
        <f>IF(N1561="snížená",J1561,0)</f>
        <v>0</v>
      </c>
      <c r="BG1561" s="194">
        <f>IF(N1561="zákl. přenesená",J1561,0)</f>
        <v>0</v>
      </c>
      <c r="BH1561" s="194">
        <f>IF(N1561="sníž. přenesená",J1561,0)</f>
        <v>0</v>
      </c>
      <c r="BI1561" s="194">
        <f>IF(N1561="nulová",J1561,0)</f>
        <v>0</v>
      </c>
      <c r="BJ1561" s="18" t="s">
        <v>83</v>
      </c>
      <c r="BK1561" s="194">
        <f>ROUND(I1561*H1561,2)</f>
        <v>0</v>
      </c>
      <c r="BL1561" s="18" t="s">
        <v>185</v>
      </c>
      <c r="BM1561" s="18" t="s">
        <v>1658</v>
      </c>
    </row>
    <row r="1562" spans="2:65" s="1" customFormat="1" ht="11.25">
      <c r="B1562" s="35"/>
      <c r="C1562" s="36"/>
      <c r="D1562" s="195" t="s">
        <v>187</v>
      </c>
      <c r="E1562" s="36"/>
      <c r="F1562" s="196" t="s">
        <v>1659</v>
      </c>
      <c r="G1562" s="36"/>
      <c r="H1562" s="36"/>
      <c r="I1562" s="113"/>
      <c r="J1562" s="36"/>
      <c r="K1562" s="36"/>
      <c r="L1562" s="39"/>
      <c r="M1562" s="197"/>
      <c r="N1562" s="61"/>
      <c r="O1562" s="61"/>
      <c r="P1562" s="61"/>
      <c r="Q1562" s="61"/>
      <c r="R1562" s="61"/>
      <c r="S1562" s="61"/>
      <c r="T1562" s="62"/>
      <c r="AT1562" s="18" t="s">
        <v>187</v>
      </c>
      <c r="AU1562" s="18" t="s">
        <v>85</v>
      </c>
    </row>
    <row r="1563" spans="2:65" s="12" customFormat="1" ht="11.25">
      <c r="B1563" s="198"/>
      <c r="C1563" s="199"/>
      <c r="D1563" s="195" t="s">
        <v>189</v>
      </c>
      <c r="E1563" s="200" t="s">
        <v>19</v>
      </c>
      <c r="F1563" s="201" t="s">
        <v>1660</v>
      </c>
      <c r="G1563" s="199"/>
      <c r="H1563" s="200" t="s">
        <v>19</v>
      </c>
      <c r="I1563" s="202"/>
      <c r="J1563" s="199"/>
      <c r="K1563" s="199"/>
      <c r="L1563" s="203"/>
      <c r="M1563" s="204"/>
      <c r="N1563" s="205"/>
      <c r="O1563" s="205"/>
      <c r="P1563" s="205"/>
      <c r="Q1563" s="205"/>
      <c r="R1563" s="205"/>
      <c r="S1563" s="205"/>
      <c r="T1563" s="206"/>
      <c r="AT1563" s="207" t="s">
        <v>189</v>
      </c>
      <c r="AU1563" s="207" t="s">
        <v>85</v>
      </c>
      <c r="AV1563" s="12" t="s">
        <v>83</v>
      </c>
      <c r="AW1563" s="12" t="s">
        <v>35</v>
      </c>
      <c r="AX1563" s="12" t="s">
        <v>75</v>
      </c>
      <c r="AY1563" s="207" t="s">
        <v>178</v>
      </c>
    </row>
    <row r="1564" spans="2:65" s="13" customFormat="1" ht="11.25">
      <c r="B1564" s="208"/>
      <c r="C1564" s="209"/>
      <c r="D1564" s="195" t="s">
        <v>189</v>
      </c>
      <c r="E1564" s="210" t="s">
        <v>19</v>
      </c>
      <c r="F1564" s="211" t="s">
        <v>1661</v>
      </c>
      <c r="G1564" s="209"/>
      <c r="H1564" s="212">
        <v>2.875</v>
      </c>
      <c r="I1564" s="213"/>
      <c r="J1564" s="209"/>
      <c r="K1564" s="209"/>
      <c r="L1564" s="214"/>
      <c r="M1564" s="215"/>
      <c r="N1564" s="216"/>
      <c r="O1564" s="216"/>
      <c r="P1564" s="216"/>
      <c r="Q1564" s="216"/>
      <c r="R1564" s="216"/>
      <c r="S1564" s="216"/>
      <c r="T1564" s="217"/>
      <c r="AT1564" s="218" t="s">
        <v>189</v>
      </c>
      <c r="AU1564" s="218" t="s">
        <v>85</v>
      </c>
      <c r="AV1564" s="13" t="s">
        <v>85</v>
      </c>
      <c r="AW1564" s="13" t="s">
        <v>35</v>
      </c>
      <c r="AX1564" s="13" t="s">
        <v>75</v>
      </c>
      <c r="AY1564" s="218" t="s">
        <v>178</v>
      </c>
    </row>
    <row r="1565" spans="2:65" s="13" customFormat="1" ht="11.25">
      <c r="B1565" s="208"/>
      <c r="C1565" s="209"/>
      <c r="D1565" s="195" t="s">
        <v>189</v>
      </c>
      <c r="E1565" s="210" t="s">
        <v>19</v>
      </c>
      <c r="F1565" s="211" t="s">
        <v>1662</v>
      </c>
      <c r="G1565" s="209"/>
      <c r="H1565" s="212">
        <v>1.61</v>
      </c>
      <c r="I1565" s="213"/>
      <c r="J1565" s="209"/>
      <c r="K1565" s="209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189</v>
      </c>
      <c r="AU1565" s="218" t="s">
        <v>85</v>
      </c>
      <c r="AV1565" s="13" t="s">
        <v>85</v>
      </c>
      <c r="AW1565" s="13" t="s">
        <v>35</v>
      </c>
      <c r="AX1565" s="13" t="s">
        <v>75</v>
      </c>
      <c r="AY1565" s="218" t="s">
        <v>178</v>
      </c>
    </row>
    <row r="1566" spans="2:65" s="13" customFormat="1" ht="11.25">
      <c r="B1566" s="208"/>
      <c r="C1566" s="209"/>
      <c r="D1566" s="195" t="s">
        <v>189</v>
      </c>
      <c r="E1566" s="210" t="s">
        <v>19</v>
      </c>
      <c r="F1566" s="211" t="s">
        <v>1663</v>
      </c>
      <c r="G1566" s="209"/>
      <c r="H1566" s="212">
        <v>0.34499999999999997</v>
      </c>
      <c r="I1566" s="213"/>
      <c r="J1566" s="209"/>
      <c r="K1566" s="209"/>
      <c r="L1566" s="214"/>
      <c r="M1566" s="215"/>
      <c r="N1566" s="216"/>
      <c r="O1566" s="216"/>
      <c r="P1566" s="216"/>
      <c r="Q1566" s="216"/>
      <c r="R1566" s="216"/>
      <c r="S1566" s="216"/>
      <c r="T1566" s="217"/>
      <c r="AT1566" s="218" t="s">
        <v>189</v>
      </c>
      <c r="AU1566" s="218" t="s">
        <v>85</v>
      </c>
      <c r="AV1566" s="13" t="s">
        <v>85</v>
      </c>
      <c r="AW1566" s="13" t="s">
        <v>35</v>
      </c>
      <c r="AX1566" s="13" t="s">
        <v>75</v>
      </c>
      <c r="AY1566" s="218" t="s">
        <v>178</v>
      </c>
    </row>
    <row r="1567" spans="2:65" s="13" customFormat="1" ht="11.25">
      <c r="B1567" s="208"/>
      <c r="C1567" s="209"/>
      <c r="D1567" s="195" t="s">
        <v>189</v>
      </c>
      <c r="E1567" s="210" t="s">
        <v>19</v>
      </c>
      <c r="F1567" s="211" t="s">
        <v>1664</v>
      </c>
      <c r="G1567" s="209"/>
      <c r="H1567" s="212">
        <v>0.15</v>
      </c>
      <c r="I1567" s="213"/>
      <c r="J1567" s="209"/>
      <c r="K1567" s="209"/>
      <c r="L1567" s="214"/>
      <c r="M1567" s="215"/>
      <c r="N1567" s="216"/>
      <c r="O1567" s="216"/>
      <c r="P1567" s="216"/>
      <c r="Q1567" s="216"/>
      <c r="R1567" s="216"/>
      <c r="S1567" s="216"/>
      <c r="T1567" s="217"/>
      <c r="AT1567" s="218" t="s">
        <v>189</v>
      </c>
      <c r="AU1567" s="218" t="s">
        <v>85</v>
      </c>
      <c r="AV1567" s="13" t="s">
        <v>85</v>
      </c>
      <c r="AW1567" s="13" t="s">
        <v>35</v>
      </c>
      <c r="AX1567" s="13" t="s">
        <v>75</v>
      </c>
      <c r="AY1567" s="218" t="s">
        <v>178</v>
      </c>
    </row>
    <row r="1568" spans="2:65" s="13" customFormat="1" ht="11.25">
      <c r="B1568" s="208"/>
      <c r="C1568" s="209"/>
      <c r="D1568" s="195" t="s">
        <v>189</v>
      </c>
      <c r="E1568" s="210" t="s">
        <v>19</v>
      </c>
      <c r="F1568" s="211" t="s">
        <v>1665</v>
      </c>
      <c r="G1568" s="209"/>
      <c r="H1568" s="212">
        <v>0.495</v>
      </c>
      <c r="I1568" s="213"/>
      <c r="J1568" s="209"/>
      <c r="K1568" s="209"/>
      <c r="L1568" s="214"/>
      <c r="M1568" s="215"/>
      <c r="N1568" s="216"/>
      <c r="O1568" s="216"/>
      <c r="P1568" s="216"/>
      <c r="Q1568" s="216"/>
      <c r="R1568" s="216"/>
      <c r="S1568" s="216"/>
      <c r="T1568" s="217"/>
      <c r="AT1568" s="218" t="s">
        <v>189</v>
      </c>
      <c r="AU1568" s="218" t="s">
        <v>85</v>
      </c>
      <c r="AV1568" s="13" t="s">
        <v>85</v>
      </c>
      <c r="AW1568" s="13" t="s">
        <v>35</v>
      </c>
      <c r="AX1568" s="13" t="s">
        <v>75</v>
      </c>
      <c r="AY1568" s="218" t="s">
        <v>178</v>
      </c>
    </row>
    <row r="1569" spans="2:65" s="13" customFormat="1" ht="11.25">
      <c r="B1569" s="208"/>
      <c r="C1569" s="209"/>
      <c r="D1569" s="195" t="s">
        <v>189</v>
      </c>
      <c r="E1569" s="210" t="s">
        <v>19</v>
      </c>
      <c r="F1569" s="211" t="s">
        <v>1666</v>
      </c>
      <c r="G1569" s="209"/>
      <c r="H1569" s="212">
        <v>0.23</v>
      </c>
      <c r="I1569" s="213"/>
      <c r="J1569" s="209"/>
      <c r="K1569" s="209"/>
      <c r="L1569" s="214"/>
      <c r="M1569" s="215"/>
      <c r="N1569" s="216"/>
      <c r="O1569" s="216"/>
      <c r="P1569" s="216"/>
      <c r="Q1569" s="216"/>
      <c r="R1569" s="216"/>
      <c r="S1569" s="216"/>
      <c r="T1569" s="217"/>
      <c r="AT1569" s="218" t="s">
        <v>189</v>
      </c>
      <c r="AU1569" s="218" t="s">
        <v>85</v>
      </c>
      <c r="AV1569" s="13" t="s">
        <v>85</v>
      </c>
      <c r="AW1569" s="13" t="s">
        <v>35</v>
      </c>
      <c r="AX1569" s="13" t="s">
        <v>75</v>
      </c>
      <c r="AY1569" s="218" t="s">
        <v>178</v>
      </c>
    </row>
    <row r="1570" spans="2:65" s="14" customFormat="1" ht="11.25">
      <c r="B1570" s="219"/>
      <c r="C1570" s="220"/>
      <c r="D1570" s="195" t="s">
        <v>189</v>
      </c>
      <c r="E1570" s="221" t="s">
        <v>19</v>
      </c>
      <c r="F1570" s="222" t="s">
        <v>258</v>
      </c>
      <c r="G1570" s="220"/>
      <c r="H1570" s="223">
        <v>5.7050000000000001</v>
      </c>
      <c r="I1570" s="224"/>
      <c r="J1570" s="220"/>
      <c r="K1570" s="220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189</v>
      </c>
      <c r="AU1570" s="229" t="s">
        <v>85</v>
      </c>
      <c r="AV1570" s="14" t="s">
        <v>185</v>
      </c>
      <c r="AW1570" s="14" t="s">
        <v>35</v>
      </c>
      <c r="AX1570" s="14" t="s">
        <v>83</v>
      </c>
      <c r="AY1570" s="229" t="s">
        <v>178</v>
      </c>
    </row>
    <row r="1571" spans="2:65" s="1" customFormat="1" ht="16.5" customHeight="1">
      <c r="B1571" s="35"/>
      <c r="C1571" s="183" t="s">
        <v>1667</v>
      </c>
      <c r="D1571" s="183" t="s">
        <v>180</v>
      </c>
      <c r="E1571" s="184" t="s">
        <v>1656</v>
      </c>
      <c r="F1571" s="185" t="s">
        <v>1657</v>
      </c>
      <c r="G1571" s="186" t="s">
        <v>183</v>
      </c>
      <c r="H1571" s="187">
        <v>3.7210000000000001</v>
      </c>
      <c r="I1571" s="188"/>
      <c r="J1571" s="189">
        <f>ROUND(I1571*H1571,2)</f>
        <v>0</v>
      </c>
      <c r="K1571" s="185" t="s">
        <v>184</v>
      </c>
      <c r="L1571" s="39"/>
      <c r="M1571" s="190" t="s">
        <v>19</v>
      </c>
      <c r="N1571" s="191" t="s">
        <v>46</v>
      </c>
      <c r="O1571" s="61"/>
      <c r="P1571" s="192">
        <f>O1571*H1571</f>
        <v>0</v>
      </c>
      <c r="Q1571" s="192">
        <v>6.3E-2</v>
      </c>
      <c r="R1571" s="192">
        <f>Q1571*H1571</f>
        <v>0.23442300000000002</v>
      </c>
      <c r="S1571" s="192">
        <v>0</v>
      </c>
      <c r="T1571" s="193">
        <f>S1571*H1571</f>
        <v>0</v>
      </c>
      <c r="AR1571" s="18" t="s">
        <v>185</v>
      </c>
      <c r="AT1571" s="18" t="s">
        <v>180</v>
      </c>
      <c r="AU1571" s="18" t="s">
        <v>85</v>
      </c>
      <c r="AY1571" s="18" t="s">
        <v>178</v>
      </c>
      <c r="BE1571" s="194">
        <f>IF(N1571="základní",J1571,0)</f>
        <v>0</v>
      </c>
      <c r="BF1571" s="194">
        <f>IF(N1571="snížená",J1571,0)</f>
        <v>0</v>
      </c>
      <c r="BG1571" s="194">
        <f>IF(N1571="zákl. přenesená",J1571,0)</f>
        <v>0</v>
      </c>
      <c r="BH1571" s="194">
        <f>IF(N1571="sníž. přenesená",J1571,0)</f>
        <v>0</v>
      </c>
      <c r="BI1571" s="194">
        <f>IF(N1571="nulová",J1571,0)</f>
        <v>0</v>
      </c>
      <c r="BJ1571" s="18" t="s">
        <v>83</v>
      </c>
      <c r="BK1571" s="194">
        <f>ROUND(I1571*H1571,2)</f>
        <v>0</v>
      </c>
      <c r="BL1571" s="18" t="s">
        <v>185</v>
      </c>
      <c r="BM1571" s="18" t="s">
        <v>1668</v>
      </c>
    </row>
    <row r="1572" spans="2:65" s="1" customFormat="1" ht="11.25">
      <c r="B1572" s="35"/>
      <c r="C1572" s="36"/>
      <c r="D1572" s="195" t="s">
        <v>187</v>
      </c>
      <c r="E1572" s="36"/>
      <c r="F1572" s="196" t="s">
        <v>1659</v>
      </c>
      <c r="G1572" s="36"/>
      <c r="H1572" s="36"/>
      <c r="I1572" s="113"/>
      <c r="J1572" s="36"/>
      <c r="K1572" s="36"/>
      <c r="L1572" s="39"/>
      <c r="M1572" s="197"/>
      <c r="N1572" s="61"/>
      <c r="O1572" s="61"/>
      <c r="P1572" s="61"/>
      <c r="Q1572" s="61"/>
      <c r="R1572" s="61"/>
      <c r="S1572" s="61"/>
      <c r="T1572" s="62"/>
      <c r="AT1572" s="18" t="s">
        <v>187</v>
      </c>
      <c r="AU1572" s="18" t="s">
        <v>85</v>
      </c>
    </row>
    <row r="1573" spans="2:65" s="12" customFormat="1" ht="11.25">
      <c r="B1573" s="198"/>
      <c r="C1573" s="199"/>
      <c r="D1573" s="195" t="s">
        <v>189</v>
      </c>
      <c r="E1573" s="200" t="s">
        <v>19</v>
      </c>
      <c r="F1573" s="201" t="s">
        <v>1669</v>
      </c>
      <c r="G1573" s="199"/>
      <c r="H1573" s="200" t="s">
        <v>19</v>
      </c>
      <c r="I1573" s="202"/>
      <c r="J1573" s="199"/>
      <c r="K1573" s="199"/>
      <c r="L1573" s="203"/>
      <c r="M1573" s="204"/>
      <c r="N1573" s="205"/>
      <c r="O1573" s="205"/>
      <c r="P1573" s="205"/>
      <c r="Q1573" s="205"/>
      <c r="R1573" s="205"/>
      <c r="S1573" s="205"/>
      <c r="T1573" s="206"/>
      <c r="AT1573" s="207" t="s">
        <v>189</v>
      </c>
      <c r="AU1573" s="207" t="s">
        <v>85</v>
      </c>
      <c r="AV1573" s="12" t="s">
        <v>83</v>
      </c>
      <c r="AW1573" s="12" t="s">
        <v>35</v>
      </c>
      <c r="AX1573" s="12" t="s">
        <v>75</v>
      </c>
      <c r="AY1573" s="207" t="s">
        <v>178</v>
      </c>
    </row>
    <row r="1574" spans="2:65" s="13" customFormat="1" ht="11.25">
      <c r="B1574" s="208"/>
      <c r="C1574" s="209"/>
      <c r="D1574" s="195" t="s">
        <v>189</v>
      </c>
      <c r="E1574" s="210" t="s">
        <v>19</v>
      </c>
      <c r="F1574" s="211" t="s">
        <v>1670</v>
      </c>
      <c r="G1574" s="209"/>
      <c r="H1574" s="212">
        <v>1.875</v>
      </c>
      <c r="I1574" s="213"/>
      <c r="J1574" s="209"/>
      <c r="K1574" s="209"/>
      <c r="L1574" s="214"/>
      <c r="M1574" s="215"/>
      <c r="N1574" s="216"/>
      <c r="O1574" s="216"/>
      <c r="P1574" s="216"/>
      <c r="Q1574" s="216"/>
      <c r="R1574" s="216"/>
      <c r="S1574" s="216"/>
      <c r="T1574" s="217"/>
      <c r="AT1574" s="218" t="s">
        <v>189</v>
      </c>
      <c r="AU1574" s="218" t="s">
        <v>85</v>
      </c>
      <c r="AV1574" s="13" t="s">
        <v>85</v>
      </c>
      <c r="AW1574" s="13" t="s">
        <v>35</v>
      </c>
      <c r="AX1574" s="13" t="s">
        <v>75</v>
      </c>
      <c r="AY1574" s="218" t="s">
        <v>178</v>
      </c>
    </row>
    <row r="1575" spans="2:65" s="13" customFormat="1" ht="11.25">
      <c r="B1575" s="208"/>
      <c r="C1575" s="209"/>
      <c r="D1575" s="195" t="s">
        <v>189</v>
      </c>
      <c r="E1575" s="210" t="s">
        <v>19</v>
      </c>
      <c r="F1575" s="211" t="s">
        <v>1671</v>
      </c>
      <c r="G1575" s="209"/>
      <c r="H1575" s="212">
        <v>1.05</v>
      </c>
      <c r="I1575" s="213"/>
      <c r="J1575" s="209"/>
      <c r="K1575" s="209"/>
      <c r="L1575" s="214"/>
      <c r="M1575" s="215"/>
      <c r="N1575" s="216"/>
      <c r="O1575" s="216"/>
      <c r="P1575" s="216"/>
      <c r="Q1575" s="216"/>
      <c r="R1575" s="216"/>
      <c r="S1575" s="216"/>
      <c r="T1575" s="217"/>
      <c r="AT1575" s="218" t="s">
        <v>189</v>
      </c>
      <c r="AU1575" s="218" t="s">
        <v>85</v>
      </c>
      <c r="AV1575" s="13" t="s">
        <v>85</v>
      </c>
      <c r="AW1575" s="13" t="s">
        <v>35</v>
      </c>
      <c r="AX1575" s="13" t="s">
        <v>75</v>
      </c>
      <c r="AY1575" s="218" t="s">
        <v>178</v>
      </c>
    </row>
    <row r="1576" spans="2:65" s="13" customFormat="1" ht="11.25">
      <c r="B1576" s="208"/>
      <c r="C1576" s="209"/>
      <c r="D1576" s="195" t="s">
        <v>189</v>
      </c>
      <c r="E1576" s="210" t="s">
        <v>19</v>
      </c>
      <c r="F1576" s="211" t="s">
        <v>1672</v>
      </c>
      <c r="G1576" s="209"/>
      <c r="H1576" s="212">
        <v>0.22500000000000001</v>
      </c>
      <c r="I1576" s="213"/>
      <c r="J1576" s="209"/>
      <c r="K1576" s="209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189</v>
      </c>
      <c r="AU1576" s="218" t="s">
        <v>85</v>
      </c>
      <c r="AV1576" s="13" t="s">
        <v>85</v>
      </c>
      <c r="AW1576" s="13" t="s">
        <v>35</v>
      </c>
      <c r="AX1576" s="13" t="s">
        <v>75</v>
      </c>
      <c r="AY1576" s="218" t="s">
        <v>178</v>
      </c>
    </row>
    <row r="1577" spans="2:65" s="13" customFormat="1" ht="11.25">
      <c r="B1577" s="208"/>
      <c r="C1577" s="209"/>
      <c r="D1577" s="195" t="s">
        <v>189</v>
      </c>
      <c r="E1577" s="210" t="s">
        <v>19</v>
      </c>
      <c r="F1577" s="211" t="s">
        <v>1673</v>
      </c>
      <c r="G1577" s="209"/>
      <c r="H1577" s="212">
        <v>9.8000000000000004E-2</v>
      </c>
      <c r="I1577" s="213"/>
      <c r="J1577" s="209"/>
      <c r="K1577" s="209"/>
      <c r="L1577" s="214"/>
      <c r="M1577" s="215"/>
      <c r="N1577" s="216"/>
      <c r="O1577" s="216"/>
      <c r="P1577" s="216"/>
      <c r="Q1577" s="216"/>
      <c r="R1577" s="216"/>
      <c r="S1577" s="216"/>
      <c r="T1577" s="217"/>
      <c r="AT1577" s="218" t="s">
        <v>189</v>
      </c>
      <c r="AU1577" s="218" t="s">
        <v>85</v>
      </c>
      <c r="AV1577" s="13" t="s">
        <v>85</v>
      </c>
      <c r="AW1577" s="13" t="s">
        <v>35</v>
      </c>
      <c r="AX1577" s="13" t="s">
        <v>75</v>
      </c>
      <c r="AY1577" s="218" t="s">
        <v>178</v>
      </c>
    </row>
    <row r="1578" spans="2:65" s="13" customFormat="1" ht="11.25">
      <c r="B1578" s="208"/>
      <c r="C1578" s="209"/>
      <c r="D1578" s="195" t="s">
        <v>189</v>
      </c>
      <c r="E1578" s="210" t="s">
        <v>19</v>
      </c>
      <c r="F1578" s="211" t="s">
        <v>1674</v>
      </c>
      <c r="G1578" s="209"/>
      <c r="H1578" s="212">
        <v>0.32300000000000001</v>
      </c>
      <c r="I1578" s="213"/>
      <c r="J1578" s="209"/>
      <c r="K1578" s="209"/>
      <c r="L1578" s="214"/>
      <c r="M1578" s="215"/>
      <c r="N1578" s="216"/>
      <c r="O1578" s="216"/>
      <c r="P1578" s="216"/>
      <c r="Q1578" s="216"/>
      <c r="R1578" s="216"/>
      <c r="S1578" s="216"/>
      <c r="T1578" s="217"/>
      <c r="AT1578" s="218" t="s">
        <v>189</v>
      </c>
      <c r="AU1578" s="218" t="s">
        <v>85</v>
      </c>
      <c r="AV1578" s="13" t="s">
        <v>85</v>
      </c>
      <c r="AW1578" s="13" t="s">
        <v>35</v>
      </c>
      <c r="AX1578" s="13" t="s">
        <v>75</v>
      </c>
      <c r="AY1578" s="218" t="s">
        <v>178</v>
      </c>
    </row>
    <row r="1579" spans="2:65" s="13" customFormat="1" ht="11.25">
      <c r="B1579" s="208"/>
      <c r="C1579" s="209"/>
      <c r="D1579" s="195" t="s">
        <v>189</v>
      </c>
      <c r="E1579" s="210" t="s">
        <v>19</v>
      </c>
      <c r="F1579" s="211" t="s">
        <v>1675</v>
      </c>
      <c r="G1579" s="209"/>
      <c r="H1579" s="212">
        <v>0.15</v>
      </c>
      <c r="I1579" s="213"/>
      <c r="J1579" s="209"/>
      <c r="K1579" s="209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189</v>
      </c>
      <c r="AU1579" s="218" t="s">
        <v>85</v>
      </c>
      <c r="AV1579" s="13" t="s">
        <v>85</v>
      </c>
      <c r="AW1579" s="13" t="s">
        <v>35</v>
      </c>
      <c r="AX1579" s="13" t="s">
        <v>75</v>
      </c>
      <c r="AY1579" s="218" t="s">
        <v>178</v>
      </c>
    </row>
    <row r="1580" spans="2:65" s="14" customFormat="1" ht="11.25">
      <c r="B1580" s="219"/>
      <c r="C1580" s="220"/>
      <c r="D1580" s="195" t="s">
        <v>189</v>
      </c>
      <c r="E1580" s="221" t="s">
        <v>19</v>
      </c>
      <c r="F1580" s="222" t="s">
        <v>258</v>
      </c>
      <c r="G1580" s="220"/>
      <c r="H1580" s="223">
        <v>3.7210000000000001</v>
      </c>
      <c r="I1580" s="224"/>
      <c r="J1580" s="220"/>
      <c r="K1580" s="220"/>
      <c r="L1580" s="225"/>
      <c r="M1580" s="226"/>
      <c r="N1580" s="227"/>
      <c r="O1580" s="227"/>
      <c r="P1580" s="227"/>
      <c r="Q1580" s="227"/>
      <c r="R1580" s="227"/>
      <c r="S1580" s="227"/>
      <c r="T1580" s="228"/>
      <c r="AT1580" s="229" t="s">
        <v>189</v>
      </c>
      <c r="AU1580" s="229" t="s">
        <v>85</v>
      </c>
      <c r="AV1580" s="14" t="s">
        <v>185</v>
      </c>
      <c r="AW1580" s="14" t="s">
        <v>35</v>
      </c>
      <c r="AX1580" s="14" t="s">
        <v>83</v>
      </c>
      <c r="AY1580" s="229" t="s">
        <v>178</v>
      </c>
    </row>
    <row r="1581" spans="2:65" s="1" customFormat="1" ht="16.5" customHeight="1">
      <c r="B1581" s="35"/>
      <c r="C1581" s="183" t="s">
        <v>1676</v>
      </c>
      <c r="D1581" s="183" t="s">
        <v>180</v>
      </c>
      <c r="E1581" s="184" t="s">
        <v>1677</v>
      </c>
      <c r="F1581" s="185" t="s">
        <v>1678</v>
      </c>
      <c r="G1581" s="186" t="s">
        <v>496</v>
      </c>
      <c r="H1581" s="187">
        <v>5.5</v>
      </c>
      <c r="I1581" s="188"/>
      <c r="J1581" s="189">
        <f>ROUND(I1581*H1581,2)</f>
        <v>0</v>
      </c>
      <c r="K1581" s="185" t="s">
        <v>184</v>
      </c>
      <c r="L1581" s="39"/>
      <c r="M1581" s="190" t="s">
        <v>19</v>
      </c>
      <c r="N1581" s="191" t="s">
        <v>46</v>
      </c>
      <c r="O1581" s="61"/>
      <c r="P1581" s="192">
        <f>O1581*H1581</f>
        <v>0</v>
      </c>
      <c r="Q1581" s="192">
        <v>1.0000000000000001E-5</v>
      </c>
      <c r="R1581" s="192">
        <f>Q1581*H1581</f>
        <v>5.5000000000000002E-5</v>
      </c>
      <c r="S1581" s="192">
        <v>0</v>
      </c>
      <c r="T1581" s="193">
        <f>S1581*H1581</f>
        <v>0</v>
      </c>
      <c r="AR1581" s="18" t="s">
        <v>185</v>
      </c>
      <c r="AT1581" s="18" t="s">
        <v>180</v>
      </c>
      <c r="AU1581" s="18" t="s">
        <v>85</v>
      </c>
      <c r="AY1581" s="18" t="s">
        <v>178</v>
      </c>
      <c r="BE1581" s="194">
        <f>IF(N1581="základní",J1581,0)</f>
        <v>0</v>
      </c>
      <c r="BF1581" s="194">
        <f>IF(N1581="snížená",J1581,0)</f>
        <v>0</v>
      </c>
      <c r="BG1581" s="194">
        <f>IF(N1581="zákl. přenesená",J1581,0)</f>
        <v>0</v>
      </c>
      <c r="BH1581" s="194">
        <f>IF(N1581="sníž. přenesená",J1581,0)</f>
        <v>0</v>
      </c>
      <c r="BI1581" s="194">
        <f>IF(N1581="nulová",J1581,0)</f>
        <v>0</v>
      </c>
      <c r="BJ1581" s="18" t="s">
        <v>83</v>
      </c>
      <c r="BK1581" s="194">
        <f>ROUND(I1581*H1581,2)</f>
        <v>0</v>
      </c>
      <c r="BL1581" s="18" t="s">
        <v>185</v>
      </c>
      <c r="BM1581" s="18" t="s">
        <v>1679</v>
      </c>
    </row>
    <row r="1582" spans="2:65" s="1" customFormat="1" ht="11.25">
      <c r="B1582" s="35"/>
      <c r="C1582" s="36"/>
      <c r="D1582" s="195" t="s">
        <v>187</v>
      </c>
      <c r="E1582" s="36"/>
      <c r="F1582" s="196" t="s">
        <v>1680</v>
      </c>
      <c r="G1582" s="36"/>
      <c r="H1582" s="36"/>
      <c r="I1582" s="113"/>
      <c r="J1582" s="36"/>
      <c r="K1582" s="36"/>
      <c r="L1582" s="39"/>
      <c r="M1582" s="197"/>
      <c r="N1582" s="61"/>
      <c r="O1582" s="61"/>
      <c r="P1582" s="61"/>
      <c r="Q1582" s="61"/>
      <c r="R1582" s="61"/>
      <c r="S1582" s="61"/>
      <c r="T1582" s="62"/>
      <c r="AT1582" s="18" t="s">
        <v>187</v>
      </c>
      <c r="AU1582" s="18" t="s">
        <v>85</v>
      </c>
    </row>
    <row r="1583" spans="2:65" s="12" customFormat="1" ht="11.25">
      <c r="B1583" s="198"/>
      <c r="C1583" s="199"/>
      <c r="D1583" s="195" t="s">
        <v>189</v>
      </c>
      <c r="E1583" s="200" t="s">
        <v>19</v>
      </c>
      <c r="F1583" s="201" t="s">
        <v>1681</v>
      </c>
      <c r="G1583" s="199"/>
      <c r="H1583" s="200" t="s">
        <v>19</v>
      </c>
      <c r="I1583" s="202"/>
      <c r="J1583" s="199"/>
      <c r="K1583" s="199"/>
      <c r="L1583" s="203"/>
      <c r="M1583" s="204"/>
      <c r="N1583" s="205"/>
      <c r="O1583" s="205"/>
      <c r="P1583" s="205"/>
      <c r="Q1583" s="205"/>
      <c r="R1583" s="205"/>
      <c r="S1583" s="205"/>
      <c r="T1583" s="206"/>
      <c r="AT1583" s="207" t="s">
        <v>189</v>
      </c>
      <c r="AU1583" s="207" t="s">
        <v>85</v>
      </c>
      <c r="AV1583" s="12" t="s">
        <v>83</v>
      </c>
      <c r="AW1583" s="12" t="s">
        <v>35</v>
      </c>
      <c r="AX1583" s="12" t="s">
        <v>75</v>
      </c>
      <c r="AY1583" s="207" t="s">
        <v>178</v>
      </c>
    </row>
    <row r="1584" spans="2:65" s="13" customFormat="1" ht="11.25">
      <c r="B1584" s="208"/>
      <c r="C1584" s="209"/>
      <c r="D1584" s="195" t="s">
        <v>189</v>
      </c>
      <c r="E1584" s="210" t="s">
        <v>19</v>
      </c>
      <c r="F1584" s="211" t="s">
        <v>1682</v>
      </c>
      <c r="G1584" s="209"/>
      <c r="H1584" s="212">
        <v>5.5</v>
      </c>
      <c r="I1584" s="213"/>
      <c r="J1584" s="209"/>
      <c r="K1584" s="209"/>
      <c r="L1584" s="214"/>
      <c r="M1584" s="215"/>
      <c r="N1584" s="216"/>
      <c r="O1584" s="216"/>
      <c r="P1584" s="216"/>
      <c r="Q1584" s="216"/>
      <c r="R1584" s="216"/>
      <c r="S1584" s="216"/>
      <c r="T1584" s="217"/>
      <c r="AT1584" s="218" t="s">
        <v>189</v>
      </c>
      <c r="AU1584" s="218" t="s">
        <v>85</v>
      </c>
      <c r="AV1584" s="13" t="s">
        <v>85</v>
      </c>
      <c r="AW1584" s="13" t="s">
        <v>35</v>
      </c>
      <c r="AX1584" s="13" t="s">
        <v>83</v>
      </c>
      <c r="AY1584" s="218" t="s">
        <v>178</v>
      </c>
    </row>
    <row r="1585" spans="2:65" s="1" customFormat="1" ht="16.5" customHeight="1">
      <c r="B1585" s="35"/>
      <c r="C1585" s="183" t="s">
        <v>1683</v>
      </c>
      <c r="D1585" s="183" t="s">
        <v>180</v>
      </c>
      <c r="E1585" s="184" t="s">
        <v>1684</v>
      </c>
      <c r="F1585" s="185" t="s">
        <v>1685</v>
      </c>
      <c r="G1585" s="186" t="s">
        <v>291</v>
      </c>
      <c r="H1585" s="187">
        <v>17</v>
      </c>
      <c r="I1585" s="188"/>
      <c r="J1585" s="189">
        <f>ROUND(I1585*H1585,2)</f>
        <v>0</v>
      </c>
      <c r="K1585" s="185" t="s">
        <v>184</v>
      </c>
      <c r="L1585" s="39"/>
      <c r="M1585" s="190" t="s">
        <v>19</v>
      </c>
      <c r="N1585" s="191" t="s">
        <v>46</v>
      </c>
      <c r="O1585" s="61"/>
      <c r="P1585" s="192">
        <f>O1585*H1585</f>
        <v>0</v>
      </c>
      <c r="Q1585" s="192">
        <v>1.6979999999999999E-2</v>
      </c>
      <c r="R1585" s="192">
        <f>Q1585*H1585</f>
        <v>0.28865999999999997</v>
      </c>
      <c r="S1585" s="192">
        <v>0</v>
      </c>
      <c r="T1585" s="193">
        <f>S1585*H1585</f>
        <v>0</v>
      </c>
      <c r="AR1585" s="18" t="s">
        <v>185</v>
      </c>
      <c r="AT1585" s="18" t="s">
        <v>180</v>
      </c>
      <c r="AU1585" s="18" t="s">
        <v>85</v>
      </c>
      <c r="AY1585" s="18" t="s">
        <v>178</v>
      </c>
      <c r="BE1585" s="194">
        <f>IF(N1585="základní",J1585,0)</f>
        <v>0</v>
      </c>
      <c r="BF1585" s="194">
        <f>IF(N1585="snížená",J1585,0)</f>
        <v>0</v>
      </c>
      <c r="BG1585" s="194">
        <f>IF(N1585="zákl. přenesená",J1585,0)</f>
        <v>0</v>
      </c>
      <c r="BH1585" s="194">
        <f>IF(N1585="sníž. přenesená",J1585,0)</f>
        <v>0</v>
      </c>
      <c r="BI1585" s="194">
        <f>IF(N1585="nulová",J1585,0)</f>
        <v>0</v>
      </c>
      <c r="BJ1585" s="18" t="s">
        <v>83</v>
      </c>
      <c r="BK1585" s="194">
        <f>ROUND(I1585*H1585,2)</f>
        <v>0</v>
      </c>
      <c r="BL1585" s="18" t="s">
        <v>185</v>
      </c>
      <c r="BM1585" s="18" t="s">
        <v>1686</v>
      </c>
    </row>
    <row r="1586" spans="2:65" s="1" customFormat="1" ht="19.5">
      <c r="B1586" s="35"/>
      <c r="C1586" s="36"/>
      <c r="D1586" s="195" t="s">
        <v>187</v>
      </c>
      <c r="E1586" s="36"/>
      <c r="F1586" s="196" t="s">
        <v>1687</v>
      </c>
      <c r="G1586" s="36"/>
      <c r="H1586" s="36"/>
      <c r="I1586" s="113"/>
      <c r="J1586" s="36"/>
      <c r="K1586" s="36"/>
      <c r="L1586" s="39"/>
      <c r="M1586" s="197"/>
      <c r="N1586" s="61"/>
      <c r="O1586" s="61"/>
      <c r="P1586" s="61"/>
      <c r="Q1586" s="61"/>
      <c r="R1586" s="61"/>
      <c r="S1586" s="61"/>
      <c r="T1586" s="62"/>
      <c r="AT1586" s="18" t="s">
        <v>187</v>
      </c>
      <c r="AU1586" s="18" t="s">
        <v>85</v>
      </c>
    </row>
    <row r="1587" spans="2:65" s="12" customFormat="1" ht="11.25">
      <c r="B1587" s="198"/>
      <c r="C1587" s="199"/>
      <c r="D1587" s="195" t="s">
        <v>189</v>
      </c>
      <c r="E1587" s="200" t="s">
        <v>19</v>
      </c>
      <c r="F1587" s="201" t="s">
        <v>1688</v>
      </c>
      <c r="G1587" s="199"/>
      <c r="H1587" s="200" t="s">
        <v>19</v>
      </c>
      <c r="I1587" s="202"/>
      <c r="J1587" s="199"/>
      <c r="K1587" s="199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189</v>
      </c>
      <c r="AU1587" s="207" t="s">
        <v>85</v>
      </c>
      <c r="AV1587" s="12" t="s">
        <v>83</v>
      </c>
      <c r="AW1587" s="12" t="s">
        <v>35</v>
      </c>
      <c r="AX1587" s="12" t="s">
        <v>75</v>
      </c>
      <c r="AY1587" s="207" t="s">
        <v>178</v>
      </c>
    </row>
    <row r="1588" spans="2:65" s="13" customFormat="1" ht="11.25">
      <c r="B1588" s="208"/>
      <c r="C1588" s="209"/>
      <c r="D1588" s="195" t="s">
        <v>189</v>
      </c>
      <c r="E1588" s="210" t="s">
        <v>19</v>
      </c>
      <c r="F1588" s="211" t="s">
        <v>1689</v>
      </c>
      <c r="G1588" s="209"/>
      <c r="H1588" s="212">
        <v>7</v>
      </c>
      <c r="I1588" s="213"/>
      <c r="J1588" s="209"/>
      <c r="K1588" s="209"/>
      <c r="L1588" s="214"/>
      <c r="M1588" s="215"/>
      <c r="N1588" s="216"/>
      <c r="O1588" s="216"/>
      <c r="P1588" s="216"/>
      <c r="Q1588" s="216"/>
      <c r="R1588" s="216"/>
      <c r="S1588" s="216"/>
      <c r="T1588" s="217"/>
      <c r="AT1588" s="218" t="s">
        <v>189</v>
      </c>
      <c r="AU1588" s="218" t="s">
        <v>85</v>
      </c>
      <c r="AV1588" s="13" t="s">
        <v>85</v>
      </c>
      <c r="AW1588" s="13" t="s">
        <v>35</v>
      </c>
      <c r="AX1588" s="13" t="s">
        <v>75</v>
      </c>
      <c r="AY1588" s="218" t="s">
        <v>178</v>
      </c>
    </row>
    <row r="1589" spans="2:65" s="13" customFormat="1" ht="11.25">
      <c r="B1589" s="208"/>
      <c r="C1589" s="209"/>
      <c r="D1589" s="195" t="s">
        <v>189</v>
      </c>
      <c r="E1589" s="210" t="s">
        <v>19</v>
      </c>
      <c r="F1589" s="211" t="s">
        <v>1690</v>
      </c>
      <c r="G1589" s="209"/>
      <c r="H1589" s="212">
        <v>8</v>
      </c>
      <c r="I1589" s="213"/>
      <c r="J1589" s="209"/>
      <c r="K1589" s="209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189</v>
      </c>
      <c r="AU1589" s="218" t="s">
        <v>85</v>
      </c>
      <c r="AV1589" s="13" t="s">
        <v>85</v>
      </c>
      <c r="AW1589" s="13" t="s">
        <v>35</v>
      </c>
      <c r="AX1589" s="13" t="s">
        <v>75</v>
      </c>
      <c r="AY1589" s="218" t="s">
        <v>178</v>
      </c>
    </row>
    <row r="1590" spans="2:65" s="13" customFormat="1" ht="11.25">
      <c r="B1590" s="208"/>
      <c r="C1590" s="209"/>
      <c r="D1590" s="195" t="s">
        <v>189</v>
      </c>
      <c r="E1590" s="210" t="s">
        <v>19</v>
      </c>
      <c r="F1590" s="211" t="s">
        <v>1691</v>
      </c>
      <c r="G1590" s="209"/>
      <c r="H1590" s="212">
        <v>2</v>
      </c>
      <c r="I1590" s="213"/>
      <c r="J1590" s="209"/>
      <c r="K1590" s="209"/>
      <c r="L1590" s="214"/>
      <c r="M1590" s="215"/>
      <c r="N1590" s="216"/>
      <c r="O1590" s="216"/>
      <c r="P1590" s="216"/>
      <c r="Q1590" s="216"/>
      <c r="R1590" s="216"/>
      <c r="S1590" s="216"/>
      <c r="T1590" s="217"/>
      <c r="AT1590" s="218" t="s">
        <v>189</v>
      </c>
      <c r="AU1590" s="218" t="s">
        <v>85</v>
      </c>
      <c r="AV1590" s="13" t="s">
        <v>85</v>
      </c>
      <c r="AW1590" s="13" t="s">
        <v>35</v>
      </c>
      <c r="AX1590" s="13" t="s">
        <v>75</v>
      </c>
      <c r="AY1590" s="218" t="s">
        <v>178</v>
      </c>
    </row>
    <row r="1591" spans="2:65" s="14" customFormat="1" ht="11.25">
      <c r="B1591" s="219"/>
      <c r="C1591" s="220"/>
      <c r="D1591" s="195" t="s">
        <v>189</v>
      </c>
      <c r="E1591" s="221" t="s">
        <v>19</v>
      </c>
      <c r="F1591" s="222" t="s">
        <v>258</v>
      </c>
      <c r="G1591" s="220"/>
      <c r="H1591" s="223">
        <v>17</v>
      </c>
      <c r="I1591" s="224"/>
      <c r="J1591" s="220"/>
      <c r="K1591" s="220"/>
      <c r="L1591" s="225"/>
      <c r="M1591" s="226"/>
      <c r="N1591" s="227"/>
      <c r="O1591" s="227"/>
      <c r="P1591" s="227"/>
      <c r="Q1591" s="227"/>
      <c r="R1591" s="227"/>
      <c r="S1591" s="227"/>
      <c r="T1591" s="228"/>
      <c r="AT1591" s="229" t="s">
        <v>189</v>
      </c>
      <c r="AU1591" s="229" t="s">
        <v>85</v>
      </c>
      <c r="AV1591" s="14" t="s">
        <v>185</v>
      </c>
      <c r="AW1591" s="14" t="s">
        <v>35</v>
      </c>
      <c r="AX1591" s="14" t="s">
        <v>83</v>
      </c>
      <c r="AY1591" s="229" t="s">
        <v>178</v>
      </c>
    </row>
    <row r="1592" spans="2:65" s="1" customFormat="1" ht="16.5" customHeight="1">
      <c r="B1592" s="35"/>
      <c r="C1592" s="245" t="s">
        <v>1692</v>
      </c>
      <c r="D1592" s="245" t="s">
        <v>970</v>
      </c>
      <c r="E1592" s="246" t="s">
        <v>1693</v>
      </c>
      <c r="F1592" s="247" t="s">
        <v>1694</v>
      </c>
      <c r="G1592" s="248" t="s">
        <v>291</v>
      </c>
      <c r="H1592" s="249">
        <v>7</v>
      </c>
      <c r="I1592" s="250"/>
      <c r="J1592" s="251">
        <f>ROUND(I1592*H1592,2)</f>
        <v>0</v>
      </c>
      <c r="K1592" s="247" t="s">
        <v>184</v>
      </c>
      <c r="L1592" s="252"/>
      <c r="M1592" s="253" t="s">
        <v>19</v>
      </c>
      <c r="N1592" s="254" t="s">
        <v>46</v>
      </c>
      <c r="O1592" s="61"/>
      <c r="P1592" s="192">
        <f>O1592*H1592</f>
        <v>0</v>
      </c>
      <c r="Q1592" s="192">
        <v>1.04E-2</v>
      </c>
      <c r="R1592" s="192">
        <f>Q1592*H1592</f>
        <v>7.2800000000000004E-2</v>
      </c>
      <c r="S1592" s="192">
        <v>0</v>
      </c>
      <c r="T1592" s="193">
        <f>S1592*H1592</f>
        <v>0</v>
      </c>
      <c r="AR1592" s="18" t="s">
        <v>230</v>
      </c>
      <c r="AT1592" s="18" t="s">
        <v>970</v>
      </c>
      <c r="AU1592" s="18" t="s">
        <v>85</v>
      </c>
      <c r="AY1592" s="18" t="s">
        <v>178</v>
      </c>
      <c r="BE1592" s="194">
        <f>IF(N1592="základní",J1592,0)</f>
        <v>0</v>
      </c>
      <c r="BF1592" s="194">
        <f>IF(N1592="snížená",J1592,0)</f>
        <v>0</v>
      </c>
      <c r="BG1592" s="194">
        <f>IF(N1592="zákl. přenesená",J1592,0)</f>
        <v>0</v>
      </c>
      <c r="BH1592" s="194">
        <f>IF(N1592="sníž. přenesená",J1592,0)</f>
        <v>0</v>
      </c>
      <c r="BI1592" s="194">
        <f>IF(N1592="nulová",J1592,0)</f>
        <v>0</v>
      </c>
      <c r="BJ1592" s="18" t="s">
        <v>83</v>
      </c>
      <c r="BK1592" s="194">
        <f>ROUND(I1592*H1592,2)</f>
        <v>0</v>
      </c>
      <c r="BL1592" s="18" t="s">
        <v>185</v>
      </c>
      <c r="BM1592" s="18" t="s">
        <v>1695</v>
      </c>
    </row>
    <row r="1593" spans="2:65" s="1" customFormat="1" ht="11.25">
      <c r="B1593" s="35"/>
      <c r="C1593" s="36"/>
      <c r="D1593" s="195" t="s">
        <v>187</v>
      </c>
      <c r="E1593" s="36"/>
      <c r="F1593" s="196" t="s">
        <v>1694</v>
      </c>
      <c r="G1593" s="36"/>
      <c r="H1593" s="36"/>
      <c r="I1593" s="113"/>
      <c r="J1593" s="36"/>
      <c r="K1593" s="36"/>
      <c r="L1593" s="39"/>
      <c r="M1593" s="197"/>
      <c r="N1593" s="61"/>
      <c r="O1593" s="61"/>
      <c r="P1593" s="61"/>
      <c r="Q1593" s="61"/>
      <c r="R1593" s="61"/>
      <c r="S1593" s="61"/>
      <c r="T1593" s="62"/>
      <c r="AT1593" s="18" t="s">
        <v>187</v>
      </c>
      <c r="AU1593" s="18" t="s">
        <v>85</v>
      </c>
    </row>
    <row r="1594" spans="2:65" s="12" customFormat="1" ht="11.25">
      <c r="B1594" s="198"/>
      <c r="C1594" s="199"/>
      <c r="D1594" s="195" t="s">
        <v>189</v>
      </c>
      <c r="E1594" s="200" t="s">
        <v>19</v>
      </c>
      <c r="F1594" s="201" t="s">
        <v>1696</v>
      </c>
      <c r="G1594" s="199"/>
      <c r="H1594" s="200" t="s">
        <v>19</v>
      </c>
      <c r="I1594" s="202"/>
      <c r="J1594" s="199"/>
      <c r="K1594" s="199"/>
      <c r="L1594" s="203"/>
      <c r="M1594" s="204"/>
      <c r="N1594" s="205"/>
      <c r="O1594" s="205"/>
      <c r="P1594" s="205"/>
      <c r="Q1594" s="205"/>
      <c r="R1594" s="205"/>
      <c r="S1594" s="205"/>
      <c r="T1594" s="206"/>
      <c r="AT1594" s="207" t="s">
        <v>189</v>
      </c>
      <c r="AU1594" s="207" t="s">
        <v>85</v>
      </c>
      <c r="AV1594" s="12" t="s">
        <v>83</v>
      </c>
      <c r="AW1594" s="12" t="s">
        <v>35</v>
      </c>
      <c r="AX1594" s="12" t="s">
        <v>75</v>
      </c>
      <c r="AY1594" s="207" t="s">
        <v>178</v>
      </c>
    </row>
    <row r="1595" spans="2:65" s="13" customFormat="1" ht="11.25">
      <c r="B1595" s="208"/>
      <c r="C1595" s="209"/>
      <c r="D1595" s="195" t="s">
        <v>189</v>
      </c>
      <c r="E1595" s="210" t="s">
        <v>19</v>
      </c>
      <c r="F1595" s="211" t="s">
        <v>1697</v>
      </c>
      <c r="G1595" s="209"/>
      <c r="H1595" s="212">
        <v>7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189</v>
      </c>
      <c r="AU1595" s="218" t="s">
        <v>85</v>
      </c>
      <c r="AV1595" s="13" t="s">
        <v>85</v>
      </c>
      <c r="AW1595" s="13" t="s">
        <v>35</v>
      </c>
      <c r="AX1595" s="13" t="s">
        <v>83</v>
      </c>
      <c r="AY1595" s="218" t="s">
        <v>178</v>
      </c>
    </row>
    <row r="1596" spans="2:65" s="1" customFormat="1" ht="16.5" customHeight="1">
      <c r="B1596" s="35"/>
      <c r="C1596" s="245" t="s">
        <v>1698</v>
      </c>
      <c r="D1596" s="245" t="s">
        <v>970</v>
      </c>
      <c r="E1596" s="246" t="s">
        <v>1699</v>
      </c>
      <c r="F1596" s="247" t="s">
        <v>1700</v>
      </c>
      <c r="G1596" s="248" t="s">
        <v>291</v>
      </c>
      <c r="H1596" s="249">
        <v>8</v>
      </c>
      <c r="I1596" s="250"/>
      <c r="J1596" s="251">
        <f>ROUND(I1596*H1596,2)</f>
        <v>0</v>
      </c>
      <c r="K1596" s="247" t="s">
        <v>184</v>
      </c>
      <c r="L1596" s="252"/>
      <c r="M1596" s="253" t="s">
        <v>19</v>
      </c>
      <c r="N1596" s="254" t="s">
        <v>46</v>
      </c>
      <c r="O1596" s="61"/>
      <c r="P1596" s="192">
        <f>O1596*H1596</f>
        <v>0</v>
      </c>
      <c r="Q1596" s="192">
        <v>1.06E-2</v>
      </c>
      <c r="R1596" s="192">
        <f>Q1596*H1596</f>
        <v>8.48E-2</v>
      </c>
      <c r="S1596" s="192">
        <v>0</v>
      </c>
      <c r="T1596" s="193">
        <f>S1596*H1596</f>
        <v>0</v>
      </c>
      <c r="AR1596" s="18" t="s">
        <v>230</v>
      </c>
      <c r="AT1596" s="18" t="s">
        <v>970</v>
      </c>
      <c r="AU1596" s="18" t="s">
        <v>85</v>
      </c>
      <c r="AY1596" s="18" t="s">
        <v>178</v>
      </c>
      <c r="BE1596" s="194">
        <f>IF(N1596="základní",J1596,0)</f>
        <v>0</v>
      </c>
      <c r="BF1596" s="194">
        <f>IF(N1596="snížená",J1596,0)</f>
        <v>0</v>
      </c>
      <c r="BG1596" s="194">
        <f>IF(N1596="zákl. přenesená",J1596,0)</f>
        <v>0</v>
      </c>
      <c r="BH1596" s="194">
        <f>IF(N1596="sníž. přenesená",J1596,0)</f>
        <v>0</v>
      </c>
      <c r="BI1596" s="194">
        <f>IF(N1596="nulová",J1596,0)</f>
        <v>0</v>
      </c>
      <c r="BJ1596" s="18" t="s">
        <v>83</v>
      </c>
      <c r="BK1596" s="194">
        <f>ROUND(I1596*H1596,2)</f>
        <v>0</v>
      </c>
      <c r="BL1596" s="18" t="s">
        <v>185</v>
      </c>
      <c r="BM1596" s="18" t="s">
        <v>1701</v>
      </c>
    </row>
    <row r="1597" spans="2:65" s="1" customFormat="1" ht="11.25">
      <c r="B1597" s="35"/>
      <c r="C1597" s="36"/>
      <c r="D1597" s="195" t="s">
        <v>187</v>
      </c>
      <c r="E1597" s="36"/>
      <c r="F1597" s="196" t="s">
        <v>1700</v>
      </c>
      <c r="G1597" s="36"/>
      <c r="H1597" s="36"/>
      <c r="I1597" s="113"/>
      <c r="J1597" s="36"/>
      <c r="K1597" s="36"/>
      <c r="L1597" s="39"/>
      <c r="M1597" s="197"/>
      <c r="N1597" s="61"/>
      <c r="O1597" s="61"/>
      <c r="P1597" s="61"/>
      <c r="Q1597" s="61"/>
      <c r="R1597" s="61"/>
      <c r="S1597" s="61"/>
      <c r="T1597" s="62"/>
      <c r="AT1597" s="18" t="s">
        <v>187</v>
      </c>
      <c r="AU1597" s="18" t="s">
        <v>85</v>
      </c>
    </row>
    <row r="1598" spans="2:65" s="12" customFormat="1" ht="11.25">
      <c r="B1598" s="198"/>
      <c r="C1598" s="199"/>
      <c r="D1598" s="195" t="s">
        <v>189</v>
      </c>
      <c r="E1598" s="200" t="s">
        <v>19</v>
      </c>
      <c r="F1598" s="201" t="s">
        <v>1696</v>
      </c>
      <c r="G1598" s="199"/>
      <c r="H1598" s="200" t="s">
        <v>19</v>
      </c>
      <c r="I1598" s="202"/>
      <c r="J1598" s="199"/>
      <c r="K1598" s="199"/>
      <c r="L1598" s="203"/>
      <c r="M1598" s="204"/>
      <c r="N1598" s="205"/>
      <c r="O1598" s="205"/>
      <c r="P1598" s="205"/>
      <c r="Q1598" s="205"/>
      <c r="R1598" s="205"/>
      <c r="S1598" s="205"/>
      <c r="T1598" s="206"/>
      <c r="AT1598" s="207" t="s">
        <v>189</v>
      </c>
      <c r="AU1598" s="207" t="s">
        <v>85</v>
      </c>
      <c r="AV1598" s="12" t="s">
        <v>83</v>
      </c>
      <c r="AW1598" s="12" t="s">
        <v>35</v>
      </c>
      <c r="AX1598" s="12" t="s">
        <v>75</v>
      </c>
      <c r="AY1598" s="207" t="s">
        <v>178</v>
      </c>
    </row>
    <row r="1599" spans="2:65" s="13" customFormat="1" ht="11.25">
      <c r="B1599" s="208"/>
      <c r="C1599" s="209"/>
      <c r="D1599" s="195" t="s">
        <v>189</v>
      </c>
      <c r="E1599" s="210" t="s">
        <v>19</v>
      </c>
      <c r="F1599" s="211" t="s">
        <v>1702</v>
      </c>
      <c r="G1599" s="209"/>
      <c r="H1599" s="212">
        <v>8</v>
      </c>
      <c r="I1599" s="213"/>
      <c r="J1599" s="209"/>
      <c r="K1599" s="209"/>
      <c r="L1599" s="214"/>
      <c r="M1599" s="215"/>
      <c r="N1599" s="216"/>
      <c r="O1599" s="216"/>
      <c r="P1599" s="216"/>
      <c r="Q1599" s="216"/>
      <c r="R1599" s="216"/>
      <c r="S1599" s="216"/>
      <c r="T1599" s="217"/>
      <c r="AT1599" s="218" t="s">
        <v>189</v>
      </c>
      <c r="AU1599" s="218" t="s">
        <v>85</v>
      </c>
      <c r="AV1599" s="13" t="s">
        <v>85</v>
      </c>
      <c r="AW1599" s="13" t="s">
        <v>35</v>
      </c>
      <c r="AX1599" s="13" t="s">
        <v>83</v>
      </c>
      <c r="AY1599" s="218" t="s">
        <v>178</v>
      </c>
    </row>
    <row r="1600" spans="2:65" s="1" customFormat="1" ht="16.5" customHeight="1">
      <c r="B1600" s="35"/>
      <c r="C1600" s="245" t="s">
        <v>1703</v>
      </c>
      <c r="D1600" s="245" t="s">
        <v>970</v>
      </c>
      <c r="E1600" s="246" t="s">
        <v>1704</v>
      </c>
      <c r="F1600" s="247" t="s">
        <v>1705</v>
      </c>
      <c r="G1600" s="248" t="s">
        <v>291</v>
      </c>
      <c r="H1600" s="249">
        <v>2</v>
      </c>
      <c r="I1600" s="250"/>
      <c r="J1600" s="251">
        <f>ROUND(I1600*H1600,2)</f>
        <v>0</v>
      </c>
      <c r="K1600" s="247" t="s">
        <v>184</v>
      </c>
      <c r="L1600" s="252"/>
      <c r="M1600" s="253" t="s">
        <v>19</v>
      </c>
      <c r="N1600" s="254" t="s">
        <v>46</v>
      </c>
      <c r="O1600" s="61"/>
      <c r="P1600" s="192">
        <f>O1600*H1600</f>
        <v>0</v>
      </c>
      <c r="Q1600" s="192">
        <v>1.32E-2</v>
      </c>
      <c r="R1600" s="192">
        <f>Q1600*H1600</f>
        <v>2.64E-2</v>
      </c>
      <c r="S1600" s="192">
        <v>0</v>
      </c>
      <c r="T1600" s="193">
        <f>S1600*H1600</f>
        <v>0</v>
      </c>
      <c r="AR1600" s="18" t="s">
        <v>230</v>
      </c>
      <c r="AT1600" s="18" t="s">
        <v>970</v>
      </c>
      <c r="AU1600" s="18" t="s">
        <v>85</v>
      </c>
      <c r="AY1600" s="18" t="s">
        <v>178</v>
      </c>
      <c r="BE1600" s="194">
        <f>IF(N1600="základní",J1600,0)</f>
        <v>0</v>
      </c>
      <c r="BF1600" s="194">
        <f>IF(N1600="snížená",J1600,0)</f>
        <v>0</v>
      </c>
      <c r="BG1600" s="194">
        <f>IF(N1600="zákl. přenesená",J1600,0)</f>
        <v>0</v>
      </c>
      <c r="BH1600" s="194">
        <f>IF(N1600="sníž. přenesená",J1600,0)</f>
        <v>0</v>
      </c>
      <c r="BI1600" s="194">
        <f>IF(N1600="nulová",J1600,0)</f>
        <v>0</v>
      </c>
      <c r="BJ1600" s="18" t="s">
        <v>83</v>
      </c>
      <c r="BK1600" s="194">
        <f>ROUND(I1600*H1600,2)</f>
        <v>0</v>
      </c>
      <c r="BL1600" s="18" t="s">
        <v>185</v>
      </c>
      <c r="BM1600" s="18" t="s">
        <v>1706</v>
      </c>
    </row>
    <row r="1601" spans="2:65" s="1" customFormat="1" ht="11.25">
      <c r="B1601" s="35"/>
      <c r="C1601" s="36"/>
      <c r="D1601" s="195" t="s">
        <v>187</v>
      </c>
      <c r="E1601" s="36"/>
      <c r="F1601" s="196" t="s">
        <v>1705</v>
      </c>
      <c r="G1601" s="36"/>
      <c r="H1601" s="36"/>
      <c r="I1601" s="113"/>
      <c r="J1601" s="36"/>
      <c r="K1601" s="36"/>
      <c r="L1601" s="39"/>
      <c r="M1601" s="197"/>
      <c r="N1601" s="61"/>
      <c r="O1601" s="61"/>
      <c r="P1601" s="61"/>
      <c r="Q1601" s="61"/>
      <c r="R1601" s="61"/>
      <c r="S1601" s="61"/>
      <c r="T1601" s="62"/>
      <c r="AT1601" s="18" t="s">
        <v>187</v>
      </c>
      <c r="AU1601" s="18" t="s">
        <v>85</v>
      </c>
    </row>
    <row r="1602" spans="2:65" s="12" customFormat="1" ht="11.25">
      <c r="B1602" s="198"/>
      <c r="C1602" s="199"/>
      <c r="D1602" s="195" t="s">
        <v>189</v>
      </c>
      <c r="E1602" s="200" t="s">
        <v>19</v>
      </c>
      <c r="F1602" s="201" t="s">
        <v>1696</v>
      </c>
      <c r="G1602" s="199"/>
      <c r="H1602" s="200" t="s">
        <v>19</v>
      </c>
      <c r="I1602" s="202"/>
      <c r="J1602" s="199"/>
      <c r="K1602" s="199"/>
      <c r="L1602" s="203"/>
      <c r="M1602" s="204"/>
      <c r="N1602" s="205"/>
      <c r="O1602" s="205"/>
      <c r="P1602" s="205"/>
      <c r="Q1602" s="205"/>
      <c r="R1602" s="205"/>
      <c r="S1602" s="205"/>
      <c r="T1602" s="206"/>
      <c r="AT1602" s="207" t="s">
        <v>189</v>
      </c>
      <c r="AU1602" s="207" t="s">
        <v>85</v>
      </c>
      <c r="AV1602" s="12" t="s">
        <v>83</v>
      </c>
      <c r="AW1602" s="12" t="s">
        <v>35</v>
      </c>
      <c r="AX1602" s="12" t="s">
        <v>75</v>
      </c>
      <c r="AY1602" s="207" t="s">
        <v>178</v>
      </c>
    </row>
    <row r="1603" spans="2:65" s="13" customFormat="1" ht="11.25">
      <c r="B1603" s="208"/>
      <c r="C1603" s="209"/>
      <c r="D1603" s="195" t="s">
        <v>189</v>
      </c>
      <c r="E1603" s="210" t="s">
        <v>19</v>
      </c>
      <c r="F1603" s="211" t="s">
        <v>1707</v>
      </c>
      <c r="G1603" s="209"/>
      <c r="H1603" s="212">
        <v>2</v>
      </c>
      <c r="I1603" s="213"/>
      <c r="J1603" s="209"/>
      <c r="K1603" s="209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189</v>
      </c>
      <c r="AU1603" s="218" t="s">
        <v>85</v>
      </c>
      <c r="AV1603" s="13" t="s">
        <v>85</v>
      </c>
      <c r="AW1603" s="13" t="s">
        <v>35</v>
      </c>
      <c r="AX1603" s="13" t="s">
        <v>83</v>
      </c>
      <c r="AY1603" s="218" t="s">
        <v>178</v>
      </c>
    </row>
    <row r="1604" spans="2:65" s="1" customFormat="1" ht="16.5" customHeight="1">
      <c r="B1604" s="35"/>
      <c r="C1604" s="183" t="s">
        <v>1708</v>
      </c>
      <c r="D1604" s="183" t="s">
        <v>180</v>
      </c>
      <c r="E1604" s="184" t="s">
        <v>1709</v>
      </c>
      <c r="F1604" s="185" t="s">
        <v>1710</v>
      </c>
      <c r="G1604" s="186" t="s">
        <v>291</v>
      </c>
      <c r="H1604" s="187">
        <v>11</v>
      </c>
      <c r="I1604" s="188"/>
      <c r="J1604" s="189">
        <f>ROUND(I1604*H1604,2)</f>
        <v>0</v>
      </c>
      <c r="K1604" s="185" t="s">
        <v>184</v>
      </c>
      <c r="L1604" s="39"/>
      <c r="M1604" s="190" t="s">
        <v>19</v>
      </c>
      <c r="N1604" s="191" t="s">
        <v>46</v>
      </c>
      <c r="O1604" s="61"/>
      <c r="P1604" s="192">
        <f>O1604*H1604</f>
        <v>0</v>
      </c>
      <c r="Q1604" s="192">
        <v>4.684E-2</v>
      </c>
      <c r="R1604" s="192">
        <f>Q1604*H1604</f>
        <v>0.51524000000000003</v>
      </c>
      <c r="S1604" s="192">
        <v>0</v>
      </c>
      <c r="T1604" s="193">
        <f>S1604*H1604</f>
        <v>0</v>
      </c>
      <c r="AR1604" s="18" t="s">
        <v>185</v>
      </c>
      <c r="AT1604" s="18" t="s">
        <v>180</v>
      </c>
      <c r="AU1604" s="18" t="s">
        <v>85</v>
      </c>
      <c r="AY1604" s="18" t="s">
        <v>178</v>
      </c>
      <c r="BE1604" s="194">
        <f>IF(N1604="základní",J1604,0)</f>
        <v>0</v>
      </c>
      <c r="BF1604" s="194">
        <f>IF(N1604="snížená",J1604,0)</f>
        <v>0</v>
      </c>
      <c r="BG1604" s="194">
        <f>IF(N1604="zákl. přenesená",J1604,0)</f>
        <v>0</v>
      </c>
      <c r="BH1604" s="194">
        <f>IF(N1604="sníž. přenesená",J1604,0)</f>
        <v>0</v>
      </c>
      <c r="BI1604" s="194">
        <f>IF(N1604="nulová",J1604,0)</f>
        <v>0</v>
      </c>
      <c r="BJ1604" s="18" t="s">
        <v>83</v>
      </c>
      <c r="BK1604" s="194">
        <f>ROUND(I1604*H1604,2)</f>
        <v>0</v>
      </c>
      <c r="BL1604" s="18" t="s">
        <v>185</v>
      </c>
      <c r="BM1604" s="18" t="s">
        <v>1711</v>
      </c>
    </row>
    <row r="1605" spans="2:65" s="1" customFormat="1" ht="11.25">
      <c r="B1605" s="35"/>
      <c r="C1605" s="36"/>
      <c r="D1605" s="195" t="s">
        <v>187</v>
      </c>
      <c r="E1605" s="36"/>
      <c r="F1605" s="196" t="s">
        <v>1712</v>
      </c>
      <c r="G1605" s="36"/>
      <c r="H1605" s="36"/>
      <c r="I1605" s="113"/>
      <c r="J1605" s="36"/>
      <c r="K1605" s="36"/>
      <c r="L1605" s="39"/>
      <c r="M1605" s="197"/>
      <c r="N1605" s="61"/>
      <c r="O1605" s="61"/>
      <c r="P1605" s="61"/>
      <c r="Q1605" s="61"/>
      <c r="R1605" s="61"/>
      <c r="S1605" s="61"/>
      <c r="T1605" s="62"/>
      <c r="AT1605" s="18" t="s">
        <v>187</v>
      </c>
      <c r="AU1605" s="18" t="s">
        <v>85</v>
      </c>
    </row>
    <row r="1606" spans="2:65" s="12" customFormat="1" ht="11.25">
      <c r="B1606" s="198"/>
      <c r="C1606" s="199"/>
      <c r="D1606" s="195" t="s">
        <v>189</v>
      </c>
      <c r="E1606" s="200" t="s">
        <v>19</v>
      </c>
      <c r="F1606" s="201" t="s">
        <v>1713</v>
      </c>
      <c r="G1606" s="199"/>
      <c r="H1606" s="200" t="s">
        <v>19</v>
      </c>
      <c r="I1606" s="202"/>
      <c r="J1606" s="199"/>
      <c r="K1606" s="199"/>
      <c r="L1606" s="203"/>
      <c r="M1606" s="204"/>
      <c r="N1606" s="205"/>
      <c r="O1606" s="205"/>
      <c r="P1606" s="205"/>
      <c r="Q1606" s="205"/>
      <c r="R1606" s="205"/>
      <c r="S1606" s="205"/>
      <c r="T1606" s="206"/>
      <c r="AT1606" s="207" t="s">
        <v>189</v>
      </c>
      <c r="AU1606" s="207" t="s">
        <v>85</v>
      </c>
      <c r="AV1606" s="12" t="s">
        <v>83</v>
      </c>
      <c r="AW1606" s="12" t="s">
        <v>35</v>
      </c>
      <c r="AX1606" s="12" t="s">
        <v>75</v>
      </c>
      <c r="AY1606" s="207" t="s">
        <v>178</v>
      </c>
    </row>
    <row r="1607" spans="2:65" s="13" customFormat="1" ht="11.25">
      <c r="B1607" s="208"/>
      <c r="C1607" s="209"/>
      <c r="D1607" s="195" t="s">
        <v>189</v>
      </c>
      <c r="E1607" s="210" t="s">
        <v>19</v>
      </c>
      <c r="F1607" s="211" t="s">
        <v>1714</v>
      </c>
      <c r="G1607" s="209"/>
      <c r="H1607" s="212">
        <v>1</v>
      </c>
      <c r="I1607" s="213"/>
      <c r="J1607" s="209"/>
      <c r="K1607" s="209"/>
      <c r="L1607" s="214"/>
      <c r="M1607" s="215"/>
      <c r="N1607" s="216"/>
      <c r="O1607" s="216"/>
      <c r="P1607" s="216"/>
      <c r="Q1607" s="216"/>
      <c r="R1607" s="216"/>
      <c r="S1607" s="216"/>
      <c r="T1607" s="217"/>
      <c r="AT1607" s="218" t="s">
        <v>189</v>
      </c>
      <c r="AU1607" s="218" t="s">
        <v>85</v>
      </c>
      <c r="AV1607" s="13" t="s">
        <v>85</v>
      </c>
      <c r="AW1607" s="13" t="s">
        <v>35</v>
      </c>
      <c r="AX1607" s="13" t="s">
        <v>75</v>
      </c>
      <c r="AY1607" s="218" t="s">
        <v>178</v>
      </c>
    </row>
    <row r="1608" spans="2:65" s="13" customFormat="1" ht="11.25">
      <c r="B1608" s="208"/>
      <c r="C1608" s="209"/>
      <c r="D1608" s="195" t="s">
        <v>189</v>
      </c>
      <c r="E1608" s="210" t="s">
        <v>19</v>
      </c>
      <c r="F1608" s="211" t="s">
        <v>1715</v>
      </c>
      <c r="G1608" s="209"/>
      <c r="H1608" s="212">
        <v>10</v>
      </c>
      <c r="I1608" s="213"/>
      <c r="J1608" s="209"/>
      <c r="K1608" s="209"/>
      <c r="L1608" s="214"/>
      <c r="M1608" s="215"/>
      <c r="N1608" s="216"/>
      <c r="O1608" s="216"/>
      <c r="P1608" s="216"/>
      <c r="Q1608" s="216"/>
      <c r="R1608" s="216"/>
      <c r="S1608" s="216"/>
      <c r="T1608" s="217"/>
      <c r="AT1608" s="218" t="s">
        <v>189</v>
      </c>
      <c r="AU1608" s="218" t="s">
        <v>85</v>
      </c>
      <c r="AV1608" s="13" t="s">
        <v>85</v>
      </c>
      <c r="AW1608" s="13" t="s">
        <v>35</v>
      </c>
      <c r="AX1608" s="13" t="s">
        <v>75</v>
      </c>
      <c r="AY1608" s="218" t="s">
        <v>178</v>
      </c>
    </row>
    <row r="1609" spans="2:65" s="14" customFormat="1" ht="11.25">
      <c r="B1609" s="219"/>
      <c r="C1609" s="220"/>
      <c r="D1609" s="195" t="s">
        <v>189</v>
      </c>
      <c r="E1609" s="221" t="s">
        <v>19</v>
      </c>
      <c r="F1609" s="222" t="s">
        <v>258</v>
      </c>
      <c r="G1609" s="220"/>
      <c r="H1609" s="223">
        <v>11</v>
      </c>
      <c r="I1609" s="224"/>
      <c r="J1609" s="220"/>
      <c r="K1609" s="220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189</v>
      </c>
      <c r="AU1609" s="229" t="s">
        <v>85</v>
      </c>
      <c r="AV1609" s="14" t="s">
        <v>185</v>
      </c>
      <c r="AW1609" s="14" t="s">
        <v>35</v>
      </c>
      <c r="AX1609" s="14" t="s">
        <v>83</v>
      </c>
      <c r="AY1609" s="229" t="s">
        <v>178</v>
      </c>
    </row>
    <row r="1610" spans="2:65" s="1" customFormat="1" ht="16.5" customHeight="1">
      <c r="B1610" s="35"/>
      <c r="C1610" s="245" t="s">
        <v>1716</v>
      </c>
      <c r="D1610" s="245" t="s">
        <v>970</v>
      </c>
      <c r="E1610" s="246" t="s">
        <v>1693</v>
      </c>
      <c r="F1610" s="247" t="s">
        <v>1694</v>
      </c>
      <c r="G1610" s="248" t="s">
        <v>291</v>
      </c>
      <c r="H1610" s="249">
        <v>1</v>
      </c>
      <c r="I1610" s="250"/>
      <c r="J1610" s="251">
        <f>ROUND(I1610*H1610,2)</f>
        <v>0</v>
      </c>
      <c r="K1610" s="247" t="s">
        <v>184</v>
      </c>
      <c r="L1610" s="252"/>
      <c r="M1610" s="253" t="s">
        <v>19</v>
      </c>
      <c r="N1610" s="254" t="s">
        <v>46</v>
      </c>
      <c r="O1610" s="61"/>
      <c r="P1610" s="192">
        <f>O1610*H1610</f>
        <v>0</v>
      </c>
      <c r="Q1610" s="192">
        <v>1.04E-2</v>
      </c>
      <c r="R1610" s="192">
        <f>Q1610*H1610</f>
        <v>1.04E-2</v>
      </c>
      <c r="S1610" s="192">
        <v>0</v>
      </c>
      <c r="T1610" s="193">
        <f>S1610*H1610</f>
        <v>0</v>
      </c>
      <c r="AR1610" s="18" t="s">
        <v>230</v>
      </c>
      <c r="AT1610" s="18" t="s">
        <v>970</v>
      </c>
      <c r="AU1610" s="18" t="s">
        <v>85</v>
      </c>
      <c r="AY1610" s="18" t="s">
        <v>178</v>
      </c>
      <c r="BE1610" s="194">
        <f>IF(N1610="základní",J1610,0)</f>
        <v>0</v>
      </c>
      <c r="BF1610" s="194">
        <f>IF(N1610="snížená",J1610,0)</f>
        <v>0</v>
      </c>
      <c r="BG1610" s="194">
        <f>IF(N1610="zákl. přenesená",J1610,0)</f>
        <v>0</v>
      </c>
      <c r="BH1610" s="194">
        <f>IF(N1610="sníž. přenesená",J1610,0)</f>
        <v>0</v>
      </c>
      <c r="BI1610" s="194">
        <f>IF(N1610="nulová",J1610,0)</f>
        <v>0</v>
      </c>
      <c r="BJ1610" s="18" t="s">
        <v>83</v>
      </c>
      <c r="BK1610" s="194">
        <f>ROUND(I1610*H1610,2)</f>
        <v>0</v>
      </c>
      <c r="BL1610" s="18" t="s">
        <v>185</v>
      </c>
      <c r="BM1610" s="18" t="s">
        <v>1717</v>
      </c>
    </row>
    <row r="1611" spans="2:65" s="1" customFormat="1" ht="11.25">
      <c r="B1611" s="35"/>
      <c r="C1611" s="36"/>
      <c r="D1611" s="195" t="s">
        <v>187</v>
      </c>
      <c r="E1611" s="36"/>
      <c r="F1611" s="196" t="s">
        <v>1694</v>
      </c>
      <c r="G1611" s="36"/>
      <c r="H1611" s="36"/>
      <c r="I1611" s="113"/>
      <c r="J1611" s="36"/>
      <c r="K1611" s="36"/>
      <c r="L1611" s="39"/>
      <c r="M1611" s="197"/>
      <c r="N1611" s="61"/>
      <c r="O1611" s="61"/>
      <c r="P1611" s="61"/>
      <c r="Q1611" s="61"/>
      <c r="R1611" s="61"/>
      <c r="S1611" s="61"/>
      <c r="T1611" s="62"/>
      <c r="AT1611" s="18" t="s">
        <v>187</v>
      </c>
      <c r="AU1611" s="18" t="s">
        <v>85</v>
      </c>
    </row>
    <row r="1612" spans="2:65" s="12" customFormat="1" ht="11.25">
      <c r="B1612" s="198"/>
      <c r="C1612" s="199"/>
      <c r="D1612" s="195" t="s">
        <v>189</v>
      </c>
      <c r="E1612" s="200" t="s">
        <v>19</v>
      </c>
      <c r="F1612" s="201" t="s">
        <v>1718</v>
      </c>
      <c r="G1612" s="199"/>
      <c r="H1612" s="200" t="s">
        <v>19</v>
      </c>
      <c r="I1612" s="202"/>
      <c r="J1612" s="199"/>
      <c r="K1612" s="199"/>
      <c r="L1612" s="203"/>
      <c r="M1612" s="204"/>
      <c r="N1612" s="205"/>
      <c r="O1612" s="205"/>
      <c r="P1612" s="205"/>
      <c r="Q1612" s="205"/>
      <c r="R1612" s="205"/>
      <c r="S1612" s="205"/>
      <c r="T1612" s="206"/>
      <c r="AT1612" s="207" t="s">
        <v>189</v>
      </c>
      <c r="AU1612" s="207" t="s">
        <v>85</v>
      </c>
      <c r="AV1612" s="12" t="s">
        <v>83</v>
      </c>
      <c r="AW1612" s="12" t="s">
        <v>35</v>
      </c>
      <c r="AX1612" s="12" t="s">
        <v>75</v>
      </c>
      <c r="AY1612" s="207" t="s">
        <v>178</v>
      </c>
    </row>
    <row r="1613" spans="2:65" s="13" customFormat="1" ht="11.25">
      <c r="B1613" s="208"/>
      <c r="C1613" s="209"/>
      <c r="D1613" s="195" t="s">
        <v>189</v>
      </c>
      <c r="E1613" s="210" t="s">
        <v>19</v>
      </c>
      <c r="F1613" s="211" t="s">
        <v>1719</v>
      </c>
      <c r="G1613" s="209"/>
      <c r="H1613" s="212">
        <v>1</v>
      </c>
      <c r="I1613" s="213"/>
      <c r="J1613" s="209"/>
      <c r="K1613" s="209"/>
      <c r="L1613" s="214"/>
      <c r="M1613" s="215"/>
      <c r="N1613" s="216"/>
      <c r="O1613" s="216"/>
      <c r="P1613" s="216"/>
      <c r="Q1613" s="216"/>
      <c r="R1613" s="216"/>
      <c r="S1613" s="216"/>
      <c r="T1613" s="217"/>
      <c r="AT1613" s="218" t="s">
        <v>189</v>
      </c>
      <c r="AU1613" s="218" t="s">
        <v>85</v>
      </c>
      <c r="AV1613" s="13" t="s">
        <v>85</v>
      </c>
      <c r="AW1613" s="13" t="s">
        <v>35</v>
      </c>
      <c r="AX1613" s="13" t="s">
        <v>83</v>
      </c>
      <c r="AY1613" s="218" t="s">
        <v>178</v>
      </c>
    </row>
    <row r="1614" spans="2:65" s="1" customFormat="1" ht="16.5" customHeight="1">
      <c r="B1614" s="35"/>
      <c r="C1614" s="245" t="s">
        <v>1720</v>
      </c>
      <c r="D1614" s="245" t="s">
        <v>970</v>
      </c>
      <c r="E1614" s="246" t="s">
        <v>1699</v>
      </c>
      <c r="F1614" s="247" t="s">
        <v>1700</v>
      </c>
      <c r="G1614" s="248" t="s">
        <v>291</v>
      </c>
      <c r="H1614" s="249">
        <v>10</v>
      </c>
      <c r="I1614" s="250"/>
      <c r="J1614" s="251">
        <f>ROUND(I1614*H1614,2)</f>
        <v>0</v>
      </c>
      <c r="K1614" s="247" t="s">
        <v>184</v>
      </c>
      <c r="L1614" s="252"/>
      <c r="M1614" s="253" t="s">
        <v>19</v>
      </c>
      <c r="N1614" s="254" t="s">
        <v>46</v>
      </c>
      <c r="O1614" s="61"/>
      <c r="P1614" s="192">
        <f>O1614*H1614</f>
        <v>0</v>
      </c>
      <c r="Q1614" s="192">
        <v>1.06E-2</v>
      </c>
      <c r="R1614" s="192">
        <f>Q1614*H1614</f>
        <v>0.106</v>
      </c>
      <c r="S1614" s="192">
        <v>0</v>
      </c>
      <c r="T1614" s="193">
        <f>S1614*H1614</f>
        <v>0</v>
      </c>
      <c r="AR1614" s="18" t="s">
        <v>230</v>
      </c>
      <c r="AT1614" s="18" t="s">
        <v>970</v>
      </c>
      <c r="AU1614" s="18" t="s">
        <v>85</v>
      </c>
      <c r="AY1614" s="18" t="s">
        <v>178</v>
      </c>
      <c r="BE1614" s="194">
        <f>IF(N1614="základní",J1614,0)</f>
        <v>0</v>
      </c>
      <c r="BF1614" s="194">
        <f>IF(N1614="snížená",J1614,0)</f>
        <v>0</v>
      </c>
      <c r="BG1614" s="194">
        <f>IF(N1614="zákl. přenesená",J1614,0)</f>
        <v>0</v>
      </c>
      <c r="BH1614" s="194">
        <f>IF(N1614="sníž. přenesená",J1614,0)</f>
        <v>0</v>
      </c>
      <c r="BI1614" s="194">
        <f>IF(N1614="nulová",J1614,0)</f>
        <v>0</v>
      </c>
      <c r="BJ1614" s="18" t="s">
        <v>83</v>
      </c>
      <c r="BK1614" s="194">
        <f>ROUND(I1614*H1614,2)</f>
        <v>0</v>
      </c>
      <c r="BL1614" s="18" t="s">
        <v>185</v>
      </c>
      <c r="BM1614" s="18" t="s">
        <v>1721</v>
      </c>
    </row>
    <row r="1615" spans="2:65" s="1" customFormat="1" ht="11.25">
      <c r="B1615" s="35"/>
      <c r="C1615" s="36"/>
      <c r="D1615" s="195" t="s">
        <v>187</v>
      </c>
      <c r="E1615" s="36"/>
      <c r="F1615" s="196" t="s">
        <v>1700</v>
      </c>
      <c r="G1615" s="36"/>
      <c r="H1615" s="36"/>
      <c r="I1615" s="113"/>
      <c r="J1615" s="36"/>
      <c r="K1615" s="36"/>
      <c r="L1615" s="39"/>
      <c r="M1615" s="197"/>
      <c r="N1615" s="61"/>
      <c r="O1615" s="61"/>
      <c r="P1615" s="61"/>
      <c r="Q1615" s="61"/>
      <c r="R1615" s="61"/>
      <c r="S1615" s="61"/>
      <c r="T1615" s="62"/>
      <c r="AT1615" s="18" t="s">
        <v>187</v>
      </c>
      <c r="AU1615" s="18" t="s">
        <v>85</v>
      </c>
    </row>
    <row r="1616" spans="2:65" s="12" customFormat="1" ht="11.25">
      <c r="B1616" s="198"/>
      <c r="C1616" s="199"/>
      <c r="D1616" s="195" t="s">
        <v>189</v>
      </c>
      <c r="E1616" s="200" t="s">
        <v>19</v>
      </c>
      <c r="F1616" s="201" t="s">
        <v>1718</v>
      </c>
      <c r="G1616" s="199"/>
      <c r="H1616" s="200" t="s">
        <v>19</v>
      </c>
      <c r="I1616" s="202"/>
      <c r="J1616" s="199"/>
      <c r="K1616" s="199"/>
      <c r="L1616" s="203"/>
      <c r="M1616" s="204"/>
      <c r="N1616" s="205"/>
      <c r="O1616" s="205"/>
      <c r="P1616" s="205"/>
      <c r="Q1616" s="205"/>
      <c r="R1616" s="205"/>
      <c r="S1616" s="205"/>
      <c r="T1616" s="206"/>
      <c r="AT1616" s="207" t="s">
        <v>189</v>
      </c>
      <c r="AU1616" s="207" t="s">
        <v>85</v>
      </c>
      <c r="AV1616" s="12" t="s">
        <v>83</v>
      </c>
      <c r="AW1616" s="12" t="s">
        <v>35</v>
      </c>
      <c r="AX1616" s="12" t="s">
        <v>75</v>
      </c>
      <c r="AY1616" s="207" t="s">
        <v>178</v>
      </c>
    </row>
    <row r="1617" spans="2:65" s="13" customFormat="1" ht="11.25">
      <c r="B1617" s="208"/>
      <c r="C1617" s="209"/>
      <c r="D1617" s="195" t="s">
        <v>189</v>
      </c>
      <c r="E1617" s="210" t="s">
        <v>19</v>
      </c>
      <c r="F1617" s="211" t="s">
        <v>1722</v>
      </c>
      <c r="G1617" s="209"/>
      <c r="H1617" s="212">
        <v>10</v>
      </c>
      <c r="I1617" s="213"/>
      <c r="J1617" s="209"/>
      <c r="K1617" s="209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189</v>
      </c>
      <c r="AU1617" s="218" t="s">
        <v>85</v>
      </c>
      <c r="AV1617" s="13" t="s">
        <v>85</v>
      </c>
      <c r="AW1617" s="13" t="s">
        <v>35</v>
      </c>
      <c r="AX1617" s="13" t="s">
        <v>83</v>
      </c>
      <c r="AY1617" s="218" t="s">
        <v>178</v>
      </c>
    </row>
    <row r="1618" spans="2:65" s="11" customFormat="1" ht="22.9" customHeight="1">
      <c r="B1618" s="167"/>
      <c r="C1618" s="168"/>
      <c r="D1618" s="169" t="s">
        <v>74</v>
      </c>
      <c r="E1618" s="181" t="s">
        <v>216</v>
      </c>
      <c r="F1618" s="181" t="s">
        <v>1723</v>
      </c>
      <c r="G1618" s="168"/>
      <c r="H1618" s="168"/>
      <c r="I1618" s="171"/>
      <c r="J1618" s="182">
        <f>BK1618</f>
        <v>0</v>
      </c>
      <c r="K1618" s="168"/>
      <c r="L1618" s="173"/>
      <c r="M1618" s="174"/>
      <c r="N1618" s="175"/>
      <c r="O1618" s="175"/>
      <c r="P1618" s="176">
        <f>SUM(P1619:P1678)</f>
        <v>0</v>
      </c>
      <c r="Q1618" s="175"/>
      <c r="R1618" s="176">
        <f>SUM(R1619:R1678)</f>
        <v>6.1037599999999997E-2</v>
      </c>
      <c r="S1618" s="175"/>
      <c r="T1618" s="177">
        <f>SUM(T1619:T1678)</f>
        <v>0</v>
      </c>
      <c r="AR1618" s="178" t="s">
        <v>83</v>
      </c>
      <c r="AT1618" s="179" t="s">
        <v>74</v>
      </c>
      <c r="AU1618" s="179" t="s">
        <v>83</v>
      </c>
      <c r="AY1618" s="178" t="s">
        <v>178</v>
      </c>
      <c r="BK1618" s="180">
        <f>SUM(BK1619:BK1678)</f>
        <v>0</v>
      </c>
    </row>
    <row r="1619" spans="2:65" s="1" customFormat="1" ht="16.5" customHeight="1">
      <c r="B1619" s="35"/>
      <c r="C1619" s="183" t="s">
        <v>1724</v>
      </c>
      <c r="D1619" s="183" t="s">
        <v>180</v>
      </c>
      <c r="E1619" s="184" t="s">
        <v>1725</v>
      </c>
      <c r="F1619" s="185" t="s">
        <v>1726</v>
      </c>
      <c r="G1619" s="186" t="s">
        <v>183</v>
      </c>
      <c r="H1619" s="187">
        <v>463.28800000000001</v>
      </c>
      <c r="I1619" s="188"/>
      <c r="J1619" s="189">
        <f>ROUND(I1619*H1619,2)</f>
        <v>0</v>
      </c>
      <c r="K1619" s="185" t="s">
        <v>184</v>
      </c>
      <c r="L1619" s="39"/>
      <c r="M1619" s="190" t="s">
        <v>19</v>
      </c>
      <c r="N1619" s="191" t="s">
        <v>46</v>
      </c>
      <c r="O1619" s="61"/>
      <c r="P1619" s="192">
        <f>O1619*H1619</f>
        <v>0</v>
      </c>
      <c r="Q1619" s="192">
        <v>0</v>
      </c>
      <c r="R1619" s="192">
        <f>Q1619*H1619</f>
        <v>0</v>
      </c>
      <c r="S1619" s="192">
        <v>0</v>
      </c>
      <c r="T1619" s="193">
        <f>S1619*H1619</f>
        <v>0</v>
      </c>
      <c r="AR1619" s="18" t="s">
        <v>288</v>
      </c>
      <c r="AT1619" s="18" t="s">
        <v>180</v>
      </c>
      <c r="AU1619" s="18" t="s">
        <v>85</v>
      </c>
      <c r="AY1619" s="18" t="s">
        <v>178</v>
      </c>
      <c r="BE1619" s="194">
        <f>IF(N1619="základní",J1619,0)</f>
        <v>0</v>
      </c>
      <c r="BF1619" s="194">
        <f>IF(N1619="snížená",J1619,0)</f>
        <v>0</v>
      </c>
      <c r="BG1619" s="194">
        <f>IF(N1619="zákl. přenesená",J1619,0)</f>
        <v>0</v>
      </c>
      <c r="BH1619" s="194">
        <f>IF(N1619="sníž. přenesená",J1619,0)</f>
        <v>0</v>
      </c>
      <c r="BI1619" s="194">
        <f>IF(N1619="nulová",J1619,0)</f>
        <v>0</v>
      </c>
      <c r="BJ1619" s="18" t="s">
        <v>83</v>
      </c>
      <c r="BK1619" s="194">
        <f>ROUND(I1619*H1619,2)</f>
        <v>0</v>
      </c>
      <c r="BL1619" s="18" t="s">
        <v>288</v>
      </c>
      <c r="BM1619" s="18" t="s">
        <v>1727</v>
      </c>
    </row>
    <row r="1620" spans="2:65" s="1" customFormat="1" ht="19.5">
      <c r="B1620" s="35"/>
      <c r="C1620" s="36"/>
      <c r="D1620" s="195" t="s">
        <v>187</v>
      </c>
      <c r="E1620" s="36"/>
      <c r="F1620" s="196" t="s">
        <v>1728</v>
      </c>
      <c r="G1620" s="36"/>
      <c r="H1620" s="36"/>
      <c r="I1620" s="113"/>
      <c r="J1620" s="36"/>
      <c r="K1620" s="36"/>
      <c r="L1620" s="39"/>
      <c r="M1620" s="197"/>
      <c r="N1620" s="61"/>
      <c r="O1620" s="61"/>
      <c r="P1620" s="61"/>
      <c r="Q1620" s="61"/>
      <c r="R1620" s="61"/>
      <c r="S1620" s="61"/>
      <c r="T1620" s="62"/>
      <c r="AT1620" s="18" t="s">
        <v>187</v>
      </c>
      <c r="AU1620" s="18" t="s">
        <v>85</v>
      </c>
    </row>
    <row r="1621" spans="2:65" s="12" customFormat="1" ht="11.25">
      <c r="B1621" s="198"/>
      <c r="C1621" s="199"/>
      <c r="D1621" s="195" t="s">
        <v>189</v>
      </c>
      <c r="E1621" s="200" t="s">
        <v>19</v>
      </c>
      <c r="F1621" s="201" t="s">
        <v>1729</v>
      </c>
      <c r="G1621" s="199"/>
      <c r="H1621" s="200" t="s">
        <v>19</v>
      </c>
      <c r="I1621" s="202"/>
      <c r="J1621" s="199"/>
      <c r="K1621" s="199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189</v>
      </c>
      <c r="AU1621" s="207" t="s">
        <v>85</v>
      </c>
      <c r="AV1621" s="12" t="s">
        <v>83</v>
      </c>
      <c r="AW1621" s="12" t="s">
        <v>35</v>
      </c>
      <c r="AX1621" s="12" t="s">
        <v>75</v>
      </c>
      <c r="AY1621" s="207" t="s">
        <v>178</v>
      </c>
    </row>
    <row r="1622" spans="2:65" s="12" customFormat="1" ht="11.25">
      <c r="B1622" s="198"/>
      <c r="C1622" s="199"/>
      <c r="D1622" s="195" t="s">
        <v>189</v>
      </c>
      <c r="E1622" s="200" t="s">
        <v>19</v>
      </c>
      <c r="F1622" s="201" t="s">
        <v>643</v>
      </c>
      <c r="G1622" s="199"/>
      <c r="H1622" s="200" t="s">
        <v>19</v>
      </c>
      <c r="I1622" s="202"/>
      <c r="J1622" s="199"/>
      <c r="K1622" s="199"/>
      <c r="L1622" s="203"/>
      <c r="M1622" s="204"/>
      <c r="N1622" s="205"/>
      <c r="O1622" s="205"/>
      <c r="P1622" s="205"/>
      <c r="Q1622" s="205"/>
      <c r="R1622" s="205"/>
      <c r="S1622" s="205"/>
      <c r="T1622" s="206"/>
      <c r="AT1622" s="207" t="s">
        <v>189</v>
      </c>
      <c r="AU1622" s="207" t="s">
        <v>85</v>
      </c>
      <c r="AV1622" s="12" t="s">
        <v>83</v>
      </c>
      <c r="AW1622" s="12" t="s">
        <v>35</v>
      </c>
      <c r="AX1622" s="12" t="s">
        <v>75</v>
      </c>
      <c r="AY1622" s="207" t="s">
        <v>178</v>
      </c>
    </row>
    <row r="1623" spans="2:65" s="13" customFormat="1" ht="11.25">
      <c r="B1623" s="208"/>
      <c r="C1623" s="209"/>
      <c r="D1623" s="195" t="s">
        <v>189</v>
      </c>
      <c r="E1623" s="210" t="s">
        <v>19</v>
      </c>
      <c r="F1623" s="211" t="s">
        <v>1730</v>
      </c>
      <c r="G1623" s="209"/>
      <c r="H1623" s="212">
        <v>114.9</v>
      </c>
      <c r="I1623" s="213"/>
      <c r="J1623" s="209"/>
      <c r="K1623" s="209"/>
      <c r="L1623" s="214"/>
      <c r="M1623" s="215"/>
      <c r="N1623" s="216"/>
      <c r="O1623" s="216"/>
      <c r="P1623" s="216"/>
      <c r="Q1623" s="216"/>
      <c r="R1623" s="216"/>
      <c r="S1623" s="216"/>
      <c r="T1623" s="217"/>
      <c r="AT1623" s="218" t="s">
        <v>189</v>
      </c>
      <c r="AU1623" s="218" t="s">
        <v>85</v>
      </c>
      <c r="AV1623" s="13" t="s">
        <v>85</v>
      </c>
      <c r="AW1623" s="13" t="s">
        <v>35</v>
      </c>
      <c r="AX1623" s="13" t="s">
        <v>75</v>
      </c>
      <c r="AY1623" s="218" t="s">
        <v>178</v>
      </c>
    </row>
    <row r="1624" spans="2:65" s="13" customFormat="1" ht="11.25">
      <c r="B1624" s="208"/>
      <c r="C1624" s="209"/>
      <c r="D1624" s="195" t="s">
        <v>189</v>
      </c>
      <c r="E1624" s="210" t="s">
        <v>19</v>
      </c>
      <c r="F1624" s="211" t="s">
        <v>1731</v>
      </c>
      <c r="G1624" s="209"/>
      <c r="H1624" s="212">
        <v>15.4</v>
      </c>
      <c r="I1624" s="213"/>
      <c r="J1624" s="209"/>
      <c r="K1624" s="209"/>
      <c r="L1624" s="214"/>
      <c r="M1624" s="215"/>
      <c r="N1624" s="216"/>
      <c r="O1624" s="216"/>
      <c r="P1624" s="216"/>
      <c r="Q1624" s="216"/>
      <c r="R1624" s="216"/>
      <c r="S1624" s="216"/>
      <c r="T1624" s="217"/>
      <c r="AT1624" s="218" t="s">
        <v>189</v>
      </c>
      <c r="AU1624" s="218" t="s">
        <v>85</v>
      </c>
      <c r="AV1624" s="13" t="s">
        <v>85</v>
      </c>
      <c r="AW1624" s="13" t="s">
        <v>35</v>
      </c>
      <c r="AX1624" s="13" t="s">
        <v>75</v>
      </c>
      <c r="AY1624" s="218" t="s">
        <v>178</v>
      </c>
    </row>
    <row r="1625" spans="2:65" s="13" customFormat="1" ht="11.25">
      <c r="B1625" s="208"/>
      <c r="C1625" s="209"/>
      <c r="D1625" s="195" t="s">
        <v>189</v>
      </c>
      <c r="E1625" s="210" t="s">
        <v>19</v>
      </c>
      <c r="F1625" s="211" t="s">
        <v>1732</v>
      </c>
      <c r="G1625" s="209"/>
      <c r="H1625" s="212">
        <v>19.074999999999999</v>
      </c>
      <c r="I1625" s="213"/>
      <c r="J1625" s="209"/>
      <c r="K1625" s="209"/>
      <c r="L1625" s="214"/>
      <c r="M1625" s="215"/>
      <c r="N1625" s="216"/>
      <c r="O1625" s="216"/>
      <c r="P1625" s="216"/>
      <c r="Q1625" s="216"/>
      <c r="R1625" s="216"/>
      <c r="S1625" s="216"/>
      <c r="T1625" s="217"/>
      <c r="AT1625" s="218" t="s">
        <v>189</v>
      </c>
      <c r="AU1625" s="218" t="s">
        <v>85</v>
      </c>
      <c r="AV1625" s="13" t="s">
        <v>85</v>
      </c>
      <c r="AW1625" s="13" t="s">
        <v>35</v>
      </c>
      <c r="AX1625" s="13" t="s">
        <v>75</v>
      </c>
      <c r="AY1625" s="218" t="s">
        <v>178</v>
      </c>
    </row>
    <row r="1626" spans="2:65" s="15" customFormat="1" ht="11.25">
      <c r="B1626" s="230"/>
      <c r="C1626" s="231"/>
      <c r="D1626" s="195" t="s">
        <v>189</v>
      </c>
      <c r="E1626" s="232" t="s">
        <v>19</v>
      </c>
      <c r="F1626" s="233" t="s">
        <v>274</v>
      </c>
      <c r="G1626" s="231"/>
      <c r="H1626" s="234">
        <v>149.375</v>
      </c>
      <c r="I1626" s="235"/>
      <c r="J1626" s="231"/>
      <c r="K1626" s="231"/>
      <c r="L1626" s="236"/>
      <c r="M1626" s="237"/>
      <c r="N1626" s="238"/>
      <c r="O1626" s="238"/>
      <c r="P1626" s="238"/>
      <c r="Q1626" s="238"/>
      <c r="R1626" s="238"/>
      <c r="S1626" s="238"/>
      <c r="T1626" s="239"/>
      <c r="AT1626" s="240" t="s">
        <v>189</v>
      </c>
      <c r="AU1626" s="240" t="s">
        <v>85</v>
      </c>
      <c r="AV1626" s="15" t="s">
        <v>198</v>
      </c>
      <c r="AW1626" s="15" t="s">
        <v>35</v>
      </c>
      <c r="AX1626" s="15" t="s">
        <v>75</v>
      </c>
      <c r="AY1626" s="240" t="s">
        <v>178</v>
      </c>
    </row>
    <row r="1627" spans="2:65" s="12" customFormat="1" ht="11.25">
      <c r="B1627" s="198"/>
      <c r="C1627" s="199"/>
      <c r="D1627" s="195" t="s">
        <v>189</v>
      </c>
      <c r="E1627" s="200" t="s">
        <v>19</v>
      </c>
      <c r="F1627" s="201" t="s">
        <v>645</v>
      </c>
      <c r="G1627" s="199"/>
      <c r="H1627" s="200" t="s">
        <v>19</v>
      </c>
      <c r="I1627" s="202"/>
      <c r="J1627" s="199"/>
      <c r="K1627" s="199"/>
      <c r="L1627" s="203"/>
      <c r="M1627" s="204"/>
      <c r="N1627" s="205"/>
      <c r="O1627" s="205"/>
      <c r="P1627" s="205"/>
      <c r="Q1627" s="205"/>
      <c r="R1627" s="205"/>
      <c r="S1627" s="205"/>
      <c r="T1627" s="206"/>
      <c r="AT1627" s="207" t="s">
        <v>189</v>
      </c>
      <c r="AU1627" s="207" t="s">
        <v>85</v>
      </c>
      <c r="AV1627" s="12" t="s">
        <v>83</v>
      </c>
      <c r="AW1627" s="12" t="s">
        <v>35</v>
      </c>
      <c r="AX1627" s="12" t="s">
        <v>75</v>
      </c>
      <c r="AY1627" s="207" t="s">
        <v>178</v>
      </c>
    </row>
    <row r="1628" spans="2:65" s="13" customFormat="1" ht="11.25">
      <c r="B1628" s="208"/>
      <c r="C1628" s="209"/>
      <c r="D1628" s="195" t="s">
        <v>189</v>
      </c>
      <c r="E1628" s="210" t="s">
        <v>19</v>
      </c>
      <c r="F1628" s="211" t="s">
        <v>1733</v>
      </c>
      <c r="G1628" s="209"/>
      <c r="H1628" s="212">
        <v>95.75</v>
      </c>
      <c r="I1628" s="213"/>
      <c r="J1628" s="209"/>
      <c r="K1628" s="209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189</v>
      </c>
      <c r="AU1628" s="218" t="s">
        <v>85</v>
      </c>
      <c r="AV1628" s="13" t="s">
        <v>85</v>
      </c>
      <c r="AW1628" s="13" t="s">
        <v>35</v>
      </c>
      <c r="AX1628" s="13" t="s">
        <v>75</v>
      </c>
      <c r="AY1628" s="218" t="s">
        <v>178</v>
      </c>
    </row>
    <row r="1629" spans="2:65" s="13" customFormat="1" ht="11.25">
      <c r="B1629" s="208"/>
      <c r="C1629" s="209"/>
      <c r="D1629" s="195" t="s">
        <v>189</v>
      </c>
      <c r="E1629" s="210" t="s">
        <v>19</v>
      </c>
      <c r="F1629" s="211" t="s">
        <v>1734</v>
      </c>
      <c r="G1629" s="209"/>
      <c r="H1629" s="212">
        <v>114.9</v>
      </c>
      <c r="I1629" s="213"/>
      <c r="J1629" s="209"/>
      <c r="K1629" s="209"/>
      <c r="L1629" s="214"/>
      <c r="M1629" s="215"/>
      <c r="N1629" s="216"/>
      <c r="O1629" s="216"/>
      <c r="P1629" s="216"/>
      <c r="Q1629" s="216"/>
      <c r="R1629" s="216"/>
      <c r="S1629" s="216"/>
      <c r="T1629" s="217"/>
      <c r="AT1629" s="218" t="s">
        <v>189</v>
      </c>
      <c r="AU1629" s="218" t="s">
        <v>85</v>
      </c>
      <c r="AV1629" s="13" t="s">
        <v>85</v>
      </c>
      <c r="AW1629" s="13" t="s">
        <v>35</v>
      </c>
      <c r="AX1629" s="13" t="s">
        <v>75</v>
      </c>
      <c r="AY1629" s="218" t="s">
        <v>178</v>
      </c>
    </row>
    <row r="1630" spans="2:65" s="15" customFormat="1" ht="11.25">
      <c r="B1630" s="230"/>
      <c r="C1630" s="231"/>
      <c r="D1630" s="195" t="s">
        <v>189</v>
      </c>
      <c r="E1630" s="232" t="s">
        <v>19</v>
      </c>
      <c r="F1630" s="233" t="s">
        <v>274</v>
      </c>
      <c r="G1630" s="231"/>
      <c r="H1630" s="234">
        <v>210.65</v>
      </c>
      <c r="I1630" s="235"/>
      <c r="J1630" s="231"/>
      <c r="K1630" s="231"/>
      <c r="L1630" s="236"/>
      <c r="M1630" s="237"/>
      <c r="N1630" s="238"/>
      <c r="O1630" s="238"/>
      <c r="P1630" s="238"/>
      <c r="Q1630" s="238"/>
      <c r="R1630" s="238"/>
      <c r="S1630" s="238"/>
      <c r="T1630" s="239"/>
      <c r="AT1630" s="240" t="s">
        <v>189</v>
      </c>
      <c r="AU1630" s="240" t="s">
        <v>85</v>
      </c>
      <c r="AV1630" s="15" t="s">
        <v>198</v>
      </c>
      <c r="AW1630" s="15" t="s">
        <v>35</v>
      </c>
      <c r="AX1630" s="15" t="s">
        <v>75</v>
      </c>
      <c r="AY1630" s="240" t="s">
        <v>178</v>
      </c>
    </row>
    <row r="1631" spans="2:65" s="12" customFormat="1" ht="11.25">
      <c r="B1631" s="198"/>
      <c r="C1631" s="199"/>
      <c r="D1631" s="195" t="s">
        <v>189</v>
      </c>
      <c r="E1631" s="200" t="s">
        <v>19</v>
      </c>
      <c r="F1631" s="201" t="s">
        <v>647</v>
      </c>
      <c r="G1631" s="199"/>
      <c r="H1631" s="200" t="s">
        <v>19</v>
      </c>
      <c r="I1631" s="202"/>
      <c r="J1631" s="199"/>
      <c r="K1631" s="199"/>
      <c r="L1631" s="203"/>
      <c r="M1631" s="204"/>
      <c r="N1631" s="205"/>
      <c r="O1631" s="205"/>
      <c r="P1631" s="205"/>
      <c r="Q1631" s="205"/>
      <c r="R1631" s="205"/>
      <c r="S1631" s="205"/>
      <c r="T1631" s="206"/>
      <c r="AT1631" s="207" t="s">
        <v>189</v>
      </c>
      <c r="AU1631" s="207" t="s">
        <v>85</v>
      </c>
      <c r="AV1631" s="12" t="s">
        <v>83</v>
      </c>
      <c r="AW1631" s="12" t="s">
        <v>35</v>
      </c>
      <c r="AX1631" s="12" t="s">
        <v>75</v>
      </c>
      <c r="AY1631" s="207" t="s">
        <v>178</v>
      </c>
    </row>
    <row r="1632" spans="2:65" s="13" customFormat="1" ht="11.25">
      <c r="B1632" s="208"/>
      <c r="C1632" s="209"/>
      <c r="D1632" s="195" t="s">
        <v>189</v>
      </c>
      <c r="E1632" s="210" t="s">
        <v>19</v>
      </c>
      <c r="F1632" s="211" t="s">
        <v>1735</v>
      </c>
      <c r="G1632" s="209"/>
      <c r="H1632" s="212">
        <v>46.95</v>
      </c>
      <c r="I1632" s="213"/>
      <c r="J1632" s="209"/>
      <c r="K1632" s="209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189</v>
      </c>
      <c r="AU1632" s="218" t="s">
        <v>85</v>
      </c>
      <c r="AV1632" s="13" t="s">
        <v>85</v>
      </c>
      <c r="AW1632" s="13" t="s">
        <v>35</v>
      </c>
      <c r="AX1632" s="13" t="s">
        <v>75</v>
      </c>
      <c r="AY1632" s="218" t="s">
        <v>178</v>
      </c>
    </row>
    <row r="1633" spans="2:65" s="13" customFormat="1" ht="11.25">
      <c r="B1633" s="208"/>
      <c r="C1633" s="209"/>
      <c r="D1633" s="195" t="s">
        <v>189</v>
      </c>
      <c r="E1633" s="210" t="s">
        <v>19</v>
      </c>
      <c r="F1633" s="211" t="s">
        <v>1736</v>
      </c>
      <c r="G1633" s="209"/>
      <c r="H1633" s="212">
        <v>3.6749999999999998</v>
      </c>
      <c r="I1633" s="213"/>
      <c r="J1633" s="209"/>
      <c r="K1633" s="209"/>
      <c r="L1633" s="214"/>
      <c r="M1633" s="215"/>
      <c r="N1633" s="216"/>
      <c r="O1633" s="216"/>
      <c r="P1633" s="216"/>
      <c r="Q1633" s="216"/>
      <c r="R1633" s="216"/>
      <c r="S1633" s="216"/>
      <c r="T1633" s="217"/>
      <c r="AT1633" s="218" t="s">
        <v>189</v>
      </c>
      <c r="AU1633" s="218" t="s">
        <v>85</v>
      </c>
      <c r="AV1633" s="13" t="s">
        <v>85</v>
      </c>
      <c r="AW1633" s="13" t="s">
        <v>35</v>
      </c>
      <c r="AX1633" s="13" t="s">
        <v>75</v>
      </c>
      <c r="AY1633" s="218" t="s">
        <v>178</v>
      </c>
    </row>
    <row r="1634" spans="2:65" s="13" customFormat="1" ht="11.25">
      <c r="B1634" s="208"/>
      <c r="C1634" s="209"/>
      <c r="D1634" s="195" t="s">
        <v>189</v>
      </c>
      <c r="E1634" s="210" t="s">
        <v>19</v>
      </c>
      <c r="F1634" s="211" t="s">
        <v>1737</v>
      </c>
      <c r="G1634" s="209"/>
      <c r="H1634" s="212">
        <v>5.6879999999999997</v>
      </c>
      <c r="I1634" s="213"/>
      <c r="J1634" s="209"/>
      <c r="K1634" s="209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189</v>
      </c>
      <c r="AU1634" s="218" t="s">
        <v>85</v>
      </c>
      <c r="AV1634" s="13" t="s">
        <v>85</v>
      </c>
      <c r="AW1634" s="13" t="s">
        <v>35</v>
      </c>
      <c r="AX1634" s="13" t="s">
        <v>75</v>
      </c>
      <c r="AY1634" s="218" t="s">
        <v>178</v>
      </c>
    </row>
    <row r="1635" spans="2:65" s="15" customFormat="1" ht="11.25">
      <c r="B1635" s="230"/>
      <c r="C1635" s="231"/>
      <c r="D1635" s="195" t="s">
        <v>189</v>
      </c>
      <c r="E1635" s="232" t="s">
        <v>19</v>
      </c>
      <c r="F1635" s="233" t="s">
        <v>274</v>
      </c>
      <c r="G1635" s="231"/>
      <c r="H1635" s="234">
        <v>56.313000000000002</v>
      </c>
      <c r="I1635" s="235"/>
      <c r="J1635" s="231"/>
      <c r="K1635" s="231"/>
      <c r="L1635" s="236"/>
      <c r="M1635" s="237"/>
      <c r="N1635" s="238"/>
      <c r="O1635" s="238"/>
      <c r="P1635" s="238"/>
      <c r="Q1635" s="238"/>
      <c r="R1635" s="238"/>
      <c r="S1635" s="238"/>
      <c r="T1635" s="239"/>
      <c r="AT1635" s="240" t="s">
        <v>189</v>
      </c>
      <c r="AU1635" s="240" t="s">
        <v>85</v>
      </c>
      <c r="AV1635" s="15" t="s">
        <v>198</v>
      </c>
      <c r="AW1635" s="15" t="s">
        <v>35</v>
      </c>
      <c r="AX1635" s="15" t="s">
        <v>75</v>
      </c>
      <c r="AY1635" s="240" t="s">
        <v>178</v>
      </c>
    </row>
    <row r="1636" spans="2:65" s="12" customFormat="1" ht="11.25">
      <c r="B1636" s="198"/>
      <c r="C1636" s="199"/>
      <c r="D1636" s="195" t="s">
        <v>189</v>
      </c>
      <c r="E1636" s="200" t="s">
        <v>19</v>
      </c>
      <c r="F1636" s="201" t="s">
        <v>649</v>
      </c>
      <c r="G1636" s="199"/>
      <c r="H1636" s="200" t="s">
        <v>19</v>
      </c>
      <c r="I1636" s="202"/>
      <c r="J1636" s="199"/>
      <c r="K1636" s="199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189</v>
      </c>
      <c r="AU1636" s="207" t="s">
        <v>85</v>
      </c>
      <c r="AV1636" s="12" t="s">
        <v>83</v>
      </c>
      <c r="AW1636" s="12" t="s">
        <v>35</v>
      </c>
      <c r="AX1636" s="12" t="s">
        <v>75</v>
      </c>
      <c r="AY1636" s="207" t="s">
        <v>178</v>
      </c>
    </row>
    <row r="1637" spans="2:65" s="13" customFormat="1" ht="11.25">
      <c r="B1637" s="208"/>
      <c r="C1637" s="209"/>
      <c r="D1637" s="195" t="s">
        <v>189</v>
      </c>
      <c r="E1637" s="210" t="s">
        <v>19</v>
      </c>
      <c r="F1637" s="211" t="s">
        <v>1735</v>
      </c>
      <c r="G1637" s="209"/>
      <c r="H1637" s="212">
        <v>46.95</v>
      </c>
      <c r="I1637" s="213"/>
      <c r="J1637" s="209"/>
      <c r="K1637" s="209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189</v>
      </c>
      <c r="AU1637" s="218" t="s">
        <v>85</v>
      </c>
      <c r="AV1637" s="13" t="s">
        <v>85</v>
      </c>
      <c r="AW1637" s="13" t="s">
        <v>35</v>
      </c>
      <c r="AX1637" s="13" t="s">
        <v>75</v>
      </c>
      <c r="AY1637" s="218" t="s">
        <v>178</v>
      </c>
    </row>
    <row r="1638" spans="2:65" s="15" customFormat="1" ht="11.25">
      <c r="B1638" s="230"/>
      <c r="C1638" s="231"/>
      <c r="D1638" s="195" t="s">
        <v>189</v>
      </c>
      <c r="E1638" s="232" t="s">
        <v>19</v>
      </c>
      <c r="F1638" s="233" t="s">
        <v>274</v>
      </c>
      <c r="G1638" s="231"/>
      <c r="H1638" s="234">
        <v>46.95</v>
      </c>
      <c r="I1638" s="235"/>
      <c r="J1638" s="231"/>
      <c r="K1638" s="231"/>
      <c r="L1638" s="236"/>
      <c r="M1638" s="237"/>
      <c r="N1638" s="238"/>
      <c r="O1638" s="238"/>
      <c r="P1638" s="238"/>
      <c r="Q1638" s="238"/>
      <c r="R1638" s="238"/>
      <c r="S1638" s="238"/>
      <c r="T1638" s="239"/>
      <c r="AT1638" s="240" t="s">
        <v>189</v>
      </c>
      <c r="AU1638" s="240" t="s">
        <v>85</v>
      </c>
      <c r="AV1638" s="15" t="s">
        <v>198</v>
      </c>
      <c r="AW1638" s="15" t="s">
        <v>35</v>
      </c>
      <c r="AX1638" s="15" t="s">
        <v>75</v>
      </c>
      <c r="AY1638" s="240" t="s">
        <v>178</v>
      </c>
    </row>
    <row r="1639" spans="2:65" s="14" customFormat="1" ht="11.25">
      <c r="B1639" s="219"/>
      <c r="C1639" s="220"/>
      <c r="D1639" s="195" t="s">
        <v>189</v>
      </c>
      <c r="E1639" s="221" t="s">
        <v>19</v>
      </c>
      <c r="F1639" s="222" t="s">
        <v>258</v>
      </c>
      <c r="G1639" s="220"/>
      <c r="H1639" s="223">
        <v>463.28800000000001</v>
      </c>
      <c r="I1639" s="224"/>
      <c r="J1639" s="220"/>
      <c r="K1639" s="220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189</v>
      </c>
      <c r="AU1639" s="229" t="s">
        <v>85</v>
      </c>
      <c r="AV1639" s="14" t="s">
        <v>185</v>
      </c>
      <c r="AW1639" s="14" t="s">
        <v>35</v>
      </c>
      <c r="AX1639" s="14" t="s">
        <v>83</v>
      </c>
      <c r="AY1639" s="229" t="s">
        <v>178</v>
      </c>
    </row>
    <row r="1640" spans="2:65" s="1" customFormat="1" ht="16.5" customHeight="1">
      <c r="B1640" s="35"/>
      <c r="C1640" s="183" t="s">
        <v>1738</v>
      </c>
      <c r="D1640" s="183" t="s">
        <v>180</v>
      </c>
      <c r="E1640" s="184" t="s">
        <v>1739</v>
      </c>
      <c r="F1640" s="185" t="s">
        <v>1740</v>
      </c>
      <c r="G1640" s="186" t="s">
        <v>183</v>
      </c>
      <c r="H1640" s="187">
        <v>27797.279999999999</v>
      </c>
      <c r="I1640" s="188"/>
      <c r="J1640" s="189">
        <f>ROUND(I1640*H1640,2)</f>
        <v>0</v>
      </c>
      <c r="K1640" s="185" t="s">
        <v>184</v>
      </c>
      <c r="L1640" s="39"/>
      <c r="M1640" s="190" t="s">
        <v>19</v>
      </c>
      <c r="N1640" s="191" t="s">
        <v>46</v>
      </c>
      <c r="O1640" s="61"/>
      <c r="P1640" s="192">
        <f>O1640*H1640</f>
        <v>0</v>
      </c>
      <c r="Q1640" s="192">
        <v>0</v>
      </c>
      <c r="R1640" s="192">
        <f>Q1640*H1640</f>
        <v>0</v>
      </c>
      <c r="S1640" s="192">
        <v>0</v>
      </c>
      <c r="T1640" s="193">
        <f>S1640*H1640</f>
        <v>0</v>
      </c>
      <c r="AR1640" s="18" t="s">
        <v>185</v>
      </c>
      <c r="AT1640" s="18" t="s">
        <v>180</v>
      </c>
      <c r="AU1640" s="18" t="s">
        <v>85</v>
      </c>
      <c r="AY1640" s="18" t="s">
        <v>178</v>
      </c>
      <c r="BE1640" s="194">
        <f>IF(N1640="základní",J1640,0)</f>
        <v>0</v>
      </c>
      <c r="BF1640" s="194">
        <f>IF(N1640="snížená",J1640,0)</f>
        <v>0</v>
      </c>
      <c r="BG1640" s="194">
        <f>IF(N1640="zákl. přenesená",J1640,0)</f>
        <v>0</v>
      </c>
      <c r="BH1640" s="194">
        <f>IF(N1640="sníž. přenesená",J1640,0)</f>
        <v>0</v>
      </c>
      <c r="BI1640" s="194">
        <f>IF(N1640="nulová",J1640,0)</f>
        <v>0</v>
      </c>
      <c r="BJ1640" s="18" t="s">
        <v>83</v>
      </c>
      <c r="BK1640" s="194">
        <f>ROUND(I1640*H1640,2)</f>
        <v>0</v>
      </c>
      <c r="BL1640" s="18" t="s">
        <v>185</v>
      </c>
      <c r="BM1640" s="18" t="s">
        <v>1741</v>
      </c>
    </row>
    <row r="1641" spans="2:65" s="1" customFormat="1" ht="19.5">
      <c r="B1641" s="35"/>
      <c r="C1641" s="36"/>
      <c r="D1641" s="195" t="s">
        <v>187</v>
      </c>
      <c r="E1641" s="36"/>
      <c r="F1641" s="196" t="s">
        <v>1742</v>
      </c>
      <c r="G1641" s="36"/>
      <c r="H1641" s="36"/>
      <c r="I1641" s="113"/>
      <c r="J1641" s="36"/>
      <c r="K1641" s="36"/>
      <c r="L1641" s="39"/>
      <c r="M1641" s="197"/>
      <c r="N1641" s="61"/>
      <c r="O1641" s="61"/>
      <c r="P1641" s="61"/>
      <c r="Q1641" s="61"/>
      <c r="R1641" s="61"/>
      <c r="S1641" s="61"/>
      <c r="T1641" s="62"/>
      <c r="AT1641" s="18" t="s">
        <v>187</v>
      </c>
      <c r="AU1641" s="18" t="s">
        <v>85</v>
      </c>
    </row>
    <row r="1642" spans="2:65" s="12" customFormat="1" ht="11.25">
      <c r="B1642" s="198"/>
      <c r="C1642" s="199"/>
      <c r="D1642" s="195" t="s">
        <v>189</v>
      </c>
      <c r="E1642" s="200" t="s">
        <v>19</v>
      </c>
      <c r="F1642" s="201" t="s">
        <v>1743</v>
      </c>
      <c r="G1642" s="199"/>
      <c r="H1642" s="200" t="s">
        <v>19</v>
      </c>
      <c r="I1642" s="202"/>
      <c r="J1642" s="199"/>
      <c r="K1642" s="199"/>
      <c r="L1642" s="203"/>
      <c r="M1642" s="204"/>
      <c r="N1642" s="205"/>
      <c r="O1642" s="205"/>
      <c r="P1642" s="205"/>
      <c r="Q1642" s="205"/>
      <c r="R1642" s="205"/>
      <c r="S1642" s="205"/>
      <c r="T1642" s="206"/>
      <c r="AT1642" s="207" t="s">
        <v>189</v>
      </c>
      <c r="AU1642" s="207" t="s">
        <v>85</v>
      </c>
      <c r="AV1642" s="12" t="s">
        <v>83</v>
      </c>
      <c r="AW1642" s="12" t="s">
        <v>35</v>
      </c>
      <c r="AX1642" s="12" t="s">
        <v>75</v>
      </c>
      <c r="AY1642" s="207" t="s">
        <v>178</v>
      </c>
    </row>
    <row r="1643" spans="2:65" s="13" customFormat="1" ht="11.25">
      <c r="B1643" s="208"/>
      <c r="C1643" s="209"/>
      <c r="D1643" s="195" t="s">
        <v>189</v>
      </c>
      <c r="E1643" s="210" t="s">
        <v>19</v>
      </c>
      <c r="F1643" s="211" t="s">
        <v>1744</v>
      </c>
      <c r="G1643" s="209"/>
      <c r="H1643" s="212">
        <v>27797.279999999999</v>
      </c>
      <c r="I1643" s="213"/>
      <c r="J1643" s="209"/>
      <c r="K1643" s="209"/>
      <c r="L1643" s="214"/>
      <c r="M1643" s="215"/>
      <c r="N1643" s="216"/>
      <c r="O1643" s="216"/>
      <c r="P1643" s="216"/>
      <c r="Q1643" s="216"/>
      <c r="R1643" s="216"/>
      <c r="S1643" s="216"/>
      <c r="T1643" s="217"/>
      <c r="AT1643" s="218" t="s">
        <v>189</v>
      </c>
      <c r="AU1643" s="218" t="s">
        <v>85</v>
      </c>
      <c r="AV1643" s="13" t="s">
        <v>85</v>
      </c>
      <c r="AW1643" s="13" t="s">
        <v>35</v>
      </c>
      <c r="AX1643" s="13" t="s">
        <v>83</v>
      </c>
      <c r="AY1643" s="218" t="s">
        <v>178</v>
      </c>
    </row>
    <row r="1644" spans="2:65" s="1" customFormat="1" ht="16.5" customHeight="1">
      <c r="B1644" s="35"/>
      <c r="C1644" s="183" t="s">
        <v>1745</v>
      </c>
      <c r="D1644" s="183" t="s">
        <v>180</v>
      </c>
      <c r="E1644" s="184" t="s">
        <v>1746</v>
      </c>
      <c r="F1644" s="185" t="s">
        <v>1747</v>
      </c>
      <c r="G1644" s="186" t="s">
        <v>183</v>
      </c>
      <c r="H1644" s="187">
        <v>463.28800000000001</v>
      </c>
      <c r="I1644" s="188"/>
      <c r="J1644" s="189">
        <f>ROUND(I1644*H1644,2)</f>
        <v>0</v>
      </c>
      <c r="K1644" s="185" t="s">
        <v>184</v>
      </c>
      <c r="L1644" s="39"/>
      <c r="M1644" s="190" t="s">
        <v>19</v>
      </c>
      <c r="N1644" s="191" t="s">
        <v>46</v>
      </c>
      <c r="O1644" s="61"/>
      <c r="P1644" s="192">
        <f>O1644*H1644</f>
        <v>0</v>
      </c>
      <c r="Q1644" s="192">
        <v>0</v>
      </c>
      <c r="R1644" s="192">
        <f>Q1644*H1644</f>
        <v>0</v>
      </c>
      <c r="S1644" s="192">
        <v>0</v>
      </c>
      <c r="T1644" s="193">
        <f>S1644*H1644</f>
        <v>0</v>
      </c>
      <c r="AR1644" s="18" t="s">
        <v>185</v>
      </c>
      <c r="AT1644" s="18" t="s">
        <v>180</v>
      </c>
      <c r="AU1644" s="18" t="s">
        <v>85</v>
      </c>
      <c r="AY1644" s="18" t="s">
        <v>178</v>
      </c>
      <c r="BE1644" s="194">
        <f>IF(N1644="základní",J1644,0)</f>
        <v>0</v>
      </c>
      <c r="BF1644" s="194">
        <f>IF(N1644="snížená",J1644,0)</f>
        <v>0</v>
      </c>
      <c r="BG1644" s="194">
        <f>IF(N1644="zákl. přenesená",J1644,0)</f>
        <v>0</v>
      </c>
      <c r="BH1644" s="194">
        <f>IF(N1644="sníž. přenesená",J1644,0)</f>
        <v>0</v>
      </c>
      <c r="BI1644" s="194">
        <f>IF(N1644="nulová",J1644,0)</f>
        <v>0</v>
      </c>
      <c r="BJ1644" s="18" t="s">
        <v>83</v>
      </c>
      <c r="BK1644" s="194">
        <f>ROUND(I1644*H1644,2)</f>
        <v>0</v>
      </c>
      <c r="BL1644" s="18" t="s">
        <v>185</v>
      </c>
      <c r="BM1644" s="18" t="s">
        <v>1748</v>
      </c>
    </row>
    <row r="1645" spans="2:65" s="1" customFormat="1" ht="19.5">
      <c r="B1645" s="35"/>
      <c r="C1645" s="36"/>
      <c r="D1645" s="195" t="s">
        <v>187</v>
      </c>
      <c r="E1645" s="36"/>
      <c r="F1645" s="196" t="s">
        <v>1749</v>
      </c>
      <c r="G1645" s="36"/>
      <c r="H1645" s="36"/>
      <c r="I1645" s="113"/>
      <c r="J1645" s="36"/>
      <c r="K1645" s="36"/>
      <c r="L1645" s="39"/>
      <c r="M1645" s="197"/>
      <c r="N1645" s="61"/>
      <c r="O1645" s="61"/>
      <c r="P1645" s="61"/>
      <c r="Q1645" s="61"/>
      <c r="R1645" s="61"/>
      <c r="S1645" s="61"/>
      <c r="T1645" s="62"/>
      <c r="AT1645" s="18" t="s">
        <v>187</v>
      </c>
      <c r="AU1645" s="18" t="s">
        <v>85</v>
      </c>
    </row>
    <row r="1646" spans="2:65" s="12" customFormat="1" ht="11.25">
      <c r="B1646" s="198"/>
      <c r="C1646" s="199"/>
      <c r="D1646" s="195" t="s">
        <v>189</v>
      </c>
      <c r="E1646" s="200" t="s">
        <v>19</v>
      </c>
      <c r="F1646" s="201" t="s">
        <v>1750</v>
      </c>
      <c r="G1646" s="199"/>
      <c r="H1646" s="200" t="s">
        <v>19</v>
      </c>
      <c r="I1646" s="202"/>
      <c r="J1646" s="199"/>
      <c r="K1646" s="199"/>
      <c r="L1646" s="203"/>
      <c r="M1646" s="204"/>
      <c r="N1646" s="205"/>
      <c r="O1646" s="205"/>
      <c r="P1646" s="205"/>
      <c r="Q1646" s="205"/>
      <c r="R1646" s="205"/>
      <c r="S1646" s="205"/>
      <c r="T1646" s="206"/>
      <c r="AT1646" s="207" t="s">
        <v>189</v>
      </c>
      <c r="AU1646" s="207" t="s">
        <v>85</v>
      </c>
      <c r="AV1646" s="12" t="s">
        <v>83</v>
      </c>
      <c r="AW1646" s="12" t="s">
        <v>35</v>
      </c>
      <c r="AX1646" s="12" t="s">
        <v>75</v>
      </c>
      <c r="AY1646" s="207" t="s">
        <v>178</v>
      </c>
    </row>
    <row r="1647" spans="2:65" s="12" customFormat="1" ht="11.25">
      <c r="B1647" s="198"/>
      <c r="C1647" s="199"/>
      <c r="D1647" s="195" t="s">
        <v>189</v>
      </c>
      <c r="E1647" s="200" t="s">
        <v>19</v>
      </c>
      <c r="F1647" s="201" t="s">
        <v>643</v>
      </c>
      <c r="G1647" s="199"/>
      <c r="H1647" s="200" t="s">
        <v>19</v>
      </c>
      <c r="I1647" s="202"/>
      <c r="J1647" s="199"/>
      <c r="K1647" s="199"/>
      <c r="L1647" s="203"/>
      <c r="M1647" s="204"/>
      <c r="N1647" s="205"/>
      <c r="O1647" s="205"/>
      <c r="P1647" s="205"/>
      <c r="Q1647" s="205"/>
      <c r="R1647" s="205"/>
      <c r="S1647" s="205"/>
      <c r="T1647" s="206"/>
      <c r="AT1647" s="207" t="s">
        <v>189</v>
      </c>
      <c r="AU1647" s="207" t="s">
        <v>85</v>
      </c>
      <c r="AV1647" s="12" t="s">
        <v>83</v>
      </c>
      <c r="AW1647" s="12" t="s">
        <v>35</v>
      </c>
      <c r="AX1647" s="12" t="s">
        <v>75</v>
      </c>
      <c r="AY1647" s="207" t="s">
        <v>178</v>
      </c>
    </row>
    <row r="1648" spans="2:65" s="13" customFormat="1" ht="11.25">
      <c r="B1648" s="208"/>
      <c r="C1648" s="209"/>
      <c r="D1648" s="195" t="s">
        <v>189</v>
      </c>
      <c r="E1648" s="210" t="s">
        <v>19</v>
      </c>
      <c r="F1648" s="211" t="s">
        <v>1730</v>
      </c>
      <c r="G1648" s="209"/>
      <c r="H1648" s="212">
        <v>114.9</v>
      </c>
      <c r="I1648" s="213"/>
      <c r="J1648" s="209"/>
      <c r="K1648" s="209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189</v>
      </c>
      <c r="AU1648" s="218" t="s">
        <v>85</v>
      </c>
      <c r="AV1648" s="13" t="s">
        <v>85</v>
      </c>
      <c r="AW1648" s="13" t="s">
        <v>35</v>
      </c>
      <c r="AX1648" s="13" t="s">
        <v>75</v>
      </c>
      <c r="AY1648" s="218" t="s">
        <v>178</v>
      </c>
    </row>
    <row r="1649" spans="2:51" s="13" customFormat="1" ht="11.25">
      <c r="B1649" s="208"/>
      <c r="C1649" s="209"/>
      <c r="D1649" s="195" t="s">
        <v>189</v>
      </c>
      <c r="E1649" s="210" t="s">
        <v>19</v>
      </c>
      <c r="F1649" s="211" t="s">
        <v>1731</v>
      </c>
      <c r="G1649" s="209"/>
      <c r="H1649" s="212">
        <v>15.4</v>
      </c>
      <c r="I1649" s="213"/>
      <c r="J1649" s="209"/>
      <c r="K1649" s="209"/>
      <c r="L1649" s="214"/>
      <c r="M1649" s="215"/>
      <c r="N1649" s="216"/>
      <c r="O1649" s="216"/>
      <c r="P1649" s="216"/>
      <c r="Q1649" s="216"/>
      <c r="R1649" s="216"/>
      <c r="S1649" s="216"/>
      <c r="T1649" s="217"/>
      <c r="AT1649" s="218" t="s">
        <v>189</v>
      </c>
      <c r="AU1649" s="218" t="s">
        <v>85</v>
      </c>
      <c r="AV1649" s="13" t="s">
        <v>85</v>
      </c>
      <c r="AW1649" s="13" t="s">
        <v>35</v>
      </c>
      <c r="AX1649" s="13" t="s">
        <v>75</v>
      </c>
      <c r="AY1649" s="218" t="s">
        <v>178</v>
      </c>
    </row>
    <row r="1650" spans="2:51" s="13" customFormat="1" ht="11.25">
      <c r="B1650" s="208"/>
      <c r="C1650" s="209"/>
      <c r="D1650" s="195" t="s">
        <v>189</v>
      </c>
      <c r="E1650" s="210" t="s">
        <v>19</v>
      </c>
      <c r="F1650" s="211" t="s">
        <v>1732</v>
      </c>
      <c r="G1650" s="209"/>
      <c r="H1650" s="212">
        <v>19.074999999999999</v>
      </c>
      <c r="I1650" s="213"/>
      <c r="J1650" s="209"/>
      <c r="K1650" s="209"/>
      <c r="L1650" s="214"/>
      <c r="M1650" s="215"/>
      <c r="N1650" s="216"/>
      <c r="O1650" s="216"/>
      <c r="P1650" s="216"/>
      <c r="Q1650" s="216"/>
      <c r="R1650" s="216"/>
      <c r="S1650" s="216"/>
      <c r="T1650" s="217"/>
      <c r="AT1650" s="218" t="s">
        <v>189</v>
      </c>
      <c r="AU1650" s="218" t="s">
        <v>85</v>
      </c>
      <c r="AV1650" s="13" t="s">
        <v>85</v>
      </c>
      <c r="AW1650" s="13" t="s">
        <v>35</v>
      </c>
      <c r="AX1650" s="13" t="s">
        <v>75</v>
      </c>
      <c r="AY1650" s="218" t="s">
        <v>178</v>
      </c>
    </row>
    <row r="1651" spans="2:51" s="15" customFormat="1" ht="11.25">
      <c r="B1651" s="230"/>
      <c r="C1651" s="231"/>
      <c r="D1651" s="195" t="s">
        <v>189</v>
      </c>
      <c r="E1651" s="232" t="s">
        <v>19</v>
      </c>
      <c r="F1651" s="233" t="s">
        <v>274</v>
      </c>
      <c r="G1651" s="231"/>
      <c r="H1651" s="234">
        <v>149.375</v>
      </c>
      <c r="I1651" s="235"/>
      <c r="J1651" s="231"/>
      <c r="K1651" s="231"/>
      <c r="L1651" s="236"/>
      <c r="M1651" s="237"/>
      <c r="N1651" s="238"/>
      <c r="O1651" s="238"/>
      <c r="P1651" s="238"/>
      <c r="Q1651" s="238"/>
      <c r="R1651" s="238"/>
      <c r="S1651" s="238"/>
      <c r="T1651" s="239"/>
      <c r="AT1651" s="240" t="s">
        <v>189</v>
      </c>
      <c r="AU1651" s="240" t="s">
        <v>85</v>
      </c>
      <c r="AV1651" s="15" t="s">
        <v>198</v>
      </c>
      <c r="AW1651" s="15" t="s">
        <v>35</v>
      </c>
      <c r="AX1651" s="15" t="s">
        <v>75</v>
      </c>
      <c r="AY1651" s="240" t="s">
        <v>178</v>
      </c>
    </row>
    <row r="1652" spans="2:51" s="12" customFormat="1" ht="11.25">
      <c r="B1652" s="198"/>
      <c r="C1652" s="199"/>
      <c r="D1652" s="195" t="s">
        <v>189</v>
      </c>
      <c r="E1652" s="200" t="s">
        <v>19</v>
      </c>
      <c r="F1652" s="201" t="s">
        <v>645</v>
      </c>
      <c r="G1652" s="199"/>
      <c r="H1652" s="200" t="s">
        <v>19</v>
      </c>
      <c r="I1652" s="202"/>
      <c r="J1652" s="199"/>
      <c r="K1652" s="199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189</v>
      </c>
      <c r="AU1652" s="207" t="s">
        <v>85</v>
      </c>
      <c r="AV1652" s="12" t="s">
        <v>83</v>
      </c>
      <c r="AW1652" s="12" t="s">
        <v>35</v>
      </c>
      <c r="AX1652" s="12" t="s">
        <v>75</v>
      </c>
      <c r="AY1652" s="207" t="s">
        <v>178</v>
      </c>
    </row>
    <row r="1653" spans="2:51" s="13" customFormat="1" ht="11.25">
      <c r="B1653" s="208"/>
      <c r="C1653" s="209"/>
      <c r="D1653" s="195" t="s">
        <v>189</v>
      </c>
      <c r="E1653" s="210" t="s">
        <v>19</v>
      </c>
      <c r="F1653" s="211" t="s">
        <v>1733</v>
      </c>
      <c r="G1653" s="209"/>
      <c r="H1653" s="212">
        <v>95.75</v>
      </c>
      <c r="I1653" s="213"/>
      <c r="J1653" s="209"/>
      <c r="K1653" s="209"/>
      <c r="L1653" s="214"/>
      <c r="M1653" s="215"/>
      <c r="N1653" s="216"/>
      <c r="O1653" s="216"/>
      <c r="P1653" s="216"/>
      <c r="Q1653" s="216"/>
      <c r="R1653" s="216"/>
      <c r="S1653" s="216"/>
      <c r="T1653" s="217"/>
      <c r="AT1653" s="218" t="s">
        <v>189</v>
      </c>
      <c r="AU1653" s="218" t="s">
        <v>85</v>
      </c>
      <c r="AV1653" s="13" t="s">
        <v>85</v>
      </c>
      <c r="AW1653" s="13" t="s">
        <v>35</v>
      </c>
      <c r="AX1653" s="13" t="s">
        <v>75</v>
      </c>
      <c r="AY1653" s="218" t="s">
        <v>178</v>
      </c>
    </row>
    <row r="1654" spans="2:51" s="13" customFormat="1" ht="11.25">
      <c r="B1654" s="208"/>
      <c r="C1654" s="209"/>
      <c r="D1654" s="195" t="s">
        <v>189</v>
      </c>
      <c r="E1654" s="210" t="s">
        <v>19</v>
      </c>
      <c r="F1654" s="211" t="s">
        <v>1734</v>
      </c>
      <c r="G1654" s="209"/>
      <c r="H1654" s="212">
        <v>114.9</v>
      </c>
      <c r="I1654" s="213"/>
      <c r="J1654" s="209"/>
      <c r="K1654" s="209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189</v>
      </c>
      <c r="AU1654" s="218" t="s">
        <v>85</v>
      </c>
      <c r="AV1654" s="13" t="s">
        <v>85</v>
      </c>
      <c r="AW1654" s="13" t="s">
        <v>35</v>
      </c>
      <c r="AX1654" s="13" t="s">
        <v>75</v>
      </c>
      <c r="AY1654" s="218" t="s">
        <v>178</v>
      </c>
    </row>
    <row r="1655" spans="2:51" s="15" customFormat="1" ht="11.25">
      <c r="B1655" s="230"/>
      <c r="C1655" s="231"/>
      <c r="D1655" s="195" t="s">
        <v>189</v>
      </c>
      <c r="E1655" s="232" t="s">
        <v>19</v>
      </c>
      <c r="F1655" s="233" t="s">
        <v>274</v>
      </c>
      <c r="G1655" s="231"/>
      <c r="H1655" s="234">
        <v>210.65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189</v>
      </c>
      <c r="AU1655" s="240" t="s">
        <v>85</v>
      </c>
      <c r="AV1655" s="15" t="s">
        <v>198</v>
      </c>
      <c r="AW1655" s="15" t="s">
        <v>35</v>
      </c>
      <c r="AX1655" s="15" t="s">
        <v>75</v>
      </c>
      <c r="AY1655" s="240" t="s">
        <v>178</v>
      </c>
    </row>
    <row r="1656" spans="2:51" s="12" customFormat="1" ht="11.25">
      <c r="B1656" s="198"/>
      <c r="C1656" s="199"/>
      <c r="D1656" s="195" t="s">
        <v>189</v>
      </c>
      <c r="E1656" s="200" t="s">
        <v>19</v>
      </c>
      <c r="F1656" s="201" t="s">
        <v>647</v>
      </c>
      <c r="G1656" s="199"/>
      <c r="H1656" s="200" t="s">
        <v>19</v>
      </c>
      <c r="I1656" s="202"/>
      <c r="J1656" s="199"/>
      <c r="K1656" s="199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189</v>
      </c>
      <c r="AU1656" s="207" t="s">
        <v>85</v>
      </c>
      <c r="AV1656" s="12" t="s">
        <v>83</v>
      </c>
      <c r="AW1656" s="12" t="s">
        <v>35</v>
      </c>
      <c r="AX1656" s="12" t="s">
        <v>75</v>
      </c>
      <c r="AY1656" s="207" t="s">
        <v>178</v>
      </c>
    </row>
    <row r="1657" spans="2:51" s="13" customFormat="1" ht="11.25">
      <c r="B1657" s="208"/>
      <c r="C1657" s="209"/>
      <c r="D1657" s="195" t="s">
        <v>189</v>
      </c>
      <c r="E1657" s="210" t="s">
        <v>19</v>
      </c>
      <c r="F1657" s="211" t="s">
        <v>1735</v>
      </c>
      <c r="G1657" s="209"/>
      <c r="H1657" s="212">
        <v>46.95</v>
      </c>
      <c r="I1657" s="213"/>
      <c r="J1657" s="209"/>
      <c r="K1657" s="209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189</v>
      </c>
      <c r="AU1657" s="218" t="s">
        <v>85</v>
      </c>
      <c r="AV1657" s="13" t="s">
        <v>85</v>
      </c>
      <c r="AW1657" s="13" t="s">
        <v>35</v>
      </c>
      <c r="AX1657" s="13" t="s">
        <v>75</v>
      </c>
      <c r="AY1657" s="218" t="s">
        <v>178</v>
      </c>
    </row>
    <row r="1658" spans="2:51" s="13" customFormat="1" ht="11.25">
      <c r="B1658" s="208"/>
      <c r="C1658" s="209"/>
      <c r="D1658" s="195" t="s">
        <v>189</v>
      </c>
      <c r="E1658" s="210" t="s">
        <v>19</v>
      </c>
      <c r="F1658" s="211" t="s">
        <v>1736</v>
      </c>
      <c r="G1658" s="209"/>
      <c r="H1658" s="212">
        <v>3.6749999999999998</v>
      </c>
      <c r="I1658" s="213"/>
      <c r="J1658" s="209"/>
      <c r="K1658" s="209"/>
      <c r="L1658" s="214"/>
      <c r="M1658" s="215"/>
      <c r="N1658" s="216"/>
      <c r="O1658" s="216"/>
      <c r="P1658" s="216"/>
      <c r="Q1658" s="216"/>
      <c r="R1658" s="216"/>
      <c r="S1658" s="216"/>
      <c r="T1658" s="217"/>
      <c r="AT1658" s="218" t="s">
        <v>189</v>
      </c>
      <c r="AU1658" s="218" t="s">
        <v>85</v>
      </c>
      <c r="AV1658" s="13" t="s">
        <v>85</v>
      </c>
      <c r="AW1658" s="13" t="s">
        <v>35</v>
      </c>
      <c r="AX1658" s="13" t="s">
        <v>75</v>
      </c>
      <c r="AY1658" s="218" t="s">
        <v>178</v>
      </c>
    </row>
    <row r="1659" spans="2:51" s="13" customFormat="1" ht="11.25">
      <c r="B1659" s="208"/>
      <c r="C1659" s="209"/>
      <c r="D1659" s="195" t="s">
        <v>189</v>
      </c>
      <c r="E1659" s="210" t="s">
        <v>19</v>
      </c>
      <c r="F1659" s="211" t="s">
        <v>1737</v>
      </c>
      <c r="G1659" s="209"/>
      <c r="H1659" s="212">
        <v>5.6879999999999997</v>
      </c>
      <c r="I1659" s="213"/>
      <c r="J1659" s="209"/>
      <c r="K1659" s="209"/>
      <c r="L1659" s="214"/>
      <c r="M1659" s="215"/>
      <c r="N1659" s="216"/>
      <c r="O1659" s="216"/>
      <c r="P1659" s="216"/>
      <c r="Q1659" s="216"/>
      <c r="R1659" s="216"/>
      <c r="S1659" s="216"/>
      <c r="T1659" s="217"/>
      <c r="AT1659" s="218" t="s">
        <v>189</v>
      </c>
      <c r="AU1659" s="218" t="s">
        <v>85</v>
      </c>
      <c r="AV1659" s="13" t="s">
        <v>85</v>
      </c>
      <c r="AW1659" s="13" t="s">
        <v>35</v>
      </c>
      <c r="AX1659" s="13" t="s">
        <v>75</v>
      </c>
      <c r="AY1659" s="218" t="s">
        <v>178</v>
      </c>
    </row>
    <row r="1660" spans="2:51" s="15" customFormat="1" ht="11.25">
      <c r="B1660" s="230"/>
      <c r="C1660" s="231"/>
      <c r="D1660" s="195" t="s">
        <v>189</v>
      </c>
      <c r="E1660" s="232" t="s">
        <v>19</v>
      </c>
      <c r="F1660" s="233" t="s">
        <v>274</v>
      </c>
      <c r="G1660" s="231"/>
      <c r="H1660" s="234">
        <v>56.313000000000002</v>
      </c>
      <c r="I1660" s="235"/>
      <c r="J1660" s="231"/>
      <c r="K1660" s="231"/>
      <c r="L1660" s="236"/>
      <c r="M1660" s="237"/>
      <c r="N1660" s="238"/>
      <c r="O1660" s="238"/>
      <c r="P1660" s="238"/>
      <c r="Q1660" s="238"/>
      <c r="R1660" s="238"/>
      <c r="S1660" s="238"/>
      <c r="T1660" s="239"/>
      <c r="AT1660" s="240" t="s">
        <v>189</v>
      </c>
      <c r="AU1660" s="240" t="s">
        <v>85</v>
      </c>
      <c r="AV1660" s="15" t="s">
        <v>198</v>
      </c>
      <c r="AW1660" s="15" t="s">
        <v>35</v>
      </c>
      <c r="AX1660" s="15" t="s">
        <v>75</v>
      </c>
      <c r="AY1660" s="240" t="s">
        <v>178</v>
      </c>
    </row>
    <row r="1661" spans="2:51" s="12" customFormat="1" ht="11.25">
      <c r="B1661" s="198"/>
      <c r="C1661" s="199"/>
      <c r="D1661" s="195" t="s">
        <v>189</v>
      </c>
      <c r="E1661" s="200" t="s">
        <v>19</v>
      </c>
      <c r="F1661" s="201" t="s">
        <v>649</v>
      </c>
      <c r="G1661" s="199"/>
      <c r="H1661" s="200" t="s">
        <v>19</v>
      </c>
      <c r="I1661" s="202"/>
      <c r="J1661" s="199"/>
      <c r="K1661" s="199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189</v>
      </c>
      <c r="AU1661" s="207" t="s">
        <v>85</v>
      </c>
      <c r="AV1661" s="12" t="s">
        <v>83</v>
      </c>
      <c r="AW1661" s="12" t="s">
        <v>35</v>
      </c>
      <c r="AX1661" s="12" t="s">
        <v>75</v>
      </c>
      <c r="AY1661" s="207" t="s">
        <v>178</v>
      </c>
    </row>
    <row r="1662" spans="2:51" s="13" customFormat="1" ht="11.25">
      <c r="B1662" s="208"/>
      <c r="C1662" s="209"/>
      <c r="D1662" s="195" t="s">
        <v>189</v>
      </c>
      <c r="E1662" s="210" t="s">
        <v>19</v>
      </c>
      <c r="F1662" s="211" t="s">
        <v>1735</v>
      </c>
      <c r="G1662" s="209"/>
      <c r="H1662" s="212">
        <v>46.95</v>
      </c>
      <c r="I1662" s="213"/>
      <c r="J1662" s="209"/>
      <c r="K1662" s="209"/>
      <c r="L1662" s="214"/>
      <c r="M1662" s="215"/>
      <c r="N1662" s="216"/>
      <c r="O1662" s="216"/>
      <c r="P1662" s="216"/>
      <c r="Q1662" s="216"/>
      <c r="R1662" s="216"/>
      <c r="S1662" s="216"/>
      <c r="T1662" s="217"/>
      <c r="AT1662" s="218" t="s">
        <v>189</v>
      </c>
      <c r="AU1662" s="218" t="s">
        <v>85</v>
      </c>
      <c r="AV1662" s="13" t="s">
        <v>85</v>
      </c>
      <c r="AW1662" s="13" t="s">
        <v>35</v>
      </c>
      <c r="AX1662" s="13" t="s">
        <v>75</v>
      </c>
      <c r="AY1662" s="218" t="s">
        <v>178</v>
      </c>
    </row>
    <row r="1663" spans="2:51" s="15" customFormat="1" ht="11.25">
      <c r="B1663" s="230"/>
      <c r="C1663" s="231"/>
      <c r="D1663" s="195" t="s">
        <v>189</v>
      </c>
      <c r="E1663" s="232" t="s">
        <v>19</v>
      </c>
      <c r="F1663" s="233" t="s">
        <v>274</v>
      </c>
      <c r="G1663" s="231"/>
      <c r="H1663" s="234">
        <v>46.95</v>
      </c>
      <c r="I1663" s="235"/>
      <c r="J1663" s="231"/>
      <c r="K1663" s="231"/>
      <c r="L1663" s="236"/>
      <c r="M1663" s="237"/>
      <c r="N1663" s="238"/>
      <c r="O1663" s="238"/>
      <c r="P1663" s="238"/>
      <c r="Q1663" s="238"/>
      <c r="R1663" s="238"/>
      <c r="S1663" s="238"/>
      <c r="T1663" s="239"/>
      <c r="AT1663" s="240" t="s">
        <v>189</v>
      </c>
      <c r="AU1663" s="240" t="s">
        <v>85</v>
      </c>
      <c r="AV1663" s="15" t="s">
        <v>198</v>
      </c>
      <c r="AW1663" s="15" t="s">
        <v>35</v>
      </c>
      <c r="AX1663" s="15" t="s">
        <v>75</v>
      </c>
      <c r="AY1663" s="240" t="s">
        <v>178</v>
      </c>
    </row>
    <row r="1664" spans="2:51" s="14" customFormat="1" ht="11.25">
      <c r="B1664" s="219"/>
      <c r="C1664" s="220"/>
      <c r="D1664" s="195" t="s">
        <v>189</v>
      </c>
      <c r="E1664" s="221" t="s">
        <v>19</v>
      </c>
      <c r="F1664" s="222" t="s">
        <v>258</v>
      </c>
      <c r="G1664" s="220"/>
      <c r="H1664" s="223">
        <v>463.28800000000001</v>
      </c>
      <c r="I1664" s="224"/>
      <c r="J1664" s="220"/>
      <c r="K1664" s="220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189</v>
      </c>
      <c r="AU1664" s="229" t="s">
        <v>85</v>
      </c>
      <c r="AV1664" s="14" t="s">
        <v>185</v>
      </c>
      <c r="AW1664" s="14" t="s">
        <v>35</v>
      </c>
      <c r="AX1664" s="14" t="s">
        <v>83</v>
      </c>
      <c r="AY1664" s="229" t="s">
        <v>178</v>
      </c>
    </row>
    <row r="1665" spans="2:65" s="1" customFormat="1" ht="16.5" customHeight="1">
      <c r="B1665" s="35"/>
      <c r="C1665" s="183" t="s">
        <v>1751</v>
      </c>
      <c r="D1665" s="183" t="s">
        <v>180</v>
      </c>
      <c r="E1665" s="184" t="s">
        <v>219</v>
      </c>
      <c r="F1665" s="185" t="s">
        <v>220</v>
      </c>
      <c r="G1665" s="186" t="s">
        <v>183</v>
      </c>
      <c r="H1665" s="187">
        <v>367.12</v>
      </c>
      <c r="I1665" s="188"/>
      <c r="J1665" s="189">
        <f>ROUND(I1665*H1665,2)</f>
        <v>0</v>
      </c>
      <c r="K1665" s="185" t="s">
        <v>184</v>
      </c>
      <c r="L1665" s="39"/>
      <c r="M1665" s="190" t="s">
        <v>19</v>
      </c>
      <c r="N1665" s="191" t="s">
        <v>46</v>
      </c>
      <c r="O1665" s="61"/>
      <c r="P1665" s="192">
        <f>O1665*H1665</f>
        <v>0</v>
      </c>
      <c r="Q1665" s="192">
        <v>1.2999999999999999E-4</v>
      </c>
      <c r="R1665" s="192">
        <f>Q1665*H1665</f>
        <v>4.7725599999999993E-2</v>
      </c>
      <c r="S1665" s="192">
        <v>0</v>
      </c>
      <c r="T1665" s="193">
        <f>S1665*H1665</f>
        <v>0</v>
      </c>
      <c r="AR1665" s="18" t="s">
        <v>185</v>
      </c>
      <c r="AT1665" s="18" t="s">
        <v>180</v>
      </c>
      <c r="AU1665" s="18" t="s">
        <v>85</v>
      </c>
      <c r="AY1665" s="18" t="s">
        <v>178</v>
      </c>
      <c r="BE1665" s="194">
        <f>IF(N1665="základní",J1665,0)</f>
        <v>0</v>
      </c>
      <c r="BF1665" s="194">
        <f>IF(N1665="snížená",J1665,0)</f>
        <v>0</v>
      </c>
      <c r="BG1665" s="194">
        <f>IF(N1665="zákl. přenesená",J1665,0)</f>
        <v>0</v>
      </c>
      <c r="BH1665" s="194">
        <f>IF(N1665="sníž. přenesená",J1665,0)</f>
        <v>0</v>
      </c>
      <c r="BI1665" s="194">
        <f>IF(N1665="nulová",J1665,0)</f>
        <v>0</v>
      </c>
      <c r="BJ1665" s="18" t="s">
        <v>83</v>
      </c>
      <c r="BK1665" s="194">
        <f>ROUND(I1665*H1665,2)</f>
        <v>0</v>
      </c>
      <c r="BL1665" s="18" t="s">
        <v>185</v>
      </c>
      <c r="BM1665" s="18" t="s">
        <v>1752</v>
      </c>
    </row>
    <row r="1666" spans="2:65" s="1" customFormat="1" ht="11.25">
      <c r="B1666" s="35"/>
      <c r="C1666" s="36"/>
      <c r="D1666" s="195" t="s">
        <v>187</v>
      </c>
      <c r="E1666" s="36"/>
      <c r="F1666" s="196" t="s">
        <v>222</v>
      </c>
      <c r="G1666" s="36"/>
      <c r="H1666" s="36"/>
      <c r="I1666" s="113"/>
      <c r="J1666" s="36"/>
      <c r="K1666" s="36"/>
      <c r="L1666" s="39"/>
      <c r="M1666" s="197"/>
      <c r="N1666" s="61"/>
      <c r="O1666" s="61"/>
      <c r="P1666" s="61"/>
      <c r="Q1666" s="61"/>
      <c r="R1666" s="61"/>
      <c r="S1666" s="61"/>
      <c r="T1666" s="62"/>
      <c r="AT1666" s="18" t="s">
        <v>187</v>
      </c>
      <c r="AU1666" s="18" t="s">
        <v>85</v>
      </c>
    </row>
    <row r="1667" spans="2:65" s="12" customFormat="1" ht="11.25">
      <c r="B1667" s="198"/>
      <c r="C1667" s="199"/>
      <c r="D1667" s="195" t="s">
        <v>189</v>
      </c>
      <c r="E1667" s="200" t="s">
        <v>19</v>
      </c>
      <c r="F1667" s="201" t="s">
        <v>1753</v>
      </c>
      <c r="G1667" s="199"/>
      <c r="H1667" s="200" t="s">
        <v>19</v>
      </c>
      <c r="I1667" s="202"/>
      <c r="J1667" s="199"/>
      <c r="K1667" s="199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189</v>
      </c>
      <c r="AU1667" s="207" t="s">
        <v>85</v>
      </c>
      <c r="AV1667" s="12" t="s">
        <v>83</v>
      </c>
      <c r="AW1667" s="12" t="s">
        <v>35</v>
      </c>
      <c r="AX1667" s="12" t="s">
        <v>75</v>
      </c>
      <c r="AY1667" s="207" t="s">
        <v>178</v>
      </c>
    </row>
    <row r="1668" spans="2:65" s="13" customFormat="1" ht="22.5">
      <c r="B1668" s="208"/>
      <c r="C1668" s="209"/>
      <c r="D1668" s="195" t="s">
        <v>189</v>
      </c>
      <c r="E1668" s="210" t="s">
        <v>19</v>
      </c>
      <c r="F1668" s="211" t="s">
        <v>1754</v>
      </c>
      <c r="G1668" s="209"/>
      <c r="H1668" s="212">
        <v>332.8</v>
      </c>
      <c r="I1668" s="213"/>
      <c r="J1668" s="209"/>
      <c r="K1668" s="209"/>
      <c r="L1668" s="214"/>
      <c r="M1668" s="215"/>
      <c r="N1668" s="216"/>
      <c r="O1668" s="216"/>
      <c r="P1668" s="216"/>
      <c r="Q1668" s="216"/>
      <c r="R1668" s="216"/>
      <c r="S1668" s="216"/>
      <c r="T1668" s="217"/>
      <c r="AT1668" s="218" t="s">
        <v>189</v>
      </c>
      <c r="AU1668" s="218" t="s">
        <v>85</v>
      </c>
      <c r="AV1668" s="13" t="s">
        <v>85</v>
      </c>
      <c r="AW1668" s="13" t="s">
        <v>35</v>
      </c>
      <c r="AX1668" s="13" t="s">
        <v>75</v>
      </c>
      <c r="AY1668" s="218" t="s">
        <v>178</v>
      </c>
    </row>
    <row r="1669" spans="2:65" s="13" customFormat="1" ht="11.25">
      <c r="B1669" s="208"/>
      <c r="C1669" s="209"/>
      <c r="D1669" s="195" t="s">
        <v>189</v>
      </c>
      <c r="E1669" s="210" t="s">
        <v>19</v>
      </c>
      <c r="F1669" s="211" t="s">
        <v>1755</v>
      </c>
      <c r="G1669" s="209"/>
      <c r="H1669" s="212">
        <v>34.32</v>
      </c>
      <c r="I1669" s="213"/>
      <c r="J1669" s="209"/>
      <c r="K1669" s="209"/>
      <c r="L1669" s="214"/>
      <c r="M1669" s="215"/>
      <c r="N1669" s="216"/>
      <c r="O1669" s="216"/>
      <c r="P1669" s="216"/>
      <c r="Q1669" s="216"/>
      <c r="R1669" s="216"/>
      <c r="S1669" s="216"/>
      <c r="T1669" s="217"/>
      <c r="AT1669" s="218" t="s">
        <v>189</v>
      </c>
      <c r="AU1669" s="218" t="s">
        <v>85</v>
      </c>
      <c r="AV1669" s="13" t="s">
        <v>85</v>
      </c>
      <c r="AW1669" s="13" t="s">
        <v>35</v>
      </c>
      <c r="AX1669" s="13" t="s">
        <v>75</v>
      </c>
      <c r="AY1669" s="218" t="s">
        <v>178</v>
      </c>
    </row>
    <row r="1670" spans="2:65" s="14" customFormat="1" ht="11.25">
      <c r="B1670" s="219"/>
      <c r="C1670" s="220"/>
      <c r="D1670" s="195" t="s">
        <v>189</v>
      </c>
      <c r="E1670" s="221" t="s">
        <v>19</v>
      </c>
      <c r="F1670" s="222" t="s">
        <v>258</v>
      </c>
      <c r="G1670" s="220"/>
      <c r="H1670" s="223">
        <v>367.12</v>
      </c>
      <c r="I1670" s="224"/>
      <c r="J1670" s="220"/>
      <c r="K1670" s="220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189</v>
      </c>
      <c r="AU1670" s="229" t="s">
        <v>85</v>
      </c>
      <c r="AV1670" s="14" t="s">
        <v>185</v>
      </c>
      <c r="AW1670" s="14" t="s">
        <v>35</v>
      </c>
      <c r="AX1670" s="14" t="s">
        <v>83</v>
      </c>
      <c r="AY1670" s="229" t="s">
        <v>178</v>
      </c>
    </row>
    <row r="1671" spans="2:65" s="1" customFormat="1" ht="16.5" customHeight="1">
      <c r="B1671" s="35"/>
      <c r="C1671" s="183" t="s">
        <v>1756</v>
      </c>
      <c r="D1671" s="183" t="s">
        <v>180</v>
      </c>
      <c r="E1671" s="184" t="s">
        <v>1757</v>
      </c>
      <c r="F1671" s="185" t="s">
        <v>1758</v>
      </c>
      <c r="G1671" s="186" t="s">
        <v>183</v>
      </c>
      <c r="H1671" s="187">
        <v>332.8</v>
      </c>
      <c r="I1671" s="188"/>
      <c r="J1671" s="189">
        <f>ROUND(I1671*H1671,2)</f>
        <v>0</v>
      </c>
      <c r="K1671" s="185" t="s">
        <v>184</v>
      </c>
      <c r="L1671" s="39"/>
      <c r="M1671" s="190" t="s">
        <v>19</v>
      </c>
      <c r="N1671" s="191" t="s">
        <v>46</v>
      </c>
      <c r="O1671" s="61"/>
      <c r="P1671" s="192">
        <f>O1671*H1671</f>
        <v>0</v>
      </c>
      <c r="Q1671" s="192">
        <v>4.0000000000000003E-5</v>
      </c>
      <c r="R1671" s="192">
        <f>Q1671*H1671</f>
        <v>1.3312000000000001E-2</v>
      </c>
      <c r="S1671" s="192">
        <v>0</v>
      </c>
      <c r="T1671" s="193">
        <f>S1671*H1671</f>
        <v>0</v>
      </c>
      <c r="AR1671" s="18" t="s">
        <v>185</v>
      </c>
      <c r="AT1671" s="18" t="s">
        <v>180</v>
      </c>
      <c r="AU1671" s="18" t="s">
        <v>85</v>
      </c>
      <c r="AY1671" s="18" t="s">
        <v>178</v>
      </c>
      <c r="BE1671" s="194">
        <f>IF(N1671="základní",J1671,0)</f>
        <v>0</v>
      </c>
      <c r="BF1671" s="194">
        <f>IF(N1671="snížená",J1671,0)</f>
        <v>0</v>
      </c>
      <c r="BG1671" s="194">
        <f>IF(N1671="zákl. přenesená",J1671,0)</f>
        <v>0</v>
      </c>
      <c r="BH1671" s="194">
        <f>IF(N1671="sníž. přenesená",J1671,0)</f>
        <v>0</v>
      </c>
      <c r="BI1671" s="194">
        <f>IF(N1671="nulová",J1671,0)</f>
        <v>0</v>
      </c>
      <c r="BJ1671" s="18" t="s">
        <v>83</v>
      </c>
      <c r="BK1671" s="194">
        <f>ROUND(I1671*H1671,2)</f>
        <v>0</v>
      </c>
      <c r="BL1671" s="18" t="s">
        <v>185</v>
      </c>
      <c r="BM1671" s="18" t="s">
        <v>1759</v>
      </c>
    </row>
    <row r="1672" spans="2:65" s="1" customFormat="1" ht="11.25">
      <c r="B1672" s="35"/>
      <c r="C1672" s="36"/>
      <c r="D1672" s="195" t="s">
        <v>187</v>
      </c>
      <c r="E1672" s="36"/>
      <c r="F1672" s="196" t="s">
        <v>1760</v>
      </c>
      <c r="G1672" s="36"/>
      <c r="H1672" s="36"/>
      <c r="I1672" s="113"/>
      <c r="J1672" s="36"/>
      <c r="K1672" s="36"/>
      <c r="L1672" s="39"/>
      <c r="M1672" s="197"/>
      <c r="N1672" s="61"/>
      <c r="O1672" s="61"/>
      <c r="P1672" s="61"/>
      <c r="Q1672" s="61"/>
      <c r="R1672" s="61"/>
      <c r="S1672" s="61"/>
      <c r="T1672" s="62"/>
      <c r="AT1672" s="18" t="s">
        <v>187</v>
      </c>
      <c r="AU1672" s="18" t="s">
        <v>85</v>
      </c>
    </row>
    <row r="1673" spans="2:65" s="13" customFormat="1" ht="22.5">
      <c r="B1673" s="208"/>
      <c r="C1673" s="209"/>
      <c r="D1673" s="195" t="s">
        <v>189</v>
      </c>
      <c r="E1673" s="210" t="s">
        <v>19</v>
      </c>
      <c r="F1673" s="211" t="s">
        <v>1754</v>
      </c>
      <c r="G1673" s="209"/>
      <c r="H1673" s="212">
        <v>332.8</v>
      </c>
      <c r="I1673" s="213"/>
      <c r="J1673" s="209"/>
      <c r="K1673" s="209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189</v>
      </c>
      <c r="AU1673" s="218" t="s">
        <v>85</v>
      </c>
      <c r="AV1673" s="13" t="s">
        <v>85</v>
      </c>
      <c r="AW1673" s="13" t="s">
        <v>35</v>
      </c>
      <c r="AX1673" s="13" t="s">
        <v>83</v>
      </c>
      <c r="AY1673" s="218" t="s">
        <v>178</v>
      </c>
    </row>
    <row r="1674" spans="2:65" s="1" customFormat="1" ht="16.5" customHeight="1">
      <c r="B1674" s="35"/>
      <c r="C1674" s="183" t="s">
        <v>1761</v>
      </c>
      <c r="D1674" s="183" t="s">
        <v>180</v>
      </c>
      <c r="E1674" s="184" t="s">
        <v>1762</v>
      </c>
      <c r="F1674" s="185" t="s">
        <v>1763</v>
      </c>
      <c r="G1674" s="186" t="s">
        <v>439</v>
      </c>
      <c r="H1674" s="187">
        <v>1</v>
      </c>
      <c r="I1674" s="188"/>
      <c r="J1674" s="189">
        <f>ROUND(I1674*H1674,2)</f>
        <v>0</v>
      </c>
      <c r="K1674" s="185" t="s">
        <v>212</v>
      </c>
      <c r="L1674" s="39"/>
      <c r="M1674" s="190" t="s">
        <v>19</v>
      </c>
      <c r="N1674" s="191" t="s">
        <v>46</v>
      </c>
      <c r="O1674" s="61"/>
      <c r="P1674" s="192">
        <f>O1674*H1674</f>
        <v>0</v>
      </c>
      <c r="Q1674" s="192">
        <v>0</v>
      </c>
      <c r="R1674" s="192">
        <f>Q1674*H1674</f>
        <v>0</v>
      </c>
      <c r="S1674" s="192">
        <v>0</v>
      </c>
      <c r="T1674" s="193">
        <f>S1674*H1674</f>
        <v>0</v>
      </c>
      <c r="AR1674" s="18" t="s">
        <v>185</v>
      </c>
      <c r="AT1674" s="18" t="s">
        <v>180</v>
      </c>
      <c r="AU1674" s="18" t="s">
        <v>85</v>
      </c>
      <c r="AY1674" s="18" t="s">
        <v>178</v>
      </c>
      <c r="BE1674" s="194">
        <f>IF(N1674="základní",J1674,0)</f>
        <v>0</v>
      </c>
      <c r="BF1674" s="194">
        <f>IF(N1674="snížená",J1674,0)</f>
        <v>0</v>
      </c>
      <c r="BG1674" s="194">
        <f>IF(N1674="zákl. přenesená",J1674,0)</f>
        <v>0</v>
      </c>
      <c r="BH1674" s="194">
        <f>IF(N1674="sníž. přenesená",J1674,0)</f>
        <v>0</v>
      </c>
      <c r="BI1674" s="194">
        <f>IF(N1674="nulová",J1674,0)</f>
        <v>0</v>
      </c>
      <c r="BJ1674" s="18" t="s">
        <v>83</v>
      </c>
      <c r="BK1674" s="194">
        <f>ROUND(I1674*H1674,2)</f>
        <v>0</v>
      </c>
      <c r="BL1674" s="18" t="s">
        <v>185</v>
      </c>
      <c r="BM1674" s="18" t="s">
        <v>1764</v>
      </c>
    </row>
    <row r="1675" spans="2:65" s="1" customFormat="1" ht="19.5">
      <c r="B1675" s="35"/>
      <c r="C1675" s="36"/>
      <c r="D1675" s="195" t="s">
        <v>187</v>
      </c>
      <c r="E1675" s="36"/>
      <c r="F1675" s="196" t="s">
        <v>1765</v>
      </c>
      <c r="G1675" s="36"/>
      <c r="H1675" s="36"/>
      <c r="I1675" s="113"/>
      <c r="J1675" s="36"/>
      <c r="K1675" s="36"/>
      <c r="L1675" s="39"/>
      <c r="M1675" s="197"/>
      <c r="N1675" s="61"/>
      <c r="O1675" s="61"/>
      <c r="P1675" s="61"/>
      <c r="Q1675" s="61"/>
      <c r="R1675" s="61"/>
      <c r="S1675" s="61"/>
      <c r="T1675" s="62"/>
      <c r="AT1675" s="18" t="s">
        <v>187</v>
      </c>
      <c r="AU1675" s="18" t="s">
        <v>85</v>
      </c>
    </row>
    <row r="1676" spans="2:65" s="1" customFormat="1" ht="39">
      <c r="B1676" s="35"/>
      <c r="C1676" s="36"/>
      <c r="D1676" s="195" t="s">
        <v>333</v>
      </c>
      <c r="E1676" s="36"/>
      <c r="F1676" s="241" t="s">
        <v>1766</v>
      </c>
      <c r="G1676" s="36"/>
      <c r="H1676" s="36"/>
      <c r="I1676" s="113"/>
      <c r="J1676" s="36"/>
      <c r="K1676" s="36"/>
      <c r="L1676" s="39"/>
      <c r="M1676" s="197"/>
      <c r="N1676" s="61"/>
      <c r="O1676" s="61"/>
      <c r="P1676" s="61"/>
      <c r="Q1676" s="61"/>
      <c r="R1676" s="61"/>
      <c r="S1676" s="61"/>
      <c r="T1676" s="62"/>
      <c r="AT1676" s="18" t="s">
        <v>333</v>
      </c>
      <c r="AU1676" s="18" t="s">
        <v>85</v>
      </c>
    </row>
    <row r="1677" spans="2:65" s="12" customFormat="1" ht="22.5">
      <c r="B1677" s="198"/>
      <c r="C1677" s="199"/>
      <c r="D1677" s="195" t="s">
        <v>189</v>
      </c>
      <c r="E1677" s="200" t="s">
        <v>19</v>
      </c>
      <c r="F1677" s="201" t="s">
        <v>1767</v>
      </c>
      <c r="G1677" s="199"/>
      <c r="H1677" s="200" t="s">
        <v>19</v>
      </c>
      <c r="I1677" s="202"/>
      <c r="J1677" s="199"/>
      <c r="K1677" s="199"/>
      <c r="L1677" s="203"/>
      <c r="M1677" s="204"/>
      <c r="N1677" s="205"/>
      <c r="O1677" s="205"/>
      <c r="P1677" s="205"/>
      <c r="Q1677" s="205"/>
      <c r="R1677" s="205"/>
      <c r="S1677" s="205"/>
      <c r="T1677" s="206"/>
      <c r="AT1677" s="207" t="s">
        <v>189</v>
      </c>
      <c r="AU1677" s="207" t="s">
        <v>85</v>
      </c>
      <c r="AV1677" s="12" t="s">
        <v>83</v>
      </c>
      <c r="AW1677" s="12" t="s">
        <v>35</v>
      </c>
      <c r="AX1677" s="12" t="s">
        <v>75</v>
      </c>
      <c r="AY1677" s="207" t="s">
        <v>178</v>
      </c>
    </row>
    <row r="1678" spans="2:65" s="13" customFormat="1" ht="11.25">
      <c r="B1678" s="208"/>
      <c r="C1678" s="209"/>
      <c r="D1678" s="195" t="s">
        <v>189</v>
      </c>
      <c r="E1678" s="210" t="s">
        <v>19</v>
      </c>
      <c r="F1678" s="211" t="s">
        <v>83</v>
      </c>
      <c r="G1678" s="209"/>
      <c r="H1678" s="212">
        <v>1</v>
      </c>
      <c r="I1678" s="213"/>
      <c r="J1678" s="209"/>
      <c r="K1678" s="209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189</v>
      </c>
      <c r="AU1678" s="218" t="s">
        <v>85</v>
      </c>
      <c r="AV1678" s="13" t="s">
        <v>85</v>
      </c>
      <c r="AW1678" s="13" t="s">
        <v>35</v>
      </c>
      <c r="AX1678" s="13" t="s">
        <v>83</v>
      </c>
      <c r="AY1678" s="218" t="s">
        <v>178</v>
      </c>
    </row>
    <row r="1679" spans="2:65" s="11" customFormat="1" ht="22.9" customHeight="1">
      <c r="B1679" s="167"/>
      <c r="C1679" s="168"/>
      <c r="D1679" s="169" t="s">
        <v>74</v>
      </c>
      <c r="E1679" s="181" t="s">
        <v>1768</v>
      </c>
      <c r="F1679" s="181" t="s">
        <v>1769</v>
      </c>
      <c r="G1679" s="168"/>
      <c r="H1679" s="168"/>
      <c r="I1679" s="171"/>
      <c r="J1679" s="182">
        <f>BK1679</f>
        <v>0</v>
      </c>
      <c r="K1679" s="168"/>
      <c r="L1679" s="173"/>
      <c r="M1679" s="174"/>
      <c r="N1679" s="175"/>
      <c r="O1679" s="175"/>
      <c r="P1679" s="176">
        <f>SUM(P1680:P1681)</f>
        <v>0</v>
      </c>
      <c r="Q1679" s="175"/>
      <c r="R1679" s="176">
        <f>SUM(R1680:R1681)</f>
        <v>0</v>
      </c>
      <c r="S1679" s="175"/>
      <c r="T1679" s="177">
        <f>SUM(T1680:T1681)</f>
        <v>0</v>
      </c>
      <c r="AR1679" s="178" t="s">
        <v>83</v>
      </c>
      <c r="AT1679" s="179" t="s">
        <v>74</v>
      </c>
      <c r="AU1679" s="179" t="s">
        <v>83</v>
      </c>
      <c r="AY1679" s="178" t="s">
        <v>178</v>
      </c>
      <c r="BK1679" s="180">
        <f>SUM(BK1680:BK1681)</f>
        <v>0</v>
      </c>
    </row>
    <row r="1680" spans="2:65" s="1" customFormat="1" ht="16.5" customHeight="1">
      <c r="B1680" s="35"/>
      <c r="C1680" s="183" t="s">
        <v>1770</v>
      </c>
      <c r="D1680" s="183" t="s">
        <v>180</v>
      </c>
      <c r="E1680" s="184" t="s">
        <v>1771</v>
      </c>
      <c r="F1680" s="185" t="s">
        <v>1772</v>
      </c>
      <c r="G1680" s="186" t="s">
        <v>362</v>
      </c>
      <c r="H1680" s="187">
        <v>705.65200000000004</v>
      </c>
      <c r="I1680" s="188"/>
      <c r="J1680" s="189">
        <f>ROUND(I1680*H1680,2)</f>
        <v>0</v>
      </c>
      <c r="K1680" s="185" t="s">
        <v>184</v>
      </c>
      <c r="L1680" s="39"/>
      <c r="M1680" s="190" t="s">
        <v>19</v>
      </c>
      <c r="N1680" s="191" t="s">
        <v>46</v>
      </c>
      <c r="O1680" s="61"/>
      <c r="P1680" s="192">
        <f>O1680*H1680</f>
        <v>0</v>
      </c>
      <c r="Q1680" s="192">
        <v>0</v>
      </c>
      <c r="R1680" s="192">
        <f>Q1680*H1680</f>
        <v>0</v>
      </c>
      <c r="S1680" s="192">
        <v>0</v>
      </c>
      <c r="T1680" s="193">
        <f>S1680*H1680</f>
        <v>0</v>
      </c>
      <c r="AR1680" s="18" t="s">
        <v>185</v>
      </c>
      <c r="AT1680" s="18" t="s">
        <v>180</v>
      </c>
      <c r="AU1680" s="18" t="s">
        <v>85</v>
      </c>
      <c r="AY1680" s="18" t="s">
        <v>178</v>
      </c>
      <c r="BE1680" s="194">
        <f>IF(N1680="základní",J1680,0)</f>
        <v>0</v>
      </c>
      <c r="BF1680" s="194">
        <f>IF(N1680="snížená",J1680,0)</f>
        <v>0</v>
      </c>
      <c r="BG1680" s="194">
        <f>IF(N1680="zákl. přenesená",J1680,0)</f>
        <v>0</v>
      </c>
      <c r="BH1680" s="194">
        <f>IF(N1680="sníž. přenesená",J1680,0)</f>
        <v>0</v>
      </c>
      <c r="BI1680" s="194">
        <f>IF(N1680="nulová",J1680,0)</f>
        <v>0</v>
      </c>
      <c r="BJ1680" s="18" t="s">
        <v>83</v>
      </c>
      <c r="BK1680" s="194">
        <f>ROUND(I1680*H1680,2)</f>
        <v>0</v>
      </c>
      <c r="BL1680" s="18" t="s">
        <v>185</v>
      </c>
      <c r="BM1680" s="18" t="s">
        <v>1773</v>
      </c>
    </row>
    <row r="1681" spans="2:65" s="1" customFormat="1" ht="19.5">
      <c r="B1681" s="35"/>
      <c r="C1681" s="36"/>
      <c r="D1681" s="195" t="s">
        <v>187</v>
      </c>
      <c r="E1681" s="36"/>
      <c r="F1681" s="196" t="s">
        <v>1774</v>
      </c>
      <c r="G1681" s="36"/>
      <c r="H1681" s="36"/>
      <c r="I1681" s="113"/>
      <c r="J1681" s="36"/>
      <c r="K1681" s="36"/>
      <c r="L1681" s="39"/>
      <c r="M1681" s="197"/>
      <c r="N1681" s="61"/>
      <c r="O1681" s="61"/>
      <c r="P1681" s="61"/>
      <c r="Q1681" s="61"/>
      <c r="R1681" s="61"/>
      <c r="S1681" s="61"/>
      <c r="T1681" s="62"/>
      <c r="AT1681" s="18" t="s">
        <v>187</v>
      </c>
      <c r="AU1681" s="18" t="s">
        <v>85</v>
      </c>
    </row>
    <row r="1682" spans="2:65" s="11" customFormat="1" ht="25.9" customHeight="1">
      <c r="B1682" s="167"/>
      <c r="C1682" s="168"/>
      <c r="D1682" s="169" t="s">
        <v>74</v>
      </c>
      <c r="E1682" s="170" t="s">
        <v>428</v>
      </c>
      <c r="F1682" s="170" t="s">
        <v>429</v>
      </c>
      <c r="G1682" s="168"/>
      <c r="H1682" s="168"/>
      <c r="I1682" s="171"/>
      <c r="J1682" s="172">
        <f>BK1682</f>
        <v>0</v>
      </c>
      <c r="K1682" s="168"/>
      <c r="L1682" s="173"/>
      <c r="M1682" s="174"/>
      <c r="N1682" s="175"/>
      <c r="O1682" s="175"/>
      <c r="P1682" s="176">
        <f>P1683+P1742+P1828+P1866+P1947+P2036+P2135+P2168+P2188+P2356+P2460+P2519+P2539+P2627+P2787+P2876</f>
        <v>0</v>
      </c>
      <c r="Q1682" s="175"/>
      <c r="R1682" s="176">
        <f>R1683+R1742+R1828+R1866+R1947+R2036+R2135+R2168+R2188+R2356+R2460+R2519+R2539+R2627+R2787+R2876</f>
        <v>54.249712390000006</v>
      </c>
      <c r="S1682" s="175"/>
      <c r="T1682" s="177">
        <f>T1683+T1742+T1828+T1866+T1947+T2036+T2135+T2168+T2188+T2356+T2460+T2519+T2539+T2627+T2787+T2876</f>
        <v>0</v>
      </c>
      <c r="AR1682" s="178" t="s">
        <v>85</v>
      </c>
      <c r="AT1682" s="179" t="s">
        <v>74</v>
      </c>
      <c r="AU1682" s="179" t="s">
        <v>75</v>
      </c>
      <c r="AY1682" s="178" t="s">
        <v>178</v>
      </c>
      <c r="BK1682" s="180">
        <f>BK1683+BK1742+BK1828+BK1866+BK1947+BK2036+BK2135+BK2168+BK2188+BK2356+BK2460+BK2519+BK2539+BK2627+BK2787+BK2876</f>
        <v>0</v>
      </c>
    </row>
    <row r="1683" spans="2:65" s="11" customFormat="1" ht="22.9" customHeight="1">
      <c r="B1683" s="167"/>
      <c r="C1683" s="168"/>
      <c r="D1683" s="169" t="s">
        <v>74</v>
      </c>
      <c r="E1683" s="181" t="s">
        <v>1775</v>
      </c>
      <c r="F1683" s="181" t="s">
        <v>1776</v>
      </c>
      <c r="G1683" s="168"/>
      <c r="H1683" s="168"/>
      <c r="I1683" s="171"/>
      <c r="J1683" s="182">
        <f>BK1683</f>
        <v>0</v>
      </c>
      <c r="K1683" s="168"/>
      <c r="L1683" s="173"/>
      <c r="M1683" s="174"/>
      <c r="N1683" s="175"/>
      <c r="O1683" s="175"/>
      <c r="P1683" s="176">
        <f>SUM(P1684:P1741)</f>
        <v>0</v>
      </c>
      <c r="Q1683" s="175"/>
      <c r="R1683" s="176">
        <f>SUM(R1684:R1741)</f>
        <v>2.4193430999999999</v>
      </c>
      <c r="S1683" s="175"/>
      <c r="T1683" s="177">
        <f>SUM(T1684:T1741)</f>
        <v>0</v>
      </c>
      <c r="AR1683" s="178" t="s">
        <v>85</v>
      </c>
      <c r="AT1683" s="179" t="s">
        <v>74</v>
      </c>
      <c r="AU1683" s="179" t="s">
        <v>83</v>
      </c>
      <c r="AY1683" s="178" t="s">
        <v>178</v>
      </c>
      <c r="BK1683" s="180">
        <f>SUM(BK1684:BK1741)</f>
        <v>0</v>
      </c>
    </row>
    <row r="1684" spans="2:65" s="1" customFormat="1" ht="16.5" customHeight="1">
      <c r="B1684" s="35"/>
      <c r="C1684" s="183" t="s">
        <v>1777</v>
      </c>
      <c r="D1684" s="183" t="s">
        <v>180</v>
      </c>
      <c r="E1684" s="184" t="s">
        <v>1778</v>
      </c>
      <c r="F1684" s="185" t="s">
        <v>1779</v>
      </c>
      <c r="G1684" s="186" t="s">
        <v>183</v>
      </c>
      <c r="H1684" s="187">
        <v>388.255</v>
      </c>
      <c r="I1684" s="188"/>
      <c r="J1684" s="189">
        <f>ROUND(I1684*H1684,2)</f>
        <v>0</v>
      </c>
      <c r="K1684" s="185" t="s">
        <v>184</v>
      </c>
      <c r="L1684" s="39"/>
      <c r="M1684" s="190" t="s">
        <v>19</v>
      </c>
      <c r="N1684" s="191" t="s">
        <v>46</v>
      </c>
      <c r="O1684" s="61"/>
      <c r="P1684" s="192">
        <f>O1684*H1684</f>
        <v>0</v>
      </c>
      <c r="Q1684" s="192">
        <v>0</v>
      </c>
      <c r="R1684" s="192">
        <f>Q1684*H1684</f>
        <v>0</v>
      </c>
      <c r="S1684" s="192">
        <v>0</v>
      </c>
      <c r="T1684" s="193">
        <f>S1684*H1684</f>
        <v>0</v>
      </c>
      <c r="AR1684" s="18" t="s">
        <v>288</v>
      </c>
      <c r="AT1684" s="18" t="s">
        <v>180</v>
      </c>
      <c r="AU1684" s="18" t="s">
        <v>85</v>
      </c>
      <c r="AY1684" s="18" t="s">
        <v>178</v>
      </c>
      <c r="BE1684" s="194">
        <f>IF(N1684="základní",J1684,0)</f>
        <v>0</v>
      </c>
      <c r="BF1684" s="194">
        <f>IF(N1684="snížená",J1684,0)</f>
        <v>0</v>
      </c>
      <c r="BG1684" s="194">
        <f>IF(N1684="zákl. přenesená",J1684,0)</f>
        <v>0</v>
      </c>
      <c r="BH1684" s="194">
        <f>IF(N1684="sníž. přenesená",J1684,0)</f>
        <v>0</v>
      </c>
      <c r="BI1684" s="194">
        <f>IF(N1684="nulová",J1684,0)</f>
        <v>0</v>
      </c>
      <c r="BJ1684" s="18" t="s">
        <v>83</v>
      </c>
      <c r="BK1684" s="194">
        <f>ROUND(I1684*H1684,2)</f>
        <v>0</v>
      </c>
      <c r="BL1684" s="18" t="s">
        <v>288</v>
      </c>
      <c r="BM1684" s="18" t="s">
        <v>1780</v>
      </c>
    </row>
    <row r="1685" spans="2:65" s="1" customFormat="1" ht="11.25">
      <c r="B1685" s="35"/>
      <c r="C1685" s="36"/>
      <c r="D1685" s="195" t="s">
        <v>187</v>
      </c>
      <c r="E1685" s="36"/>
      <c r="F1685" s="196" t="s">
        <v>1781</v>
      </c>
      <c r="G1685" s="36"/>
      <c r="H1685" s="36"/>
      <c r="I1685" s="113"/>
      <c r="J1685" s="36"/>
      <c r="K1685" s="36"/>
      <c r="L1685" s="39"/>
      <c r="M1685" s="197"/>
      <c r="N1685" s="61"/>
      <c r="O1685" s="61"/>
      <c r="P1685" s="61"/>
      <c r="Q1685" s="61"/>
      <c r="R1685" s="61"/>
      <c r="S1685" s="61"/>
      <c r="T1685" s="62"/>
      <c r="AT1685" s="18" t="s">
        <v>187</v>
      </c>
      <c r="AU1685" s="18" t="s">
        <v>85</v>
      </c>
    </row>
    <row r="1686" spans="2:65" s="12" customFormat="1" ht="11.25">
      <c r="B1686" s="198"/>
      <c r="C1686" s="199"/>
      <c r="D1686" s="195" t="s">
        <v>189</v>
      </c>
      <c r="E1686" s="200" t="s">
        <v>19</v>
      </c>
      <c r="F1686" s="201" t="s">
        <v>1782</v>
      </c>
      <c r="G1686" s="199"/>
      <c r="H1686" s="200" t="s">
        <v>19</v>
      </c>
      <c r="I1686" s="202"/>
      <c r="J1686" s="199"/>
      <c r="K1686" s="199"/>
      <c r="L1686" s="203"/>
      <c r="M1686" s="204"/>
      <c r="N1686" s="205"/>
      <c r="O1686" s="205"/>
      <c r="P1686" s="205"/>
      <c r="Q1686" s="205"/>
      <c r="R1686" s="205"/>
      <c r="S1686" s="205"/>
      <c r="T1686" s="206"/>
      <c r="AT1686" s="207" t="s">
        <v>189</v>
      </c>
      <c r="AU1686" s="207" t="s">
        <v>85</v>
      </c>
      <c r="AV1686" s="12" t="s">
        <v>83</v>
      </c>
      <c r="AW1686" s="12" t="s">
        <v>35</v>
      </c>
      <c r="AX1686" s="12" t="s">
        <v>75</v>
      </c>
      <c r="AY1686" s="207" t="s">
        <v>178</v>
      </c>
    </row>
    <row r="1687" spans="2:65" s="12" customFormat="1" ht="11.25">
      <c r="B1687" s="198"/>
      <c r="C1687" s="199"/>
      <c r="D1687" s="195" t="s">
        <v>189</v>
      </c>
      <c r="E1687" s="200" t="s">
        <v>19</v>
      </c>
      <c r="F1687" s="201" t="s">
        <v>1783</v>
      </c>
      <c r="G1687" s="199"/>
      <c r="H1687" s="200" t="s">
        <v>19</v>
      </c>
      <c r="I1687" s="202"/>
      <c r="J1687" s="199"/>
      <c r="K1687" s="199"/>
      <c r="L1687" s="203"/>
      <c r="M1687" s="204"/>
      <c r="N1687" s="205"/>
      <c r="O1687" s="205"/>
      <c r="P1687" s="205"/>
      <c r="Q1687" s="205"/>
      <c r="R1687" s="205"/>
      <c r="S1687" s="205"/>
      <c r="T1687" s="206"/>
      <c r="AT1687" s="207" t="s">
        <v>189</v>
      </c>
      <c r="AU1687" s="207" t="s">
        <v>85</v>
      </c>
      <c r="AV1687" s="12" t="s">
        <v>83</v>
      </c>
      <c r="AW1687" s="12" t="s">
        <v>35</v>
      </c>
      <c r="AX1687" s="12" t="s">
        <v>75</v>
      </c>
      <c r="AY1687" s="207" t="s">
        <v>178</v>
      </c>
    </row>
    <row r="1688" spans="2:65" s="13" customFormat="1" ht="11.25">
      <c r="B1688" s="208"/>
      <c r="C1688" s="209"/>
      <c r="D1688" s="195" t="s">
        <v>189</v>
      </c>
      <c r="E1688" s="210" t="s">
        <v>19</v>
      </c>
      <c r="F1688" s="211" t="s">
        <v>1784</v>
      </c>
      <c r="G1688" s="209"/>
      <c r="H1688" s="212">
        <v>378.625</v>
      </c>
      <c r="I1688" s="213"/>
      <c r="J1688" s="209"/>
      <c r="K1688" s="209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189</v>
      </c>
      <c r="AU1688" s="218" t="s">
        <v>85</v>
      </c>
      <c r="AV1688" s="13" t="s">
        <v>85</v>
      </c>
      <c r="AW1688" s="13" t="s">
        <v>35</v>
      </c>
      <c r="AX1688" s="13" t="s">
        <v>75</v>
      </c>
      <c r="AY1688" s="218" t="s">
        <v>178</v>
      </c>
    </row>
    <row r="1689" spans="2:65" s="12" customFormat="1" ht="11.25">
      <c r="B1689" s="198"/>
      <c r="C1689" s="199"/>
      <c r="D1689" s="195" t="s">
        <v>189</v>
      </c>
      <c r="E1689" s="200" t="s">
        <v>19</v>
      </c>
      <c r="F1689" s="201" t="s">
        <v>1024</v>
      </c>
      <c r="G1689" s="199"/>
      <c r="H1689" s="200" t="s">
        <v>19</v>
      </c>
      <c r="I1689" s="202"/>
      <c r="J1689" s="199"/>
      <c r="K1689" s="199"/>
      <c r="L1689" s="203"/>
      <c r="M1689" s="204"/>
      <c r="N1689" s="205"/>
      <c r="O1689" s="205"/>
      <c r="P1689" s="205"/>
      <c r="Q1689" s="205"/>
      <c r="R1689" s="205"/>
      <c r="S1689" s="205"/>
      <c r="T1689" s="206"/>
      <c r="AT1689" s="207" t="s">
        <v>189</v>
      </c>
      <c r="AU1689" s="207" t="s">
        <v>85</v>
      </c>
      <c r="AV1689" s="12" t="s">
        <v>83</v>
      </c>
      <c r="AW1689" s="12" t="s">
        <v>35</v>
      </c>
      <c r="AX1689" s="12" t="s">
        <v>75</v>
      </c>
      <c r="AY1689" s="207" t="s">
        <v>178</v>
      </c>
    </row>
    <row r="1690" spans="2:65" s="13" customFormat="1" ht="11.25">
      <c r="B1690" s="208"/>
      <c r="C1690" s="209"/>
      <c r="D1690" s="195" t="s">
        <v>189</v>
      </c>
      <c r="E1690" s="210" t="s">
        <v>19</v>
      </c>
      <c r="F1690" s="211" t="s">
        <v>1785</v>
      </c>
      <c r="G1690" s="209"/>
      <c r="H1690" s="212">
        <v>9.6300000000000008</v>
      </c>
      <c r="I1690" s="213"/>
      <c r="J1690" s="209"/>
      <c r="K1690" s="209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189</v>
      </c>
      <c r="AU1690" s="218" t="s">
        <v>85</v>
      </c>
      <c r="AV1690" s="13" t="s">
        <v>85</v>
      </c>
      <c r="AW1690" s="13" t="s">
        <v>35</v>
      </c>
      <c r="AX1690" s="13" t="s">
        <v>75</v>
      </c>
      <c r="AY1690" s="218" t="s">
        <v>178</v>
      </c>
    </row>
    <row r="1691" spans="2:65" s="14" customFormat="1" ht="11.25">
      <c r="B1691" s="219"/>
      <c r="C1691" s="220"/>
      <c r="D1691" s="195" t="s">
        <v>189</v>
      </c>
      <c r="E1691" s="221" t="s">
        <v>19</v>
      </c>
      <c r="F1691" s="222" t="s">
        <v>258</v>
      </c>
      <c r="G1691" s="220"/>
      <c r="H1691" s="223">
        <v>388.255</v>
      </c>
      <c r="I1691" s="224"/>
      <c r="J1691" s="220"/>
      <c r="K1691" s="220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189</v>
      </c>
      <c r="AU1691" s="229" t="s">
        <v>85</v>
      </c>
      <c r="AV1691" s="14" t="s">
        <v>185</v>
      </c>
      <c r="AW1691" s="14" t="s">
        <v>35</v>
      </c>
      <c r="AX1691" s="14" t="s">
        <v>83</v>
      </c>
      <c r="AY1691" s="229" t="s">
        <v>178</v>
      </c>
    </row>
    <row r="1692" spans="2:65" s="1" customFormat="1" ht="16.5" customHeight="1">
      <c r="B1692" s="35"/>
      <c r="C1692" s="245" t="s">
        <v>1786</v>
      </c>
      <c r="D1692" s="245" t="s">
        <v>970</v>
      </c>
      <c r="E1692" s="246" t="s">
        <v>1787</v>
      </c>
      <c r="F1692" s="247" t="s">
        <v>1788</v>
      </c>
      <c r="G1692" s="248" t="s">
        <v>362</v>
      </c>
      <c r="H1692" s="249">
        <v>0.11600000000000001</v>
      </c>
      <c r="I1692" s="250"/>
      <c r="J1692" s="251">
        <f>ROUND(I1692*H1692,2)</f>
        <v>0</v>
      </c>
      <c r="K1692" s="247" t="s">
        <v>184</v>
      </c>
      <c r="L1692" s="252"/>
      <c r="M1692" s="253" t="s">
        <v>19</v>
      </c>
      <c r="N1692" s="254" t="s">
        <v>46</v>
      </c>
      <c r="O1692" s="61"/>
      <c r="P1692" s="192">
        <f>O1692*H1692</f>
        <v>0</v>
      </c>
      <c r="Q1692" s="192">
        <v>1</v>
      </c>
      <c r="R1692" s="192">
        <f>Q1692*H1692</f>
        <v>0.11600000000000001</v>
      </c>
      <c r="S1692" s="192">
        <v>0</v>
      </c>
      <c r="T1692" s="193">
        <f>S1692*H1692</f>
        <v>0</v>
      </c>
      <c r="AR1692" s="18" t="s">
        <v>403</v>
      </c>
      <c r="AT1692" s="18" t="s">
        <v>970</v>
      </c>
      <c r="AU1692" s="18" t="s">
        <v>85</v>
      </c>
      <c r="AY1692" s="18" t="s">
        <v>178</v>
      </c>
      <c r="BE1692" s="194">
        <f>IF(N1692="základní",J1692,0)</f>
        <v>0</v>
      </c>
      <c r="BF1692" s="194">
        <f>IF(N1692="snížená",J1692,0)</f>
        <v>0</v>
      </c>
      <c r="BG1692" s="194">
        <f>IF(N1692="zákl. přenesená",J1692,0)</f>
        <v>0</v>
      </c>
      <c r="BH1692" s="194">
        <f>IF(N1692="sníž. přenesená",J1692,0)</f>
        <v>0</v>
      </c>
      <c r="BI1692" s="194">
        <f>IF(N1692="nulová",J1692,0)</f>
        <v>0</v>
      </c>
      <c r="BJ1692" s="18" t="s">
        <v>83</v>
      </c>
      <c r="BK1692" s="194">
        <f>ROUND(I1692*H1692,2)</f>
        <v>0</v>
      </c>
      <c r="BL1692" s="18" t="s">
        <v>288</v>
      </c>
      <c r="BM1692" s="18" t="s">
        <v>1789</v>
      </c>
    </row>
    <row r="1693" spans="2:65" s="1" customFormat="1" ht="11.25">
      <c r="B1693" s="35"/>
      <c r="C1693" s="36"/>
      <c r="D1693" s="195" t="s">
        <v>187</v>
      </c>
      <c r="E1693" s="36"/>
      <c r="F1693" s="196" t="s">
        <v>1788</v>
      </c>
      <c r="G1693" s="36"/>
      <c r="H1693" s="36"/>
      <c r="I1693" s="113"/>
      <c r="J1693" s="36"/>
      <c r="K1693" s="36"/>
      <c r="L1693" s="39"/>
      <c r="M1693" s="197"/>
      <c r="N1693" s="61"/>
      <c r="O1693" s="61"/>
      <c r="P1693" s="61"/>
      <c r="Q1693" s="61"/>
      <c r="R1693" s="61"/>
      <c r="S1693" s="61"/>
      <c r="T1693" s="62"/>
      <c r="AT1693" s="18" t="s">
        <v>187</v>
      </c>
      <c r="AU1693" s="18" t="s">
        <v>85</v>
      </c>
    </row>
    <row r="1694" spans="2:65" s="13" customFormat="1" ht="11.25">
      <c r="B1694" s="208"/>
      <c r="C1694" s="209"/>
      <c r="D1694" s="195" t="s">
        <v>189</v>
      </c>
      <c r="E1694" s="209"/>
      <c r="F1694" s="211" t="s">
        <v>1790</v>
      </c>
      <c r="G1694" s="209"/>
      <c r="H1694" s="212">
        <v>0.11600000000000001</v>
      </c>
      <c r="I1694" s="213"/>
      <c r="J1694" s="209"/>
      <c r="K1694" s="209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189</v>
      </c>
      <c r="AU1694" s="218" t="s">
        <v>85</v>
      </c>
      <c r="AV1694" s="13" t="s">
        <v>85</v>
      </c>
      <c r="AW1694" s="13" t="s">
        <v>4</v>
      </c>
      <c r="AX1694" s="13" t="s">
        <v>83</v>
      </c>
      <c r="AY1694" s="218" t="s">
        <v>178</v>
      </c>
    </row>
    <row r="1695" spans="2:65" s="1" customFormat="1" ht="16.5" customHeight="1">
      <c r="B1695" s="35"/>
      <c r="C1695" s="183" t="s">
        <v>1791</v>
      </c>
      <c r="D1695" s="183" t="s">
        <v>180</v>
      </c>
      <c r="E1695" s="184" t="s">
        <v>1792</v>
      </c>
      <c r="F1695" s="185" t="s">
        <v>1793</v>
      </c>
      <c r="G1695" s="186" t="s">
        <v>183</v>
      </c>
      <c r="H1695" s="187">
        <v>10.738</v>
      </c>
      <c r="I1695" s="188"/>
      <c r="J1695" s="189">
        <f>ROUND(I1695*H1695,2)</f>
        <v>0</v>
      </c>
      <c r="K1695" s="185" t="s">
        <v>184</v>
      </c>
      <c r="L1695" s="39"/>
      <c r="M1695" s="190" t="s">
        <v>19</v>
      </c>
      <c r="N1695" s="191" t="s">
        <v>46</v>
      </c>
      <c r="O1695" s="61"/>
      <c r="P1695" s="192">
        <f>O1695*H1695</f>
        <v>0</v>
      </c>
      <c r="Q1695" s="192">
        <v>0</v>
      </c>
      <c r="R1695" s="192">
        <f>Q1695*H1695</f>
        <v>0</v>
      </c>
      <c r="S1695" s="192">
        <v>0</v>
      </c>
      <c r="T1695" s="193">
        <f>S1695*H1695</f>
        <v>0</v>
      </c>
      <c r="AR1695" s="18" t="s">
        <v>288</v>
      </c>
      <c r="AT1695" s="18" t="s">
        <v>180</v>
      </c>
      <c r="AU1695" s="18" t="s">
        <v>85</v>
      </c>
      <c r="AY1695" s="18" t="s">
        <v>178</v>
      </c>
      <c r="BE1695" s="194">
        <f>IF(N1695="základní",J1695,0)</f>
        <v>0</v>
      </c>
      <c r="BF1695" s="194">
        <f>IF(N1695="snížená",J1695,0)</f>
        <v>0</v>
      </c>
      <c r="BG1695" s="194">
        <f>IF(N1695="zákl. přenesená",J1695,0)</f>
        <v>0</v>
      </c>
      <c r="BH1695" s="194">
        <f>IF(N1695="sníž. přenesená",J1695,0)</f>
        <v>0</v>
      </c>
      <c r="BI1695" s="194">
        <f>IF(N1695="nulová",J1695,0)</f>
        <v>0</v>
      </c>
      <c r="BJ1695" s="18" t="s">
        <v>83</v>
      </c>
      <c r="BK1695" s="194">
        <f>ROUND(I1695*H1695,2)</f>
        <v>0</v>
      </c>
      <c r="BL1695" s="18" t="s">
        <v>288</v>
      </c>
      <c r="BM1695" s="18" t="s">
        <v>1794</v>
      </c>
    </row>
    <row r="1696" spans="2:65" s="1" customFormat="1" ht="11.25">
      <c r="B1696" s="35"/>
      <c r="C1696" s="36"/>
      <c r="D1696" s="195" t="s">
        <v>187</v>
      </c>
      <c r="E1696" s="36"/>
      <c r="F1696" s="196" t="s">
        <v>1795</v>
      </c>
      <c r="G1696" s="36"/>
      <c r="H1696" s="36"/>
      <c r="I1696" s="113"/>
      <c r="J1696" s="36"/>
      <c r="K1696" s="36"/>
      <c r="L1696" s="39"/>
      <c r="M1696" s="197"/>
      <c r="N1696" s="61"/>
      <c r="O1696" s="61"/>
      <c r="P1696" s="61"/>
      <c r="Q1696" s="61"/>
      <c r="R1696" s="61"/>
      <c r="S1696" s="61"/>
      <c r="T1696" s="62"/>
      <c r="AT1696" s="18" t="s">
        <v>187</v>
      </c>
      <c r="AU1696" s="18" t="s">
        <v>85</v>
      </c>
    </row>
    <row r="1697" spans="2:65" s="12" customFormat="1" ht="11.25">
      <c r="B1697" s="198"/>
      <c r="C1697" s="199"/>
      <c r="D1697" s="195" t="s">
        <v>189</v>
      </c>
      <c r="E1697" s="200" t="s">
        <v>19</v>
      </c>
      <c r="F1697" s="201" t="s">
        <v>1796</v>
      </c>
      <c r="G1697" s="199"/>
      <c r="H1697" s="200" t="s">
        <v>19</v>
      </c>
      <c r="I1697" s="202"/>
      <c r="J1697" s="199"/>
      <c r="K1697" s="199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189</v>
      </c>
      <c r="AU1697" s="207" t="s">
        <v>85</v>
      </c>
      <c r="AV1697" s="12" t="s">
        <v>83</v>
      </c>
      <c r="AW1697" s="12" t="s">
        <v>35</v>
      </c>
      <c r="AX1697" s="12" t="s">
        <v>75</v>
      </c>
      <c r="AY1697" s="207" t="s">
        <v>178</v>
      </c>
    </row>
    <row r="1698" spans="2:65" s="12" customFormat="1" ht="11.25">
      <c r="B1698" s="198"/>
      <c r="C1698" s="199"/>
      <c r="D1698" s="195" t="s">
        <v>189</v>
      </c>
      <c r="E1698" s="200" t="s">
        <v>19</v>
      </c>
      <c r="F1698" s="201" t="s">
        <v>1024</v>
      </c>
      <c r="G1698" s="199"/>
      <c r="H1698" s="200" t="s">
        <v>19</v>
      </c>
      <c r="I1698" s="202"/>
      <c r="J1698" s="199"/>
      <c r="K1698" s="199"/>
      <c r="L1698" s="203"/>
      <c r="M1698" s="204"/>
      <c r="N1698" s="205"/>
      <c r="O1698" s="205"/>
      <c r="P1698" s="205"/>
      <c r="Q1698" s="205"/>
      <c r="R1698" s="205"/>
      <c r="S1698" s="205"/>
      <c r="T1698" s="206"/>
      <c r="AT1698" s="207" t="s">
        <v>189</v>
      </c>
      <c r="AU1698" s="207" t="s">
        <v>85</v>
      </c>
      <c r="AV1698" s="12" t="s">
        <v>83</v>
      </c>
      <c r="AW1698" s="12" t="s">
        <v>35</v>
      </c>
      <c r="AX1698" s="12" t="s">
        <v>75</v>
      </c>
      <c r="AY1698" s="207" t="s">
        <v>178</v>
      </c>
    </row>
    <row r="1699" spans="2:65" s="13" customFormat="1" ht="11.25">
      <c r="B1699" s="208"/>
      <c r="C1699" s="209"/>
      <c r="D1699" s="195" t="s">
        <v>189</v>
      </c>
      <c r="E1699" s="210" t="s">
        <v>19</v>
      </c>
      <c r="F1699" s="211" t="s">
        <v>1797</v>
      </c>
      <c r="G1699" s="209"/>
      <c r="H1699" s="212">
        <v>10.738</v>
      </c>
      <c r="I1699" s="213"/>
      <c r="J1699" s="209"/>
      <c r="K1699" s="209"/>
      <c r="L1699" s="214"/>
      <c r="M1699" s="215"/>
      <c r="N1699" s="216"/>
      <c r="O1699" s="216"/>
      <c r="P1699" s="216"/>
      <c r="Q1699" s="216"/>
      <c r="R1699" s="216"/>
      <c r="S1699" s="216"/>
      <c r="T1699" s="217"/>
      <c r="AT1699" s="218" t="s">
        <v>189</v>
      </c>
      <c r="AU1699" s="218" t="s">
        <v>85</v>
      </c>
      <c r="AV1699" s="13" t="s">
        <v>85</v>
      </c>
      <c r="AW1699" s="13" t="s">
        <v>35</v>
      </c>
      <c r="AX1699" s="13" t="s">
        <v>83</v>
      </c>
      <c r="AY1699" s="218" t="s">
        <v>178</v>
      </c>
    </row>
    <row r="1700" spans="2:65" s="1" customFormat="1" ht="16.5" customHeight="1">
      <c r="B1700" s="35"/>
      <c r="C1700" s="245" t="s">
        <v>1798</v>
      </c>
      <c r="D1700" s="245" t="s">
        <v>970</v>
      </c>
      <c r="E1700" s="246" t="s">
        <v>1787</v>
      </c>
      <c r="F1700" s="247" t="s">
        <v>1788</v>
      </c>
      <c r="G1700" s="248" t="s">
        <v>362</v>
      </c>
      <c r="H1700" s="249">
        <v>4.0000000000000001E-3</v>
      </c>
      <c r="I1700" s="250"/>
      <c r="J1700" s="251">
        <f>ROUND(I1700*H1700,2)</f>
        <v>0</v>
      </c>
      <c r="K1700" s="247" t="s">
        <v>184</v>
      </c>
      <c r="L1700" s="252"/>
      <c r="M1700" s="253" t="s">
        <v>19</v>
      </c>
      <c r="N1700" s="254" t="s">
        <v>46</v>
      </c>
      <c r="O1700" s="61"/>
      <c r="P1700" s="192">
        <f>O1700*H1700</f>
        <v>0</v>
      </c>
      <c r="Q1700" s="192">
        <v>1</v>
      </c>
      <c r="R1700" s="192">
        <f>Q1700*H1700</f>
        <v>4.0000000000000001E-3</v>
      </c>
      <c r="S1700" s="192">
        <v>0</v>
      </c>
      <c r="T1700" s="193">
        <f>S1700*H1700</f>
        <v>0</v>
      </c>
      <c r="AR1700" s="18" t="s">
        <v>403</v>
      </c>
      <c r="AT1700" s="18" t="s">
        <v>970</v>
      </c>
      <c r="AU1700" s="18" t="s">
        <v>85</v>
      </c>
      <c r="AY1700" s="18" t="s">
        <v>178</v>
      </c>
      <c r="BE1700" s="194">
        <f>IF(N1700="základní",J1700,0)</f>
        <v>0</v>
      </c>
      <c r="BF1700" s="194">
        <f>IF(N1700="snížená",J1700,0)</f>
        <v>0</v>
      </c>
      <c r="BG1700" s="194">
        <f>IF(N1700="zákl. přenesená",J1700,0)</f>
        <v>0</v>
      </c>
      <c r="BH1700" s="194">
        <f>IF(N1700="sníž. přenesená",J1700,0)</f>
        <v>0</v>
      </c>
      <c r="BI1700" s="194">
        <f>IF(N1700="nulová",J1700,0)</f>
        <v>0</v>
      </c>
      <c r="BJ1700" s="18" t="s">
        <v>83</v>
      </c>
      <c r="BK1700" s="194">
        <f>ROUND(I1700*H1700,2)</f>
        <v>0</v>
      </c>
      <c r="BL1700" s="18" t="s">
        <v>288</v>
      </c>
      <c r="BM1700" s="18" t="s">
        <v>1799</v>
      </c>
    </row>
    <row r="1701" spans="2:65" s="1" customFormat="1" ht="11.25">
      <c r="B1701" s="35"/>
      <c r="C1701" s="36"/>
      <c r="D1701" s="195" t="s">
        <v>187</v>
      </c>
      <c r="E1701" s="36"/>
      <c r="F1701" s="196" t="s">
        <v>1788</v>
      </c>
      <c r="G1701" s="36"/>
      <c r="H1701" s="36"/>
      <c r="I1701" s="113"/>
      <c r="J1701" s="36"/>
      <c r="K1701" s="36"/>
      <c r="L1701" s="39"/>
      <c r="M1701" s="197"/>
      <c r="N1701" s="61"/>
      <c r="O1701" s="61"/>
      <c r="P1701" s="61"/>
      <c r="Q1701" s="61"/>
      <c r="R1701" s="61"/>
      <c r="S1701" s="61"/>
      <c r="T1701" s="62"/>
      <c r="AT1701" s="18" t="s">
        <v>187</v>
      </c>
      <c r="AU1701" s="18" t="s">
        <v>85</v>
      </c>
    </row>
    <row r="1702" spans="2:65" s="13" customFormat="1" ht="11.25">
      <c r="B1702" s="208"/>
      <c r="C1702" s="209"/>
      <c r="D1702" s="195" t="s">
        <v>189</v>
      </c>
      <c r="E1702" s="209"/>
      <c r="F1702" s="211" t="s">
        <v>1800</v>
      </c>
      <c r="G1702" s="209"/>
      <c r="H1702" s="212">
        <v>4.0000000000000001E-3</v>
      </c>
      <c r="I1702" s="213"/>
      <c r="J1702" s="209"/>
      <c r="K1702" s="209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189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178</v>
      </c>
    </row>
    <row r="1703" spans="2:65" s="1" customFormat="1" ht="16.5" customHeight="1">
      <c r="B1703" s="35"/>
      <c r="C1703" s="183" t="s">
        <v>1801</v>
      </c>
      <c r="D1703" s="183" t="s">
        <v>180</v>
      </c>
      <c r="E1703" s="184" t="s">
        <v>1802</v>
      </c>
      <c r="F1703" s="185" t="s">
        <v>1803</v>
      </c>
      <c r="G1703" s="186" t="s">
        <v>183</v>
      </c>
      <c r="H1703" s="187">
        <v>388.255</v>
      </c>
      <c r="I1703" s="188"/>
      <c r="J1703" s="189">
        <f>ROUND(I1703*H1703,2)</f>
        <v>0</v>
      </c>
      <c r="K1703" s="185" t="s">
        <v>184</v>
      </c>
      <c r="L1703" s="39"/>
      <c r="M1703" s="190" t="s">
        <v>19</v>
      </c>
      <c r="N1703" s="191" t="s">
        <v>46</v>
      </c>
      <c r="O1703" s="61"/>
      <c r="P1703" s="192">
        <f>O1703*H1703</f>
        <v>0</v>
      </c>
      <c r="Q1703" s="192">
        <v>4.0000000000000002E-4</v>
      </c>
      <c r="R1703" s="192">
        <f>Q1703*H1703</f>
        <v>0.155302</v>
      </c>
      <c r="S1703" s="192">
        <v>0</v>
      </c>
      <c r="T1703" s="193">
        <f>S1703*H1703</f>
        <v>0</v>
      </c>
      <c r="AR1703" s="18" t="s">
        <v>288</v>
      </c>
      <c r="AT1703" s="18" t="s">
        <v>180</v>
      </c>
      <c r="AU1703" s="18" t="s">
        <v>85</v>
      </c>
      <c r="AY1703" s="18" t="s">
        <v>178</v>
      </c>
      <c r="BE1703" s="194">
        <f>IF(N1703="základní",J1703,0)</f>
        <v>0</v>
      </c>
      <c r="BF1703" s="194">
        <f>IF(N1703="snížená",J1703,0)</f>
        <v>0</v>
      </c>
      <c r="BG1703" s="194">
        <f>IF(N1703="zákl. přenesená",J1703,0)</f>
        <v>0</v>
      </c>
      <c r="BH1703" s="194">
        <f>IF(N1703="sníž. přenesená",J1703,0)</f>
        <v>0</v>
      </c>
      <c r="BI1703" s="194">
        <f>IF(N1703="nulová",J1703,0)</f>
        <v>0</v>
      </c>
      <c r="BJ1703" s="18" t="s">
        <v>83</v>
      </c>
      <c r="BK1703" s="194">
        <f>ROUND(I1703*H1703,2)</f>
        <v>0</v>
      </c>
      <c r="BL1703" s="18" t="s">
        <v>288</v>
      </c>
      <c r="BM1703" s="18" t="s">
        <v>1804</v>
      </c>
    </row>
    <row r="1704" spans="2:65" s="1" customFormat="1" ht="11.25">
      <c r="B1704" s="35"/>
      <c r="C1704" s="36"/>
      <c r="D1704" s="195" t="s">
        <v>187</v>
      </c>
      <c r="E1704" s="36"/>
      <c r="F1704" s="196" t="s">
        <v>1805</v>
      </c>
      <c r="G1704" s="36"/>
      <c r="H1704" s="36"/>
      <c r="I1704" s="113"/>
      <c r="J1704" s="36"/>
      <c r="K1704" s="36"/>
      <c r="L1704" s="39"/>
      <c r="M1704" s="197"/>
      <c r="N1704" s="61"/>
      <c r="O1704" s="61"/>
      <c r="P1704" s="61"/>
      <c r="Q1704" s="61"/>
      <c r="R1704" s="61"/>
      <c r="S1704" s="61"/>
      <c r="T1704" s="62"/>
      <c r="AT1704" s="18" t="s">
        <v>187</v>
      </c>
      <c r="AU1704" s="18" t="s">
        <v>85</v>
      </c>
    </row>
    <row r="1705" spans="2:65" s="12" customFormat="1" ht="11.25">
      <c r="B1705" s="198"/>
      <c r="C1705" s="199"/>
      <c r="D1705" s="195" t="s">
        <v>189</v>
      </c>
      <c r="E1705" s="200" t="s">
        <v>19</v>
      </c>
      <c r="F1705" s="201" t="s">
        <v>1806</v>
      </c>
      <c r="G1705" s="199"/>
      <c r="H1705" s="200" t="s">
        <v>19</v>
      </c>
      <c r="I1705" s="202"/>
      <c r="J1705" s="199"/>
      <c r="K1705" s="199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189</v>
      </c>
      <c r="AU1705" s="207" t="s">
        <v>85</v>
      </c>
      <c r="AV1705" s="12" t="s">
        <v>83</v>
      </c>
      <c r="AW1705" s="12" t="s">
        <v>35</v>
      </c>
      <c r="AX1705" s="12" t="s">
        <v>75</v>
      </c>
      <c r="AY1705" s="207" t="s">
        <v>178</v>
      </c>
    </row>
    <row r="1706" spans="2:65" s="12" customFormat="1" ht="11.25">
      <c r="B1706" s="198"/>
      <c r="C1706" s="199"/>
      <c r="D1706" s="195" t="s">
        <v>189</v>
      </c>
      <c r="E1706" s="200" t="s">
        <v>19</v>
      </c>
      <c r="F1706" s="201" t="s">
        <v>1783</v>
      </c>
      <c r="G1706" s="199"/>
      <c r="H1706" s="200" t="s">
        <v>19</v>
      </c>
      <c r="I1706" s="202"/>
      <c r="J1706" s="199"/>
      <c r="K1706" s="199"/>
      <c r="L1706" s="203"/>
      <c r="M1706" s="204"/>
      <c r="N1706" s="205"/>
      <c r="O1706" s="205"/>
      <c r="P1706" s="205"/>
      <c r="Q1706" s="205"/>
      <c r="R1706" s="205"/>
      <c r="S1706" s="205"/>
      <c r="T1706" s="206"/>
      <c r="AT1706" s="207" t="s">
        <v>189</v>
      </c>
      <c r="AU1706" s="207" t="s">
        <v>85</v>
      </c>
      <c r="AV1706" s="12" t="s">
        <v>83</v>
      </c>
      <c r="AW1706" s="12" t="s">
        <v>35</v>
      </c>
      <c r="AX1706" s="12" t="s">
        <v>75</v>
      </c>
      <c r="AY1706" s="207" t="s">
        <v>178</v>
      </c>
    </row>
    <row r="1707" spans="2:65" s="13" customFormat="1" ht="11.25">
      <c r="B1707" s="208"/>
      <c r="C1707" s="209"/>
      <c r="D1707" s="195" t="s">
        <v>189</v>
      </c>
      <c r="E1707" s="210" t="s">
        <v>19</v>
      </c>
      <c r="F1707" s="211" t="s">
        <v>1784</v>
      </c>
      <c r="G1707" s="209"/>
      <c r="H1707" s="212">
        <v>378.625</v>
      </c>
      <c r="I1707" s="213"/>
      <c r="J1707" s="209"/>
      <c r="K1707" s="209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189</v>
      </c>
      <c r="AU1707" s="218" t="s">
        <v>85</v>
      </c>
      <c r="AV1707" s="13" t="s">
        <v>85</v>
      </c>
      <c r="AW1707" s="13" t="s">
        <v>35</v>
      </c>
      <c r="AX1707" s="13" t="s">
        <v>75</v>
      </c>
      <c r="AY1707" s="218" t="s">
        <v>178</v>
      </c>
    </row>
    <row r="1708" spans="2:65" s="12" customFormat="1" ht="11.25">
      <c r="B1708" s="198"/>
      <c r="C1708" s="199"/>
      <c r="D1708" s="195" t="s">
        <v>189</v>
      </c>
      <c r="E1708" s="200" t="s">
        <v>19</v>
      </c>
      <c r="F1708" s="201" t="s">
        <v>1024</v>
      </c>
      <c r="G1708" s="199"/>
      <c r="H1708" s="200" t="s">
        <v>19</v>
      </c>
      <c r="I1708" s="202"/>
      <c r="J1708" s="199"/>
      <c r="K1708" s="199"/>
      <c r="L1708" s="203"/>
      <c r="M1708" s="204"/>
      <c r="N1708" s="205"/>
      <c r="O1708" s="205"/>
      <c r="P1708" s="205"/>
      <c r="Q1708" s="205"/>
      <c r="R1708" s="205"/>
      <c r="S1708" s="205"/>
      <c r="T1708" s="206"/>
      <c r="AT1708" s="207" t="s">
        <v>189</v>
      </c>
      <c r="AU1708" s="207" t="s">
        <v>85</v>
      </c>
      <c r="AV1708" s="12" t="s">
        <v>83</v>
      </c>
      <c r="AW1708" s="12" t="s">
        <v>35</v>
      </c>
      <c r="AX1708" s="12" t="s">
        <v>75</v>
      </c>
      <c r="AY1708" s="207" t="s">
        <v>178</v>
      </c>
    </row>
    <row r="1709" spans="2:65" s="13" customFormat="1" ht="11.25">
      <c r="B1709" s="208"/>
      <c r="C1709" s="209"/>
      <c r="D1709" s="195" t="s">
        <v>189</v>
      </c>
      <c r="E1709" s="210" t="s">
        <v>19</v>
      </c>
      <c r="F1709" s="211" t="s">
        <v>1785</v>
      </c>
      <c r="G1709" s="209"/>
      <c r="H1709" s="212">
        <v>9.6300000000000008</v>
      </c>
      <c r="I1709" s="213"/>
      <c r="J1709" s="209"/>
      <c r="K1709" s="209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189</v>
      </c>
      <c r="AU1709" s="218" t="s">
        <v>85</v>
      </c>
      <c r="AV1709" s="13" t="s">
        <v>85</v>
      </c>
      <c r="AW1709" s="13" t="s">
        <v>35</v>
      </c>
      <c r="AX1709" s="13" t="s">
        <v>75</v>
      </c>
      <c r="AY1709" s="218" t="s">
        <v>178</v>
      </c>
    </row>
    <row r="1710" spans="2:65" s="14" customFormat="1" ht="11.25">
      <c r="B1710" s="219"/>
      <c r="C1710" s="220"/>
      <c r="D1710" s="195" t="s">
        <v>189</v>
      </c>
      <c r="E1710" s="221" t="s">
        <v>19</v>
      </c>
      <c r="F1710" s="222" t="s">
        <v>258</v>
      </c>
      <c r="G1710" s="220"/>
      <c r="H1710" s="223">
        <v>388.255</v>
      </c>
      <c r="I1710" s="224"/>
      <c r="J1710" s="220"/>
      <c r="K1710" s="220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189</v>
      </c>
      <c r="AU1710" s="229" t="s">
        <v>85</v>
      </c>
      <c r="AV1710" s="14" t="s">
        <v>185</v>
      </c>
      <c r="AW1710" s="14" t="s">
        <v>35</v>
      </c>
      <c r="AX1710" s="14" t="s">
        <v>83</v>
      </c>
      <c r="AY1710" s="229" t="s">
        <v>178</v>
      </c>
    </row>
    <row r="1711" spans="2:65" s="1" customFormat="1" ht="16.5" customHeight="1">
      <c r="B1711" s="35"/>
      <c r="C1711" s="245" t="s">
        <v>1807</v>
      </c>
      <c r="D1711" s="245" t="s">
        <v>970</v>
      </c>
      <c r="E1711" s="246" t="s">
        <v>1808</v>
      </c>
      <c r="F1711" s="247" t="s">
        <v>1809</v>
      </c>
      <c r="G1711" s="248" t="s">
        <v>183</v>
      </c>
      <c r="H1711" s="249">
        <v>446.49299999999999</v>
      </c>
      <c r="I1711" s="250"/>
      <c r="J1711" s="251">
        <f>ROUND(I1711*H1711,2)</f>
        <v>0</v>
      </c>
      <c r="K1711" s="247" t="s">
        <v>184</v>
      </c>
      <c r="L1711" s="252"/>
      <c r="M1711" s="253" t="s">
        <v>19</v>
      </c>
      <c r="N1711" s="254" t="s">
        <v>46</v>
      </c>
      <c r="O1711" s="61"/>
      <c r="P1711" s="192">
        <f>O1711*H1711</f>
        <v>0</v>
      </c>
      <c r="Q1711" s="192">
        <v>4.1000000000000003E-3</v>
      </c>
      <c r="R1711" s="192">
        <f>Q1711*H1711</f>
        <v>1.8306213000000002</v>
      </c>
      <c r="S1711" s="192">
        <v>0</v>
      </c>
      <c r="T1711" s="193">
        <f>S1711*H1711</f>
        <v>0</v>
      </c>
      <c r="AR1711" s="18" t="s">
        <v>403</v>
      </c>
      <c r="AT1711" s="18" t="s">
        <v>970</v>
      </c>
      <c r="AU1711" s="18" t="s">
        <v>85</v>
      </c>
      <c r="AY1711" s="18" t="s">
        <v>178</v>
      </c>
      <c r="BE1711" s="194">
        <f>IF(N1711="základní",J1711,0)</f>
        <v>0</v>
      </c>
      <c r="BF1711" s="194">
        <f>IF(N1711="snížená",J1711,0)</f>
        <v>0</v>
      </c>
      <c r="BG1711" s="194">
        <f>IF(N1711="zákl. přenesená",J1711,0)</f>
        <v>0</v>
      </c>
      <c r="BH1711" s="194">
        <f>IF(N1711="sníž. přenesená",J1711,0)</f>
        <v>0</v>
      </c>
      <c r="BI1711" s="194">
        <f>IF(N1711="nulová",J1711,0)</f>
        <v>0</v>
      </c>
      <c r="BJ1711" s="18" t="s">
        <v>83</v>
      </c>
      <c r="BK1711" s="194">
        <f>ROUND(I1711*H1711,2)</f>
        <v>0</v>
      </c>
      <c r="BL1711" s="18" t="s">
        <v>288</v>
      </c>
      <c r="BM1711" s="18" t="s">
        <v>1810</v>
      </c>
    </row>
    <row r="1712" spans="2:65" s="1" customFormat="1" ht="11.25">
      <c r="B1712" s="35"/>
      <c r="C1712" s="36"/>
      <c r="D1712" s="195" t="s">
        <v>187</v>
      </c>
      <c r="E1712" s="36"/>
      <c r="F1712" s="196" t="s">
        <v>1809</v>
      </c>
      <c r="G1712" s="36"/>
      <c r="H1712" s="36"/>
      <c r="I1712" s="113"/>
      <c r="J1712" s="36"/>
      <c r="K1712" s="36"/>
      <c r="L1712" s="39"/>
      <c r="M1712" s="197"/>
      <c r="N1712" s="61"/>
      <c r="O1712" s="61"/>
      <c r="P1712" s="61"/>
      <c r="Q1712" s="61"/>
      <c r="R1712" s="61"/>
      <c r="S1712" s="61"/>
      <c r="T1712" s="62"/>
      <c r="AT1712" s="18" t="s">
        <v>187</v>
      </c>
      <c r="AU1712" s="18" t="s">
        <v>85</v>
      </c>
    </row>
    <row r="1713" spans="2:65" s="13" customFormat="1" ht="11.25">
      <c r="B1713" s="208"/>
      <c r="C1713" s="209"/>
      <c r="D1713" s="195" t="s">
        <v>189</v>
      </c>
      <c r="E1713" s="209"/>
      <c r="F1713" s="211" t="s">
        <v>1811</v>
      </c>
      <c r="G1713" s="209"/>
      <c r="H1713" s="212">
        <v>446.49299999999999</v>
      </c>
      <c r="I1713" s="213"/>
      <c r="J1713" s="209"/>
      <c r="K1713" s="209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189</v>
      </c>
      <c r="AU1713" s="218" t="s">
        <v>85</v>
      </c>
      <c r="AV1713" s="13" t="s">
        <v>85</v>
      </c>
      <c r="AW1713" s="13" t="s">
        <v>4</v>
      </c>
      <c r="AX1713" s="13" t="s">
        <v>83</v>
      </c>
      <c r="AY1713" s="218" t="s">
        <v>178</v>
      </c>
    </row>
    <row r="1714" spans="2:65" s="1" customFormat="1" ht="16.5" customHeight="1">
      <c r="B1714" s="35"/>
      <c r="C1714" s="183" t="s">
        <v>1812</v>
      </c>
      <c r="D1714" s="183" t="s">
        <v>180</v>
      </c>
      <c r="E1714" s="184" t="s">
        <v>1813</v>
      </c>
      <c r="F1714" s="185" t="s">
        <v>1814</v>
      </c>
      <c r="G1714" s="186" t="s">
        <v>183</v>
      </c>
      <c r="H1714" s="187">
        <v>10.738</v>
      </c>
      <c r="I1714" s="188"/>
      <c r="J1714" s="189">
        <f>ROUND(I1714*H1714,2)</f>
        <v>0</v>
      </c>
      <c r="K1714" s="185" t="s">
        <v>184</v>
      </c>
      <c r="L1714" s="39"/>
      <c r="M1714" s="190" t="s">
        <v>19</v>
      </c>
      <c r="N1714" s="191" t="s">
        <v>46</v>
      </c>
      <c r="O1714" s="61"/>
      <c r="P1714" s="192">
        <f>O1714*H1714</f>
        <v>0</v>
      </c>
      <c r="Q1714" s="192">
        <v>4.0000000000000002E-4</v>
      </c>
      <c r="R1714" s="192">
        <f>Q1714*H1714</f>
        <v>4.2951999999999999E-3</v>
      </c>
      <c r="S1714" s="192">
        <v>0</v>
      </c>
      <c r="T1714" s="193">
        <f>S1714*H1714</f>
        <v>0</v>
      </c>
      <c r="AR1714" s="18" t="s">
        <v>288</v>
      </c>
      <c r="AT1714" s="18" t="s">
        <v>180</v>
      </c>
      <c r="AU1714" s="18" t="s">
        <v>85</v>
      </c>
      <c r="AY1714" s="18" t="s">
        <v>178</v>
      </c>
      <c r="BE1714" s="194">
        <f>IF(N1714="základní",J1714,0)</f>
        <v>0</v>
      </c>
      <c r="BF1714" s="194">
        <f>IF(N1714="snížená",J1714,0)</f>
        <v>0</v>
      </c>
      <c r="BG1714" s="194">
        <f>IF(N1714="zákl. přenesená",J1714,0)</f>
        <v>0</v>
      </c>
      <c r="BH1714" s="194">
        <f>IF(N1714="sníž. přenesená",J1714,0)</f>
        <v>0</v>
      </c>
      <c r="BI1714" s="194">
        <f>IF(N1714="nulová",J1714,0)</f>
        <v>0</v>
      </c>
      <c r="BJ1714" s="18" t="s">
        <v>83</v>
      </c>
      <c r="BK1714" s="194">
        <f>ROUND(I1714*H1714,2)</f>
        <v>0</v>
      </c>
      <c r="BL1714" s="18" t="s">
        <v>288</v>
      </c>
      <c r="BM1714" s="18" t="s">
        <v>1815</v>
      </c>
    </row>
    <row r="1715" spans="2:65" s="1" customFormat="1" ht="11.25">
      <c r="B1715" s="35"/>
      <c r="C1715" s="36"/>
      <c r="D1715" s="195" t="s">
        <v>187</v>
      </c>
      <c r="E1715" s="36"/>
      <c r="F1715" s="196" t="s">
        <v>1816</v>
      </c>
      <c r="G1715" s="36"/>
      <c r="H1715" s="36"/>
      <c r="I1715" s="113"/>
      <c r="J1715" s="36"/>
      <c r="K1715" s="36"/>
      <c r="L1715" s="39"/>
      <c r="M1715" s="197"/>
      <c r="N1715" s="61"/>
      <c r="O1715" s="61"/>
      <c r="P1715" s="61"/>
      <c r="Q1715" s="61"/>
      <c r="R1715" s="61"/>
      <c r="S1715" s="61"/>
      <c r="T1715" s="62"/>
      <c r="AT1715" s="18" t="s">
        <v>187</v>
      </c>
      <c r="AU1715" s="18" t="s">
        <v>85</v>
      </c>
    </row>
    <row r="1716" spans="2:65" s="12" customFormat="1" ht="11.25">
      <c r="B1716" s="198"/>
      <c r="C1716" s="199"/>
      <c r="D1716" s="195" t="s">
        <v>189</v>
      </c>
      <c r="E1716" s="200" t="s">
        <v>19</v>
      </c>
      <c r="F1716" s="201" t="s">
        <v>1817</v>
      </c>
      <c r="G1716" s="199"/>
      <c r="H1716" s="200" t="s">
        <v>19</v>
      </c>
      <c r="I1716" s="202"/>
      <c r="J1716" s="199"/>
      <c r="K1716" s="199"/>
      <c r="L1716" s="203"/>
      <c r="M1716" s="204"/>
      <c r="N1716" s="205"/>
      <c r="O1716" s="205"/>
      <c r="P1716" s="205"/>
      <c r="Q1716" s="205"/>
      <c r="R1716" s="205"/>
      <c r="S1716" s="205"/>
      <c r="T1716" s="206"/>
      <c r="AT1716" s="207" t="s">
        <v>189</v>
      </c>
      <c r="AU1716" s="207" t="s">
        <v>85</v>
      </c>
      <c r="AV1716" s="12" t="s">
        <v>83</v>
      </c>
      <c r="AW1716" s="12" t="s">
        <v>35</v>
      </c>
      <c r="AX1716" s="12" t="s">
        <v>75</v>
      </c>
      <c r="AY1716" s="207" t="s">
        <v>178</v>
      </c>
    </row>
    <row r="1717" spans="2:65" s="12" customFormat="1" ht="11.25">
      <c r="B1717" s="198"/>
      <c r="C1717" s="199"/>
      <c r="D1717" s="195" t="s">
        <v>189</v>
      </c>
      <c r="E1717" s="200" t="s">
        <v>19</v>
      </c>
      <c r="F1717" s="201" t="s">
        <v>1024</v>
      </c>
      <c r="G1717" s="199"/>
      <c r="H1717" s="200" t="s">
        <v>19</v>
      </c>
      <c r="I1717" s="202"/>
      <c r="J1717" s="199"/>
      <c r="K1717" s="199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189</v>
      </c>
      <c r="AU1717" s="207" t="s">
        <v>85</v>
      </c>
      <c r="AV1717" s="12" t="s">
        <v>83</v>
      </c>
      <c r="AW1717" s="12" t="s">
        <v>35</v>
      </c>
      <c r="AX1717" s="12" t="s">
        <v>75</v>
      </c>
      <c r="AY1717" s="207" t="s">
        <v>178</v>
      </c>
    </row>
    <row r="1718" spans="2:65" s="13" customFormat="1" ht="11.25">
      <c r="B1718" s="208"/>
      <c r="C1718" s="209"/>
      <c r="D1718" s="195" t="s">
        <v>189</v>
      </c>
      <c r="E1718" s="210" t="s">
        <v>19</v>
      </c>
      <c r="F1718" s="211" t="s">
        <v>1797</v>
      </c>
      <c r="G1718" s="209"/>
      <c r="H1718" s="212">
        <v>10.738</v>
      </c>
      <c r="I1718" s="213"/>
      <c r="J1718" s="209"/>
      <c r="K1718" s="209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189</v>
      </c>
      <c r="AU1718" s="218" t="s">
        <v>85</v>
      </c>
      <c r="AV1718" s="13" t="s">
        <v>85</v>
      </c>
      <c r="AW1718" s="13" t="s">
        <v>35</v>
      </c>
      <c r="AX1718" s="13" t="s">
        <v>83</v>
      </c>
      <c r="AY1718" s="218" t="s">
        <v>178</v>
      </c>
    </row>
    <row r="1719" spans="2:65" s="1" customFormat="1" ht="16.5" customHeight="1">
      <c r="B1719" s="35"/>
      <c r="C1719" s="245" t="s">
        <v>1818</v>
      </c>
      <c r="D1719" s="245" t="s">
        <v>970</v>
      </c>
      <c r="E1719" s="246" t="s">
        <v>1808</v>
      </c>
      <c r="F1719" s="247" t="s">
        <v>1809</v>
      </c>
      <c r="G1719" s="248" t="s">
        <v>183</v>
      </c>
      <c r="H1719" s="249">
        <v>12.885999999999999</v>
      </c>
      <c r="I1719" s="250"/>
      <c r="J1719" s="251">
        <f>ROUND(I1719*H1719,2)</f>
        <v>0</v>
      </c>
      <c r="K1719" s="247" t="s">
        <v>184</v>
      </c>
      <c r="L1719" s="252"/>
      <c r="M1719" s="253" t="s">
        <v>19</v>
      </c>
      <c r="N1719" s="254" t="s">
        <v>46</v>
      </c>
      <c r="O1719" s="61"/>
      <c r="P1719" s="192">
        <f>O1719*H1719</f>
        <v>0</v>
      </c>
      <c r="Q1719" s="192">
        <v>4.1000000000000003E-3</v>
      </c>
      <c r="R1719" s="192">
        <f>Q1719*H1719</f>
        <v>5.28326E-2</v>
      </c>
      <c r="S1719" s="192">
        <v>0</v>
      </c>
      <c r="T1719" s="193">
        <f>S1719*H1719</f>
        <v>0</v>
      </c>
      <c r="AR1719" s="18" t="s">
        <v>403</v>
      </c>
      <c r="AT1719" s="18" t="s">
        <v>970</v>
      </c>
      <c r="AU1719" s="18" t="s">
        <v>85</v>
      </c>
      <c r="AY1719" s="18" t="s">
        <v>178</v>
      </c>
      <c r="BE1719" s="194">
        <f>IF(N1719="základní",J1719,0)</f>
        <v>0</v>
      </c>
      <c r="BF1719" s="194">
        <f>IF(N1719="snížená",J1719,0)</f>
        <v>0</v>
      </c>
      <c r="BG1719" s="194">
        <f>IF(N1719="zákl. přenesená",J1719,0)</f>
        <v>0</v>
      </c>
      <c r="BH1719" s="194">
        <f>IF(N1719="sníž. přenesená",J1719,0)</f>
        <v>0</v>
      </c>
      <c r="BI1719" s="194">
        <f>IF(N1719="nulová",J1719,0)</f>
        <v>0</v>
      </c>
      <c r="BJ1719" s="18" t="s">
        <v>83</v>
      </c>
      <c r="BK1719" s="194">
        <f>ROUND(I1719*H1719,2)</f>
        <v>0</v>
      </c>
      <c r="BL1719" s="18" t="s">
        <v>288</v>
      </c>
      <c r="BM1719" s="18" t="s">
        <v>1819</v>
      </c>
    </row>
    <row r="1720" spans="2:65" s="1" customFormat="1" ht="11.25">
      <c r="B1720" s="35"/>
      <c r="C1720" s="36"/>
      <c r="D1720" s="195" t="s">
        <v>187</v>
      </c>
      <c r="E1720" s="36"/>
      <c r="F1720" s="196" t="s">
        <v>1809</v>
      </c>
      <c r="G1720" s="36"/>
      <c r="H1720" s="36"/>
      <c r="I1720" s="113"/>
      <c r="J1720" s="36"/>
      <c r="K1720" s="36"/>
      <c r="L1720" s="39"/>
      <c r="M1720" s="197"/>
      <c r="N1720" s="61"/>
      <c r="O1720" s="61"/>
      <c r="P1720" s="61"/>
      <c r="Q1720" s="61"/>
      <c r="R1720" s="61"/>
      <c r="S1720" s="61"/>
      <c r="T1720" s="62"/>
      <c r="AT1720" s="18" t="s">
        <v>187</v>
      </c>
      <c r="AU1720" s="18" t="s">
        <v>85</v>
      </c>
    </row>
    <row r="1721" spans="2:65" s="13" customFormat="1" ht="11.25">
      <c r="B1721" s="208"/>
      <c r="C1721" s="209"/>
      <c r="D1721" s="195" t="s">
        <v>189</v>
      </c>
      <c r="E1721" s="209"/>
      <c r="F1721" s="211" t="s">
        <v>1820</v>
      </c>
      <c r="G1721" s="209"/>
      <c r="H1721" s="212">
        <v>12.885999999999999</v>
      </c>
      <c r="I1721" s="213"/>
      <c r="J1721" s="209"/>
      <c r="K1721" s="209"/>
      <c r="L1721" s="214"/>
      <c r="M1721" s="215"/>
      <c r="N1721" s="216"/>
      <c r="O1721" s="216"/>
      <c r="P1721" s="216"/>
      <c r="Q1721" s="216"/>
      <c r="R1721" s="216"/>
      <c r="S1721" s="216"/>
      <c r="T1721" s="217"/>
      <c r="AT1721" s="218" t="s">
        <v>189</v>
      </c>
      <c r="AU1721" s="218" t="s">
        <v>85</v>
      </c>
      <c r="AV1721" s="13" t="s">
        <v>85</v>
      </c>
      <c r="AW1721" s="13" t="s">
        <v>4</v>
      </c>
      <c r="AX1721" s="13" t="s">
        <v>83</v>
      </c>
      <c r="AY1721" s="218" t="s">
        <v>178</v>
      </c>
    </row>
    <row r="1722" spans="2:65" s="1" customFormat="1" ht="16.5" customHeight="1">
      <c r="B1722" s="35"/>
      <c r="C1722" s="183" t="s">
        <v>1821</v>
      </c>
      <c r="D1722" s="183" t="s">
        <v>180</v>
      </c>
      <c r="E1722" s="184" t="s">
        <v>1822</v>
      </c>
      <c r="F1722" s="185" t="s">
        <v>1823</v>
      </c>
      <c r="G1722" s="186" t="s">
        <v>496</v>
      </c>
      <c r="H1722" s="187">
        <v>89.2</v>
      </c>
      <c r="I1722" s="188"/>
      <c r="J1722" s="189">
        <f>ROUND(I1722*H1722,2)</f>
        <v>0</v>
      </c>
      <c r="K1722" s="185" t="s">
        <v>184</v>
      </c>
      <c r="L1722" s="39"/>
      <c r="M1722" s="190" t="s">
        <v>19</v>
      </c>
      <c r="N1722" s="191" t="s">
        <v>46</v>
      </c>
      <c r="O1722" s="61"/>
      <c r="P1722" s="192">
        <f>O1722*H1722</f>
        <v>0</v>
      </c>
      <c r="Q1722" s="192">
        <v>2.0000000000000001E-4</v>
      </c>
      <c r="R1722" s="192">
        <f>Q1722*H1722</f>
        <v>1.7840000000000002E-2</v>
      </c>
      <c r="S1722" s="192">
        <v>0</v>
      </c>
      <c r="T1722" s="193">
        <f>S1722*H1722</f>
        <v>0</v>
      </c>
      <c r="AR1722" s="18" t="s">
        <v>288</v>
      </c>
      <c r="AT1722" s="18" t="s">
        <v>180</v>
      </c>
      <c r="AU1722" s="18" t="s">
        <v>85</v>
      </c>
      <c r="AY1722" s="18" t="s">
        <v>178</v>
      </c>
      <c r="BE1722" s="194">
        <f>IF(N1722="základní",J1722,0)</f>
        <v>0</v>
      </c>
      <c r="BF1722" s="194">
        <f>IF(N1722="snížená",J1722,0)</f>
        <v>0</v>
      </c>
      <c r="BG1722" s="194">
        <f>IF(N1722="zákl. přenesená",J1722,0)</f>
        <v>0</v>
      </c>
      <c r="BH1722" s="194">
        <f>IF(N1722="sníž. přenesená",J1722,0)</f>
        <v>0</v>
      </c>
      <c r="BI1722" s="194">
        <f>IF(N1722="nulová",J1722,0)</f>
        <v>0</v>
      </c>
      <c r="BJ1722" s="18" t="s">
        <v>83</v>
      </c>
      <c r="BK1722" s="194">
        <f>ROUND(I1722*H1722,2)</f>
        <v>0</v>
      </c>
      <c r="BL1722" s="18" t="s">
        <v>288</v>
      </c>
      <c r="BM1722" s="18" t="s">
        <v>1824</v>
      </c>
    </row>
    <row r="1723" spans="2:65" s="1" customFormat="1" ht="11.25">
      <c r="B1723" s="35"/>
      <c r="C1723" s="36"/>
      <c r="D1723" s="195" t="s">
        <v>187</v>
      </c>
      <c r="E1723" s="36"/>
      <c r="F1723" s="196" t="s">
        <v>1825</v>
      </c>
      <c r="G1723" s="36"/>
      <c r="H1723" s="36"/>
      <c r="I1723" s="113"/>
      <c r="J1723" s="36"/>
      <c r="K1723" s="36"/>
      <c r="L1723" s="39"/>
      <c r="M1723" s="197"/>
      <c r="N1723" s="61"/>
      <c r="O1723" s="61"/>
      <c r="P1723" s="61"/>
      <c r="Q1723" s="61"/>
      <c r="R1723" s="61"/>
      <c r="S1723" s="61"/>
      <c r="T1723" s="62"/>
      <c r="AT1723" s="18" t="s">
        <v>187</v>
      </c>
      <c r="AU1723" s="18" t="s">
        <v>85</v>
      </c>
    </row>
    <row r="1724" spans="2:65" s="12" customFormat="1" ht="11.25">
      <c r="B1724" s="198"/>
      <c r="C1724" s="199"/>
      <c r="D1724" s="195" t="s">
        <v>189</v>
      </c>
      <c r="E1724" s="200" t="s">
        <v>19</v>
      </c>
      <c r="F1724" s="201" t="s">
        <v>1826</v>
      </c>
      <c r="G1724" s="199"/>
      <c r="H1724" s="200" t="s">
        <v>19</v>
      </c>
      <c r="I1724" s="202"/>
      <c r="J1724" s="199"/>
      <c r="K1724" s="199"/>
      <c r="L1724" s="203"/>
      <c r="M1724" s="204"/>
      <c r="N1724" s="205"/>
      <c r="O1724" s="205"/>
      <c r="P1724" s="205"/>
      <c r="Q1724" s="205"/>
      <c r="R1724" s="205"/>
      <c r="S1724" s="205"/>
      <c r="T1724" s="206"/>
      <c r="AT1724" s="207" t="s">
        <v>189</v>
      </c>
      <c r="AU1724" s="207" t="s">
        <v>85</v>
      </c>
      <c r="AV1724" s="12" t="s">
        <v>83</v>
      </c>
      <c r="AW1724" s="12" t="s">
        <v>35</v>
      </c>
      <c r="AX1724" s="12" t="s">
        <v>75</v>
      </c>
      <c r="AY1724" s="207" t="s">
        <v>178</v>
      </c>
    </row>
    <row r="1725" spans="2:65" s="13" customFormat="1" ht="11.25">
      <c r="B1725" s="208"/>
      <c r="C1725" s="209"/>
      <c r="D1725" s="195" t="s">
        <v>189</v>
      </c>
      <c r="E1725" s="210" t="s">
        <v>19</v>
      </c>
      <c r="F1725" s="211" t="s">
        <v>1827</v>
      </c>
      <c r="G1725" s="209"/>
      <c r="H1725" s="212">
        <v>89.2</v>
      </c>
      <c r="I1725" s="213"/>
      <c r="J1725" s="209"/>
      <c r="K1725" s="209"/>
      <c r="L1725" s="214"/>
      <c r="M1725" s="215"/>
      <c r="N1725" s="216"/>
      <c r="O1725" s="216"/>
      <c r="P1725" s="216"/>
      <c r="Q1725" s="216"/>
      <c r="R1725" s="216"/>
      <c r="S1725" s="216"/>
      <c r="T1725" s="217"/>
      <c r="AT1725" s="218" t="s">
        <v>189</v>
      </c>
      <c r="AU1725" s="218" t="s">
        <v>85</v>
      </c>
      <c r="AV1725" s="13" t="s">
        <v>85</v>
      </c>
      <c r="AW1725" s="13" t="s">
        <v>35</v>
      </c>
      <c r="AX1725" s="13" t="s">
        <v>83</v>
      </c>
      <c r="AY1725" s="218" t="s">
        <v>178</v>
      </c>
    </row>
    <row r="1726" spans="2:65" s="1" customFormat="1" ht="16.5" customHeight="1">
      <c r="B1726" s="35"/>
      <c r="C1726" s="245" t="s">
        <v>1828</v>
      </c>
      <c r="D1726" s="245" t="s">
        <v>970</v>
      </c>
      <c r="E1726" s="246" t="s">
        <v>1808</v>
      </c>
      <c r="F1726" s="247" t="s">
        <v>1809</v>
      </c>
      <c r="G1726" s="248" t="s">
        <v>183</v>
      </c>
      <c r="H1726" s="249">
        <v>53.52</v>
      </c>
      <c r="I1726" s="250"/>
      <c r="J1726" s="251">
        <f>ROUND(I1726*H1726,2)</f>
        <v>0</v>
      </c>
      <c r="K1726" s="247" t="s">
        <v>184</v>
      </c>
      <c r="L1726" s="252"/>
      <c r="M1726" s="253" t="s">
        <v>19</v>
      </c>
      <c r="N1726" s="254" t="s">
        <v>46</v>
      </c>
      <c r="O1726" s="61"/>
      <c r="P1726" s="192">
        <f>O1726*H1726</f>
        <v>0</v>
      </c>
      <c r="Q1726" s="192">
        <v>4.1000000000000003E-3</v>
      </c>
      <c r="R1726" s="192">
        <f>Q1726*H1726</f>
        <v>0.21943200000000004</v>
      </c>
      <c r="S1726" s="192">
        <v>0</v>
      </c>
      <c r="T1726" s="193">
        <f>S1726*H1726</f>
        <v>0</v>
      </c>
      <c r="AR1726" s="18" t="s">
        <v>403</v>
      </c>
      <c r="AT1726" s="18" t="s">
        <v>970</v>
      </c>
      <c r="AU1726" s="18" t="s">
        <v>85</v>
      </c>
      <c r="AY1726" s="18" t="s">
        <v>178</v>
      </c>
      <c r="BE1726" s="194">
        <f>IF(N1726="základní",J1726,0)</f>
        <v>0</v>
      </c>
      <c r="BF1726" s="194">
        <f>IF(N1726="snížená",J1726,0)</f>
        <v>0</v>
      </c>
      <c r="BG1726" s="194">
        <f>IF(N1726="zákl. přenesená",J1726,0)</f>
        <v>0</v>
      </c>
      <c r="BH1726" s="194">
        <f>IF(N1726="sníž. přenesená",J1726,0)</f>
        <v>0</v>
      </c>
      <c r="BI1726" s="194">
        <f>IF(N1726="nulová",J1726,0)</f>
        <v>0</v>
      </c>
      <c r="BJ1726" s="18" t="s">
        <v>83</v>
      </c>
      <c r="BK1726" s="194">
        <f>ROUND(I1726*H1726,2)</f>
        <v>0</v>
      </c>
      <c r="BL1726" s="18" t="s">
        <v>288</v>
      </c>
      <c r="BM1726" s="18" t="s">
        <v>1829</v>
      </c>
    </row>
    <row r="1727" spans="2:65" s="1" customFormat="1" ht="11.25">
      <c r="B1727" s="35"/>
      <c r="C1727" s="36"/>
      <c r="D1727" s="195" t="s">
        <v>187</v>
      </c>
      <c r="E1727" s="36"/>
      <c r="F1727" s="196" t="s">
        <v>1809</v>
      </c>
      <c r="G1727" s="36"/>
      <c r="H1727" s="36"/>
      <c r="I1727" s="113"/>
      <c r="J1727" s="36"/>
      <c r="K1727" s="36"/>
      <c r="L1727" s="39"/>
      <c r="M1727" s="197"/>
      <c r="N1727" s="61"/>
      <c r="O1727" s="61"/>
      <c r="P1727" s="61"/>
      <c r="Q1727" s="61"/>
      <c r="R1727" s="61"/>
      <c r="S1727" s="61"/>
      <c r="T1727" s="62"/>
      <c r="AT1727" s="18" t="s">
        <v>187</v>
      </c>
      <c r="AU1727" s="18" t="s">
        <v>85</v>
      </c>
    </row>
    <row r="1728" spans="2:65" s="13" customFormat="1" ht="11.25">
      <c r="B1728" s="208"/>
      <c r="C1728" s="209"/>
      <c r="D1728" s="195" t="s">
        <v>189</v>
      </c>
      <c r="E1728" s="209"/>
      <c r="F1728" s="211" t="s">
        <v>1830</v>
      </c>
      <c r="G1728" s="209"/>
      <c r="H1728" s="212">
        <v>53.52</v>
      </c>
      <c r="I1728" s="213"/>
      <c r="J1728" s="209"/>
      <c r="K1728" s="209"/>
      <c r="L1728" s="214"/>
      <c r="M1728" s="215"/>
      <c r="N1728" s="216"/>
      <c r="O1728" s="216"/>
      <c r="P1728" s="216"/>
      <c r="Q1728" s="216"/>
      <c r="R1728" s="216"/>
      <c r="S1728" s="216"/>
      <c r="T1728" s="217"/>
      <c r="AT1728" s="218" t="s">
        <v>189</v>
      </c>
      <c r="AU1728" s="218" t="s">
        <v>85</v>
      </c>
      <c r="AV1728" s="13" t="s">
        <v>85</v>
      </c>
      <c r="AW1728" s="13" t="s">
        <v>4</v>
      </c>
      <c r="AX1728" s="13" t="s">
        <v>83</v>
      </c>
      <c r="AY1728" s="218" t="s">
        <v>178</v>
      </c>
    </row>
    <row r="1729" spans="2:65" s="1" customFormat="1" ht="16.5" customHeight="1">
      <c r="B1729" s="35"/>
      <c r="C1729" s="183" t="s">
        <v>1831</v>
      </c>
      <c r="D1729" s="183" t="s">
        <v>180</v>
      </c>
      <c r="E1729" s="184" t="s">
        <v>1832</v>
      </c>
      <c r="F1729" s="185" t="s">
        <v>1833</v>
      </c>
      <c r="G1729" s="186" t="s">
        <v>291</v>
      </c>
      <c r="H1729" s="187">
        <v>6</v>
      </c>
      <c r="I1729" s="188"/>
      <c r="J1729" s="189">
        <f>ROUND(I1729*H1729,2)</f>
        <v>0</v>
      </c>
      <c r="K1729" s="185" t="s">
        <v>184</v>
      </c>
      <c r="L1729" s="39"/>
      <c r="M1729" s="190" t="s">
        <v>19</v>
      </c>
      <c r="N1729" s="191" t="s">
        <v>46</v>
      </c>
      <c r="O1729" s="61"/>
      <c r="P1729" s="192">
        <f>O1729*H1729</f>
        <v>0</v>
      </c>
      <c r="Q1729" s="192">
        <v>2.9999999999999997E-4</v>
      </c>
      <c r="R1729" s="192">
        <f>Q1729*H1729</f>
        <v>1.8E-3</v>
      </c>
      <c r="S1729" s="192">
        <v>0</v>
      </c>
      <c r="T1729" s="193">
        <f>S1729*H1729</f>
        <v>0</v>
      </c>
      <c r="AR1729" s="18" t="s">
        <v>288</v>
      </c>
      <c r="AT1729" s="18" t="s">
        <v>180</v>
      </c>
      <c r="AU1729" s="18" t="s">
        <v>85</v>
      </c>
      <c r="AY1729" s="18" t="s">
        <v>178</v>
      </c>
      <c r="BE1729" s="194">
        <f>IF(N1729="základní",J1729,0)</f>
        <v>0</v>
      </c>
      <c r="BF1729" s="194">
        <f>IF(N1729="snížená",J1729,0)</f>
        <v>0</v>
      </c>
      <c r="BG1729" s="194">
        <f>IF(N1729="zákl. přenesená",J1729,0)</f>
        <v>0</v>
      </c>
      <c r="BH1729" s="194">
        <f>IF(N1729="sníž. přenesená",J1729,0)</f>
        <v>0</v>
      </c>
      <c r="BI1729" s="194">
        <f>IF(N1729="nulová",J1729,0)</f>
        <v>0</v>
      </c>
      <c r="BJ1729" s="18" t="s">
        <v>83</v>
      </c>
      <c r="BK1729" s="194">
        <f>ROUND(I1729*H1729,2)</f>
        <v>0</v>
      </c>
      <c r="BL1729" s="18" t="s">
        <v>288</v>
      </c>
      <c r="BM1729" s="18" t="s">
        <v>1834</v>
      </c>
    </row>
    <row r="1730" spans="2:65" s="1" customFormat="1" ht="11.25">
      <c r="B1730" s="35"/>
      <c r="C1730" s="36"/>
      <c r="D1730" s="195" t="s">
        <v>187</v>
      </c>
      <c r="E1730" s="36"/>
      <c r="F1730" s="196" t="s">
        <v>1835</v>
      </c>
      <c r="G1730" s="36"/>
      <c r="H1730" s="36"/>
      <c r="I1730" s="113"/>
      <c r="J1730" s="36"/>
      <c r="K1730" s="36"/>
      <c r="L1730" s="39"/>
      <c r="M1730" s="197"/>
      <c r="N1730" s="61"/>
      <c r="O1730" s="61"/>
      <c r="P1730" s="61"/>
      <c r="Q1730" s="61"/>
      <c r="R1730" s="61"/>
      <c r="S1730" s="61"/>
      <c r="T1730" s="62"/>
      <c r="AT1730" s="18" t="s">
        <v>187</v>
      </c>
      <c r="AU1730" s="18" t="s">
        <v>85</v>
      </c>
    </row>
    <row r="1731" spans="2:65" s="12" customFormat="1" ht="11.25">
      <c r="B1731" s="198"/>
      <c r="C1731" s="199"/>
      <c r="D1731" s="195" t="s">
        <v>189</v>
      </c>
      <c r="E1731" s="200" t="s">
        <v>19</v>
      </c>
      <c r="F1731" s="201" t="s">
        <v>1836</v>
      </c>
      <c r="G1731" s="199"/>
      <c r="H1731" s="200" t="s">
        <v>19</v>
      </c>
      <c r="I1731" s="202"/>
      <c r="J1731" s="199"/>
      <c r="K1731" s="199"/>
      <c r="L1731" s="203"/>
      <c r="M1731" s="204"/>
      <c r="N1731" s="205"/>
      <c r="O1731" s="205"/>
      <c r="P1731" s="205"/>
      <c r="Q1731" s="205"/>
      <c r="R1731" s="205"/>
      <c r="S1731" s="205"/>
      <c r="T1731" s="206"/>
      <c r="AT1731" s="207" t="s">
        <v>189</v>
      </c>
      <c r="AU1731" s="207" t="s">
        <v>85</v>
      </c>
      <c r="AV1731" s="12" t="s">
        <v>83</v>
      </c>
      <c r="AW1731" s="12" t="s">
        <v>35</v>
      </c>
      <c r="AX1731" s="12" t="s">
        <v>75</v>
      </c>
      <c r="AY1731" s="207" t="s">
        <v>178</v>
      </c>
    </row>
    <row r="1732" spans="2:65" s="12" customFormat="1" ht="11.25">
      <c r="B1732" s="198"/>
      <c r="C1732" s="199"/>
      <c r="D1732" s="195" t="s">
        <v>189</v>
      </c>
      <c r="E1732" s="200" t="s">
        <v>19</v>
      </c>
      <c r="F1732" s="201" t="s">
        <v>772</v>
      </c>
      <c r="G1732" s="199"/>
      <c r="H1732" s="200" t="s">
        <v>19</v>
      </c>
      <c r="I1732" s="202"/>
      <c r="J1732" s="199"/>
      <c r="K1732" s="199"/>
      <c r="L1732" s="203"/>
      <c r="M1732" s="204"/>
      <c r="N1732" s="205"/>
      <c r="O1732" s="205"/>
      <c r="P1732" s="205"/>
      <c r="Q1732" s="205"/>
      <c r="R1732" s="205"/>
      <c r="S1732" s="205"/>
      <c r="T1732" s="206"/>
      <c r="AT1732" s="207" t="s">
        <v>189</v>
      </c>
      <c r="AU1732" s="207" t="s">
        <v>85</v>
      </c>
      <c r="AV1732" s="12" t="s">
        <v>83</v>
      </c>
      <c r="AW1732" s="12" t="s">
        <v>35</v>
      </c>
      <c r="AX1732" s="12" t="s">
        <v>75</v>
      </c>
      <c r="AY1732" s="207" t="s">
        <v>178</v>
      </c>
    </row>
    <row r="1733" spans="2:65" s="13" customFormat="1" ht="11.25">
      <c r="B1733" s="208"/>
      <c r="C1733" s="209"/>
      <c r="D1733" s="195" t="s">
        <v>189</v>
      </c>
      <c r="E1733" s="210" t="s">
        <v>19</v>
      </c>
      <c r="F1733" s="211" t="s">
        <v>83</v>
      </c>
      <c r="G1733" s="209"/>
      <c r="H1733" s="212">
        <v>1</v>
      </c>
      <c r="I1733" s="213"/>
      <c r="J1733" s="209"/>
      <c r="K1733" s="209"/>
      <c r="L1733" s="214"/>
      <c r="M1733" s="215"/>
      <c r="N1733" s="216"/>
      <c r="O1733" s="216"/>
      <c r="P1733" s="216"/>
      <c r="Q1733" s="216"/>
      <c r="R1733" s="216"/>
      <c r="S1733" s="216"/>
      <c r="T1733" s="217"/>
      <c r="AT1733" s="218" t="s">
        <v>189</v>
      </c>
      <c r="AU1733" s="218" t="s">
        <v>85</v>
      </c>
      <c r="AV1733" s="13" t="s">
        <v>85</v>
      </c>
      <c r="AW1733" s="13" t="s">
        <v>35</v>
      </c>
      <c r="AX1733" s="13" t="s">
        <v>75</v>
      </c>
      <c r="AY1733" s="218" t="s">
        <v>178</v>
      </c>
    </row>
    <row r="1734" spans="2:65" s="12" customFormat="1" ht="11.25">
      <c r="B1734" s="198"/>
      <c r="C1734" s="199"/>
      <c r="D1734" s="195" t="s">
        <v>189</v>
      </c>
      <c r="E1734" s="200" t="s">
        <v>19</v>
      </c>
      <c r="F1734" s="201" t="s">
        <v>777</v>
      </c>
      <c r="G1734" s="199"/>
      <c r="H1734" s="200" t="s">
        <v>19</v>
      </c>
      <c r="I1734" s="202"/>
      <c r="J1734" s="199"/>
      <c r="K1734" s="199"/>
      <c r="L1734" s="203"/>
      <c r="M1734" s="204"/>
      <c r="N1734" s="205"/>
      <c r="O1734" s="205"/>
      <c r="P1734" s="205"/>
      <c r="Q1734" s="205"/>
      <c r="R1734" s="205"/>
      <c r="S1734" s="205"/>
      <c r="T1734" s="206"/>
      <c r="AT1734" s="207" t="s">
        <v>189</v>
      </c>
      <c r="AU1734" s="207" t="s">
        <v>85</v>
      </c>
      <c r="AV1734" s="12" t="s">
        <v>83</v>
      </c>
      <c r="AW1734" s="12" t="s">
        <v>35</v>
      </c>
      <c r="AX1734" s="12" t="s">
        <v>75</v>
      </c>
      <c r="AY1734" s="207" t="s">
        <v>178</v>
      </c>
    </row>
    <row r="1735" spans="2:65" s="13" customFormat="1" ht="11.25">
      <c r="B1735" s="208"/>
      <c r="C1735" s="209"/>
      <c r="D1735" s="195" t="s">
        <v>189</v>
      </c>
      <c r="E1735" s="210" t="s">
        <v>19</v>
      </c>
      <c r="F1735" s="211" t="s">
        <v>209</v>
      </c>
      <c r="G1735" s="209"/>
      <c r="H1735" s="212">
        <v>5</v>
      </c>
      <c r="I1735" s="213"/>
      <c r="J1735" s="209"/>
      <c r="K1735" s="209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189</v>
      </c>
      <c r="AU1735" s="218" t="s">
        <v>85</v>
      </c>
      <c r="AV1735" s="13" t="s">
        <v>85</v>
      </c>
      <c r="AW1735" s="13" t="s">
        <v>35</v>
      </c>
      <c r="AX1735" s="13" t="s">
        <v>75</v>
      </c>
      <c r="AY1735" s="218" t="s">
        <v>178</v>
      </c>
    </row>
    <row r="1736" spans="2:65" s="14" customFormat="1" ht="11.25">
      <c r="B1736" s="219"/>
      <c r="C1736" s="220"/>
      <c r="D1736" s="195" t="s">
        <v>189</v>
      </c>
      <c r="E1736" s="221" t="s">
        <v>19</v>
      </c>
      <c r="F1736" s="222" t="s">
        <v>258</v>
      </c>
      <c r="G1736" s="220"/>
      <c r="H1736" s="223">
        <v>6</v>
      </c>
      <c r="I1736" s="224"/>
      <c r="J1736" s="220"/>
      <c r="K1736" s="220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189</v>
      </c>
      <c r="AU1736" s="229" t="s">
        <v>85</v>
      </c>
      <c r="AV1736" s="14" t="s">
        <v>185</v>
      </c>
      <c r="AW1736" s="14" t="s">
        <v>35</v>
      </c>
      <c r="AX1736" s="14" t="s">
        <v>83</v>
      </c>
      <c r="AY1736" s="229" t="s">
        <v>178</v>
      </c>
    </row>
    <row r="1737" spans="2:65" s="1" customFormat="1" ht="16.5" customHeight="1">
      <c r="B1737" s="35"/>
      <c r="C1737" s="245" t="s">
        <v>1837</v>
      </c>
      <c r="D1737" s="245" t="s">
        <v>970</v>
      </c>
      <c r="E1737" s="246" t="s">
        <v>1808</v>
      </c>
      <c r="F1737" s="247" t="s">
        <v>1809</v>
      </c>
      <c r="G1737" s="248" t="s">
        <v>183</v>
      </c>
      <c r="H1737" s="249">
        <v>4.2</v>
      </c>
      <c r="I1737" s="250"/>
      <c r="J1737" s="251">
        <f>ROUND(I1737*H1737,2)</f>
        <v>0</v>
      </c>
      <c r="K1737" s="247" t="s">
        <v>184</v>
      </c>
      <c r="L1737" s="252"/>
      <c r="M1737" s="253" t="s">
        <v>19</v>
      </c>
      <c r="N1737" s="254" t="s">
        <v>46</v>
      </c>
      <c r="O1737" s="61"/>
      <c r="P1737" s="192">
        <f>O1737*H1737</f>
        <v>0</v>
      </c>
      <c r="Q1737" s="192">
        <v>4.1000000000000003E-3</v>
      </c>
      <c r="R1737" s="192">
        <f>Q1737*H1737</f>
        <v>1.7220000000000003E-2</v>
      </c>
      <c r="S1737" s="192">
        <v>0</v>
      </c>
      <c r="T1737" s="193">
        <f>S1737*H1737</f>
        <v>0</v>
      </c>
      <c r="AR1737" s="18" t="s">
        <v>403</v>
      </c>
      <c r="AT1737" s="18" t="s">
        <v>970</v>
      </c>
      <c r="AU1737" s="18" t="s">
        <v>85</v>
      </c>
      <c r="AY1737" s="18" t="s">
        <v>178</v>
      </c>
      <c r="BE1737" s="194">
        <f>IF(N1737="základní",J1737,0)</f>
        <v>0</v>
      </c>
      <c r="BF1737" s="194">
        <f>IF(N1737="snížená",J1737,0)</f>
        <v>0</v>
      </c>
      <c r="BG1737" s="194">
        <f>IF(N1737="zákl. přenesená",J1737,0)</f>
        <v>0</v>
      </c>
      <c r="BH1737" s="194">
        <f>IF(N1737="sníž. přenesená",J1737,0)</f>
        <v>0</v>
      </c>
      <c r="BI1737" s="194">
        <f>IF(N1737="nulová",J1737,0)</f>
        <v>0</v>
      </c>
      <c r="BJ1737" s="18" t="s">
        <v>83</v>
      </c>
      <c r="BK1737" s="194">
        <f>ROUND(I1737*H1737,2)</f>
        <v>0</v>
      </c>
      <c r="BL1737" s="18" t="s">
        <v>288</v>
      </c>
      <c r="BM1737" s="18" t="s">
        <v>1838</v>
      </c>
    </row>
    <row r="1738" spans="2:65" s="1" customFormat="1" ht="11.25">
      <c r="B1738" s="35"/>
      <c r="C1738" s="36"/>
      <c r="D1738" s="195" t="s">
        <v>187</v>
      </c>
      <c r="E1738" s="36"/>
      <c r="F1738" s="196" t="s">
        <v>1809</v>
      </c>
      <c r="G1738" s="36"/>
      <c r="H1738" s="36"/>
      <c r="I1738" s="113"/>
      <c r="J1738" s="36"/>
      <c r="K1738" s="36"/>
      <c r="L1738" s="39"/>
      <c r="M1738" s="197"/>
      <c r="N1738" s="61"/>
      <c r="O1738" s="61"/>
      <c r="P1738" s="61"/>
      <c r="Q1738" s="61"/>
      <c r="R1738" s="61"/>
      <c r="S1738" s="61"/>
      <c r="T1738" s="62"/>
      <c r="AT1738" s="18" t="s">
        <v>187</v>
      </c>
      <c r="AU1738" s="18" t="s">
        <v>85</v>
      </c>
    </row>
    <row r="1739" spans="2:65" s="13" customFormat="1" ht="11.25">
      <c r="B1739" s="208"/>
      <c r="C1739" s="209"/>
      <c r="D1739" s="195" t="s">
        <v>189</v>
      </c>
      <c r="E1739" s="209"/>
      <c r="F1739" s="211" t="s">
        <v>1839</v>
      </c>
      <c r="G1739" s="209"/>
      <c r="H1739" s="212">
        <v>4.2</v>
      </c>
      <c r="I1739" s="213"/>
      <c r="J1739" s="209"/>
      <c r="K1739" s="209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189</v>
      </c>
      <c r="AU1739" s="218" t="s">
        <v>85</v>
      </c>
      <c r="AV1739" s="13" t="s">
        <v>85</v>
      </c>
      <c r="AW1739" s="13" t="s">
        <v>4</v>
      </c>
      <c r="AX1739" s="13" t="s">
        <v>83</v>
      </c>
      <c r="AY1739" s="218" t="s">
        <v>178</v>
      </c>
    </row>
    <row r="1740" spans="2:65" s="1" customFormat="1" ht="16.5" customHeight="1">
      <c r="B1740" s="35"/>
      <c r="C1740" s="183" t="s">
        <v>1840</v>
      </c>
      <c r="D1740" s="183" t="s">
        <v>180</v>
      </c>
      <c r="E1740" s="184" t="s">
        <v>1841</v>
      </c>
      <c r="F1740" s="185" t="s">
        <v>1842</v>
      </c>
      <c r="G1740" s="186" t="s">
        <v>1843</v>
      </c>
      <c r="H1740" s="255"/>
      <c r="I1740" s="188"/>
      <c r="J1740" s="189">
        <f>ROUND(I1740*H1740,2)</f>
        <v>0</v>
      </c>
      <c r="K1740" s="185" t="s">
        <v>184</v>
      </c>
      <c r="L1740" s="39"/>
      <c r="M1740" s="190" t="s">
        <v>19</v>
      </c>
      <c r="N1740" s="191" t="s">
        <v>46</v>
      </c>
      <c r="O1740" s="61"/>
      <c r="P1740" s="192">
        <f>O1740*H1740</f>
        <v>0</v>
      </c>
      <c r="Q1740" s="192">
        <v>0</v>
      </c>
      <c r="R1740" s="192">
        <f>Q1740*H1740</f>
        <v>0</v>
      </c>
      <c r="S1740" s="192">
        <v>0</v>
      </c>
      <c r="T1740" s="193">
        <f>S1740*H1740</f>
        <v>0</v>
      </c>
      <c r="AR1740" s="18" t="s">
        <v>288</v>
      </c>
      <c r="AT1740" s="18" t="s">
        <v>180</v>
      </c>
      <c r="AU1740" s="18" t="s">
        <v>85</v>
      </c>
      <c r="AY1740" s="18" t="s">
        <v>178</v>
      </c>
      <c r="BE1740" s="194">
        <f>IF(N1740="základní",J1740,0)</f>
        <v>0</v>
      </c>
      <c r="BF1740" s="194">
        <f>IF(N1740="snížená",J1740,0)</f>
        <v>0</v>
      </c>
      <c r="BG1740" s="194">
        <f>IF(N1740="zákl. přenesená",J1740,0)</f>
        <v>0</v>
      </c>
      <c r="BH1740" s="194">
        <f>IF(N1740="sníž. přenesená",J1740,0)</f>
        <v>0</v>
      </c>
      <c r="BI1740" s="194">
        <f>IF(N1740="nulová",J1740,0)</f>
        <v>0</v>
      </c>
      <c r="BJ1740" s="18" t="s">
        <v>83</v>
      </c>
      <c r="BK1740" s="194">
        <f>ROUND(I1740*H1740,2)</f>
        <v>0</v>
      </c>
      <c r="BL1740" s="18" t="s">
        <v>288</v>
      </c>
      <c r="BM1740" s="18" t="s">
        <v>1844</v>
      </c>
    </row>
    <row r="1741" spans="2:65" s="1" customFormat="1" ht="19.5">
      <c r="B1741" s="35"/>
      <c r="C1741" s="36"/>
      <c r="D1741" s="195" t="s">
        <v>187</v>
      </c>
      <c r="E1741" s="36"/>
      <c r="F1741" s="196" t="s">
        <v>1845</v>
      </c>
      <c r="G1741" s="36"/>
      <c r="H1741" s="36"/>
      <c r="I1741" s="113"/>
      <c r="J1741" s="36"/>
      <c r="K1741" s="36"/>
      <c r="L1741" s="39"/>
      <c r="M1741" s="197"/>
      <c r="N1741" s="61"/>
      <c r="O1741" s="61"/>
      <c r="P1741" s="61"/>
      <c r="Q1741" s="61"/>
      <c r="R1741" s="61"/>
      <c r="S1741" s="61"/>
      <c r="T1741" s="62"/>
      <c r="AT1741" s="18" t="s">
        <v>187</v>
      </c>
      <c r="AU1741" s="18" t="s">
        <v>85</v>
      </c>
    </row>
    <row r="1742" spans="2:65" s="11" customFormat="1" ht="22.9" customHeight="1">
      <c r="B1742" s="167"/>
      <c r="C1742" s="168"/>
      <c r="D1742" s="169" t="s">
        <v>74</v>
      </c>
      <c r="E1742" s="181" t="s">
        <v>1846</v>
      </c>
      <c r="F1742" s="181" t="s">
        <v>1847</v>
      </c>
      <c r="G1742" s="168"/>
      <c r="H1742" s="168"/>
      <c r="I1742" s="171"/>
      <c r="J1742" s="182">
        <f>BK1742</f>
        <v>0</v>
      </c>
      <c r="K1742" s="168"/>
      <c r="L1742" s="173"/>
      <c r="M1742" s="174"/>
      <c r="N1742" s="175"/>
      <c r="O1742" s="175"/>
      <c r="P1742" s="176">
        <f>SUM(P1743:P1827)</f>
        <v>0</v>
      </c>
      <c r="Q1742" s="175"/>
      <c r="R1742" s="176">
        <f>SUM(R1743:R1827)</f>
        <v>1.6332827900000002</v>
      </c>
      <c r="S1742" s="175"/>
      <c r="T1742" s="177">
        <f>SUM(T1743:T1827)</f>
        <v>0</v>
      </c>
      <c r="AR1742" s="178" t="s">
        <v>85</v>
      </c>
      <c r="AT1742" s="179" t="s">
        <v>74</v>
      </c>
      <c r="AU1742" s="179" t="s">
        <v>83</v>
      </c>
      <c r="AY1742" s="178" t="s">
        <v>178</v>
      </c>
      <c r="BK1742" s="180">
        <f>SUM(BK1743:BK1827)</f>
        <v>0</v>
      </c>
    </row>
    <row r="1743" spans="2:65" s="1" customFormat="1" ht="16.5" customHeight="1">
      <c r="B1743" s="35"/>
      <c r="C1743" s="183" t="s">
        <v>1848</v>
      </c>
      <c r="D1743" s="183" t="s">
        <v>180</v>
      </c>
      <c r="E1743" s="184" t="s">
        <v>1849</v>
      </c>
      <c r="F1743" s="185" t="s">
        <v>1850</v>
      </c>
      <c r="G1743" s="186" t="s">
        <v>183</v>
      </c>
      <c r="H1743" s="187">
        <v>472.483</v>
      </c>
      <c r="I1743" s="188"/>
      <c r="J1743" s="189">
        <f>ROUND(I1743*H1743,2)</f>
        <v>0</v>
      </c>
      <c r="K1743" s="185" t="s">
        <v>184</v>
      </c>
      <c r="L1743" s="39"/>
      <c r="M1743" s="190" t="s">
        <v>19</v>
      </c>
      <c r="N1743" s="191" t="s">
        <v>46</v>
      </c>
      <c r="O1743" s="61"/>
      <c r="P1743" s="192">
        <f>O1743*H1743</f>
        <v>0</v>
      </c>
      <c r="Q1743" s="192">
        <v>0</v>
      </c>
      <c r="R1743" s="192">
        <f>Q1743*H1743</f>
        <v>0</v>
      </c>
      <c r="S1743" s="192">
        <v>0</v>
      </c>
      <c r="T1743" s="193">
        <f>S1743*H1743</f>
        <v>0</v>
      </c>
      <c r="AR1743" s="18" t="s">
        <v>288</v>
      </c>
      <c r="AT1743" s="18" t="s">
        <v>180</v>
      </c>
      <c r="AU1743" s="18" t="s">
        <v>85</v>
      </c>
      <c r="AY1743" s="18" t="s">
        <v>178</v>
      </c>
      <c r="BE1743" s="194">
        <f>IF(N1743="základní",J1743,0)</f>
        <v>0</v>
      </c>
      <c r="BF1743" s="194">
        <f>IF(N1743="snížená",J1743,0)</f>
        <v>0</v>
      </c>
      <c r="BG1743" s="194">
        <f>IF(N1743="zákl. přenesená",J1743,0)</f>
        <v>0</v>
      </c>
      <c r="BH1743" s="194">
        <f>IF(N1743="sníž. přenesená",J1743,0)</f>
        <v>0</v>
      </c>
      <c r="BI1743" s="194">
        <f>IF(N1743="nulová",J1743,0)</f>
        <v>0</v>
      </c>
      <c r="BJ1743" s="18" t="s">
        <v>83</v>
      </c>
      <c r="BK1743" s="194">
        <f>ROUND(I1743*H1743,2)</f>
        <v>0</v>
      </c>
      <c r="BL1743" s="18" t="s">
        <v>288</v>
      </c>
      <c r="BM1743" s="18" t="s">
        <v>1851</v>
      </c>
    </row>
    <row r="1744" spans="2:65" s="1" customFormat="1" ht="11.25">
      <c r="B1744" s="35"/>
      <c r="C1744" s="36"/>
      <c r="D1744" s="195" t="s">
        <v>187</v>
      </c>
      <c r="E1744" s="36"/>
      <c r="F1744" s="196" t="s">
        <v>1852</v>
      </c>
      <c r="G1744" s="36"/>
      <c r="H1744" s="36"/>
      <c r="I1744" s="113"/>
      <c r="J1744" s="36"/>
      <c r="K1744" s="36"/>
      <c r="L1744" s="39"/>
      <c r="M1744" s="197"/>
      <c r="N1744" s="61"/>
      <c r="O1744" s="61"/>
      <c r="P1744" s="61"/>
      <c r="Q1744" s="61"/>
      <c r="R1744" s="61"/>
      <c r="S1744" s="61"/>
      <c r="T1744" s="62"/>
      <c r="AT1744" s="18" t="s">
        <v>187</v>
      </c>
      <c r="AU1744" s="18" t="s">
        <v>85</v>
      </c>
    </row>
    <row r="1745" spans="2:65" s="12" customFormat="1" ht="11.25">
      <c r="B1745" s="198"/>
      <c r="C1745" s="199"/>
      <c r="D1745" s="195" t="s">
        <v>189</v>
      </c>
      <c r="E1745" s="200" t="s">
        <v>19</v>
      </c>
      <c r="F1745" s="201" t="s">
        <v>1853</v>
      </c>
      <c r="G1745" s="199"/>
      <c r="H1745" s="200" t="s">
        <v>19</v>
      </c>
      <c r="I1745" s="202"/>
      <c r="J1745" s="199"/>
      <c r="K1745" s="199"/>
      <c r="L1745" s="203"/>
      <c r="M1745" s="204"/>
      <c r="N1745" s="205"/>
      <c r="O1745" s="205"/>
      <c r="P1745" s="205"/>
      <c r="Q1745" s="205"/>
      <c r="R1745" s="205"/>
      <c r="S1745" s="205"/>
      <c r="T1745" s="206"/>
      <c r="AT1745" s="207" t="s">
        <v>189</v>
      </c>
      <c r="AU1745" s="207" t="s">
        <v>85</v>
      </c>
      <c r="AV1745" s="12" t="s">
        <v>83</v>
      </c>
      <c r="AW1745" s="12" t="s">
        <v>35</v>
      </c>
      <c r="AX1745" s="12" t="s">
        <v>75</v>
      </c>
      <c r="AY1745" s="207" t="s">
        <v>178</v>
      </c>
    </row>
    <row r="1746" spans="2:65" s="13" customFormat="1" ht="11.25">
      <c r="B1746" s="208"/>
      <c r="C1746" s="209"/>
      <c r="D1746" s="195" t="s">
        <v>189</v>
      </c>
      <c r="E1746" s="210" t="s">
        <v>19</v>
      </c>
      <c r="F1746" s="211" t="s">
        <v>1854</v>
      </c>
      <c r="G1746" s="209"/>
      <c r="H1746" s="212">
        <v>472.483</v>
      </c>
      <c r="I1746" s="213"/>
      <c r="J1746" s="209"/>
      <c r="K1746" s="209"/>
      <c r="L1746" s="214"/>
      <c r="M1746" s="215"/>
      <c r="N1746" s="216"/>
      <c r="O1746" s="216"/>
      <c r="P1746" s="216"/>
      <c r="Q1746" s="216"/>
      <c r="R1746" s="216"/>
      <c r="S1746" s="216"/>
      <c r="T1746" s="217"/>
      <c r="AT1746" s="218" t="s">
        <v>189</v>
      </c>
      <c r="AU1746" s="218" t="s">
        <v>85</v>
      </c>
      <c r="AV1746" s="13" t="s">
        <v>85</v>
      </c>
      <c r="AW1746" s="13" t="s">
        <v>35</v>
      </c>
      <c r="AX1746" s="13" t="s">
        <v>83</v>
      </c>
      <c r="AY1746" s="218" t="s">
        <v>178</v>
      </c>
    </row>
    <row r="1747" spans="2:65" s="1" customFormat="1" ht="16.5" customHeight="1">
      <c r="B1747" s="35"/>
      <c r="C1747" s="245" t="s">
        <v>1855</v>
      </c>
      <c r="D1747" s="245" t="s">
        <v>970</v>
      </c>
      <c r="E1747" s="246" t="s">
        <v>1856</v>
      </c>
      <c r="F1747" s="247" t="s">
        <v>1857</v>
      </c>
      <c r="G1747" s="248" t="s">
        <v>183</v>
      </c>
      <c r="H1747" s="249">
        <v>543.35500000000002</v>
      </c>
      <c r="I1747" s="250"/>
      <c r="J1747" s="251">
        <f>ROUND(I1747*H1747,2)</f>
        <v>0</v>
      </c>
      <c r="K1747" s="247" t="s">
        <v>184</v>
      </c>
      <c r="L1747" s="252"/>
      <c r="M1747" s="253" t="s">
        <v>19</v>
      </c>
      <c r="N1747" s="254" t="s">
        <v>46</v>
      </c>
      <c r="O1747" s="61"/>
      <c r="P1747" s="192">
        <f>O1747*H1747</f>
        <v>0</v>
      </c>
      <c r="Q1747" s="192">
        <v>1.9E-3</v>
      </c>
      <c r="R1747" s="192">
        <f>Q1747*H1747</f>
        <v>1.0323745</v>
      </c>
      <c r="S1747" s="192">
        <v>0</v>
      </c>
      <c r="T1747" s="193">
        <f>S1747*H1747</f>
        <v>0</v>
      </c>
      <c r="AR1747" s="18" t="s">
        <v>403</v>
      </c>
      <c r="AT1747" s="18" t="s">
        <v>970</v>
      </c>
      <c r="AU1747" s="18" t="s">
        <v>85</v>
      </c>
      <c r="AY1747" s="18" t="s">
        <v>178</v>
      </c>
      <c r="BE1747" s="194">
        <f>IF(N1747="základní",J1747,0)</f>
        <v>0</v>
      </c>
      <c r="BF1747" s="194">
        <f>IF(N1747="snížená",J1747,0)</f>
        <v>0</v>
      </c>
      <c r="BG1747" s="194">
        <f>IF(N1747="zákl. přenesená",J1747,0)</f>
        <v>0</v>
      </c>
      <c r="BH1747" s="194">
        <f>IF(N1747="sníž. přenesená",J1747,0)</f>
        <v>0</v>
      </c>
      <c r="BI1747" s="194">
        <f>IF(N1747="nulová",J1747,0)</f>
        <v>0</v>
      </c>
      <c r="BJ1747" s="18" t="s">
        <v>83</v>
      </c>
      <c r="BK1747" s="194">
        <f>ROUND(I1747*H1747,2)</f>
        <v>0</v>
      </c>
      <c r="BL1747" s="18" t="s">
        <v>288</v>
      </c>
      <c r="BM1747" s="18" t="s">
        <v>1858</v>
      </c>
    </row>
    <row r="1748" spans="2:65" s="1" customFormat="1" ht="11.25">
      <c r="B1748" s="35"/>
      <c r="C1748" s="36"/>
      <c r="D1748" s="195" t="s">
        <v>187</v>
      </c>
      <c r="E1748" s="36"/>
      <c r="F1748" s="196" t="s">
        <v>1857</v>
      </c>
      <c r="G1748" s="36"/>
      <c r="H1748" s="36"/>
      <c r="I1748" s="113"/>
      <c r="J1748" s="36"/>
      <c r="K1748" s="36"/>
      <c r="L1748" s="39"/>
      <c r="M1748" s="197"/>
      <c r="N1748" s="61"/>
      <c r="O1748" s="61"/>
      <c r="P1748" s="61"/>
      <c r="Q1748" s="61"/>
      <c r="R1748" s="61"/>
      <c r="S1748" s="61"/>
      <c r="T1748" s="62"/>
      <c r="AT1748" s="18" t="s">
        <v>187</v>
      </c>
      <c r="AU1748" s="18" t="s">
        <v>85</v>
      </c>
    </row>
    <row r="1749" spans="2:65" s="13" customFormat="1" ht="11.25">
      <c r="B1749" s="208"/>
      <c r="C1749" s="209"/>
      <c r="D1749" s="195" t="s">
        <v>189</v>
      </c>
      <c r="E1749" s="209"/>
      <c r="F1749" s="211" t="s">
        <v>1859</v>
      </c>
      <c r="G1749" s="209"/>
      <c r="H1749" s="212">
        <v>543.35500000000002</v>
      </c>
      <c r="I1749" s="213"/>
      <c r="J1749" s="209"/>
      <c r="K1749" s="209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189</v>
      </c>
      <c r="AU1749" s="218" t="s">
        <v>85</v>
      </c>
      <c r="AV1749" s="13" t="s">
        <v>85</v>
      </c>
      <c r="AW1749" s="13" t="s">
        <v>4</v>
      </c>
      <c r="AX1749" s="13" t="s">
        <v>83</v>
      </c>
      <c r="AY1749" s="218" t="s">
        <v>178</v>
      </c>
    </row>
    <row r="1750" spans="2:65" s="1" customFormat="1" ht="16.5" customHeight="1">
      <c r="B1750" s="35"/>
      <c r="C1750" s="183" t="s">
        <v>1860</v>
      </c>
      <c r="D1750" s="183" t="s">
        <v>180</v>
      </c>
      <c r="E1750" s="184" t="s">
        <v>1861</v>
      </c>
      <c r="F1750" s="185" t="s">
        <v>1862</v>
      </c>
      <c r="G1750" s="186" t="s">
        <v>496</v>
      </c>
      <c r="H1750" s="187">
        <v>520</v>
      </c>
      <c r="I1750" s="188"/>
      <c r="J1750" s="189">
        <f>ROUND(I1750*H1750,2)</f>
        <v>0</v>
      </c>
      <c r="K1750" s="185" t="s">
        <v>184</v>
      </c>
      <c r="L1750" s="39"/>
      <c r="M1750" s="190" t="s">
        <v>19</v>
      </c>
      <c r="N1750" s="191" t="s">
        <v>46</v>
      </c>
      <c r="O1750" s="61"/>
      <c r="P1750" s="192">
        <f>O1750*H1750</f>
        <v>0</v>
      </c>
      <c r="Q1750" s="192">
        <v>0</v>
      </c>
      <c r="R1750" s="192">
        <f>Q1750*H1750</f>
        <v>0</v>
      </c>
      <c r="S1750" s="192">
        <v>0</v>
      </c>
      <c r="T1750" s="193">
        <f>S1750*H1750</f>
        <v>0</v>
      </c>
      <c r="AR1750" s="18" t="s">
        <v>288</v>
      </c>
      <c r="AT1750" s="18" t="s">
        <v>180</v>
      </c>
      <c r="AU1750" s="18" t="s">
        <v>85</v>
      </c>
      <c r="AY1750" s="18" t="s">
        <v>178</v>
      </c>
      <c r="BE1750" s="194">
        <f>IF(N1750="základní",J1750,0)</f>
        <v>0</v>
      </c>
      <c r="BF1750" s="194">
        <f>IF(N1750="snížená",J1750,0)</f>
        <v>0</v>
      </c>
      <c r="BG1750" s="194">
        <f>IF(N1750="zákl. přenesená",J1750,0)</f>
        <v>0</v>
      </c>
      <c r="BH1750" s="194">
        <f>IF(N1750="sníž. přenesená",J1750,0)</f>
        <v>0</v>
      </c>
      <c r="BI1750" s="194">
        <f>IF(N1750="nulová",J1750,0)</f>
        <v>0</v>
      </c>
      <c r="BJ1750" s="18" t="s">
        <v>83</v>
      </c>
      <c r="BK1750" s="194">
        <f>ROUND(I1750*H1750,2)</f>
        <v>0</v>
      </c>
      <c r="BL1750" s="18" t="s">
        <v>288</v>
      </c>
      <c r="BM1750" s="18" t="s">
        <v>1863</v>
      </c>
    </row>
    <row r="1751" spans="2:65" s="1" customFormat="1" ht="19.5">
      <c r="B1751" s="35"/>
      <c r="C1751" s="36"/>
      <c r="D1751" s="195" t="s">
        <v>187</v>
      </c>
      <c r="E1751" s="36"/>
      <c r="F1751" s="196" t="s">
        <v>1864</v>
      </c>
      <c r="G1751" s="36"/>
      <c r="H1751" s="36"/>
      <c r="I1751" s="113"/>
      <c r="J1751" s="36"/>
      <c r="K1751" s="36"/>
      <c r="L1751" s="39"/>
      <c r="M1751" s="197"/>
      <c r="N1751" s="61"/>
      <c r="O1751" s="61"/>
      <c r="P1751" s="61"/>
      <c r="Q1751" s="61"/>
      <c r="R1751" s="61"/>
      <c r="S1751" s="61"/>
      <c r="T1751" s="62"/>
      <c r="AT1751" s="18" t="s">
        <v>187</v>
      </c>
      <c r="AU1751" s="18" t="s">
        <v>85</v>
      </c>
    </row>
    <row r="1752" spans="2:65" s="1" customFormat="1" ht="16.5" customHeight="1">
      <c r="B1752" s="35"/>
      <c r="C1752" s="183" t="s">
        <v>1865</v>
      </c>
      <c r="D1752" s="183" t="s">
        <v>180</v>
      </c>
      <c r="E1752" s="184" t="s">
        <v>1866</v>
      </c>
      <c r="F1752" s="185" t="s">
        <v>1867</v>
      </c>
      <c r="G1752" s="186" t="s">
        <v>183</v>
      </c>
      <c r="H1752" s="187">
        <v>30.408999999999999</v>
      </c>
      <c r="I1752" s="188"/>
      <c r="J1752" s="189">
        <f>ROUND(I1752*H1752,2)</f>
        <v>0</v>
      </c>
      <c r="K1752" s="185" t="s">
        <v>184</v>
      </c>
      <c r="L1752" s="39"/>
      <c r="M1752" s="190" t="s">
        <v>19</v>
      </c>
      <c r="N1752" s="191" t="s">
        <v>46</v>
      </c>
      <c r="O1752" s="61"/>
      <c r="P1752" s="192">
        <f>O1752*H1752</f>
        <v>0</v>
      </c>
      <c r="Q1752" s="192">
        <v>0</v>
      </c>
      <c r="R1752" s="192">
        <f>Q1752*H1752</f>
        <v>0</v>
      </c>
      <c r="S1752" s="192">
        <v>0</v>
      </c>
      <c r="T1752" s="193">
        <f>S1752*H1752</f>
        <v>0</v>
      </c>
      <c r="AR1752" s="18" t="s">
        <v>288</v>
      </c>
      <c r="AT1752" s="18" t="s">
        <v>180</v>
      </c>
      <c r="AU1752" s="18" t="s">
        <v>85</v>
      </c>
      <c r="AY1752" s="18" t="s">
        <v>178</v>
      </c>
      <c r="BE1752" s="194">
        <f>IF(N1752="základní",J1752,0)</f>
        <v>0</v>
      </c>
      <c r="BF1752" s="194">
        <f>IF(N1752="snížená",J1752,0)</f>
        <v>0</v>
      </c>
      <c r="BG1752" s="194">
        <f>IF(N1752="zákl. přenesená",J1752,0)</f>
        <v>0</v>
      </c>
      <c r="BH1752" s="194">
        <f>IF(N1752="sníž. přenesená",J1752,0)</f>
        <v>0</v>
      </c>
      <c r="BI1752" s="194">
        <f>IF(N1752="nulová",J1752,0)</f>
        <v>0</v>
      </c>
      <c r="BJ1752" s="18" t="s">
        <v>83</v>
      </c>
      <c r="BK1752" s="194">
        <f>ROUND(I1752*H1752,2)</f>
        <v>0</v>
      </c>
      <c r="BL1752" s="18" t="s">
        <v>288</v>
      </c>
      <c r="BM1752" s="18" t="s">
        <v>1868</v>
      </c>
    </row>
    <row r="1753" spans="2:65" s="1" customFormat="1" ht="19.5">
      <c r="B1753" s="35"/>
      <c r="C1753" s="36"/>
      <c r="D1753" s="195" t="s">
        <v>187</v>
      </c>
      <c r="E1753" s="36"/>
      <c r="F1753" s="196" t="s">
        <v>1869</v>
      </c>
      <c r="G1753" s="36"/>
      <c r="H1753" s="36"/>
      <c r="I1753" s="113"/>
      <c r="J1753" s="36"/>
      <c r="K1753" s="36"/>
      <c r="L1753" s="39"/>
      <c r="M1753" s="197"/>
      <c r="N1753" s="61"/>
      <c r="O1753" s="61"/>
      <c r="P1753" s="61"/>
      <c r="Q1753" s="61"/>
      <c r="R1753" s="61"/>
      <c r="S1753" s="61"/>
      <c r="T1753" s="62"/>
      <c r="AT1753" s="18" t="s">
        <v>187</v>
      </c>
      <c r="AU1753" s="18" t="s">
        <v>85</v>
      </c>
    </row>
    <row r="1754" spans="2:65" s="12" customFormat="1" ht="11.25">
      <c r="B1754" s="198"/>
      <c r="C1754" s="199"/>
      <c r="D1754" s="195" t="s">
        <v>189</v>
      </c>
      <c r="E1754" s="200" t="s">
        <v>19</v>
      </c>
      <c r="F1754" s="201" t="s">
        <v>1870</v>
      </c>
      <c r="G1754" s="199"/>
      <c r="H1754" s="200" t="s">
        <v>19</v>
      </c>
      <c r="I1754" s="202"/>
      <c r="J1754" s="199"/>
      <c r="K1754" s="199"/>
      <c r="L1754" s="203"/>
      <c r="M1754" s="204"/>
      <c r="N1754" s="205"/>
      <c r="O1754" s="205"/>
      <c r="P1754" s="205"/>
      <c r="Q1754" s="205"/>
      <c r="R1754" s="205"/>
      <c r="S1754" s="205"/>
      <c r="T1754" s="206"/>
      <c r="AT1754" s="207" t="s">
        <v>189</v>
      </c>
      <c r="AU1754" s="207" t="s">
        <v>85</v>
      </c>
      <c r="AV1754" s="12" t="s">
        <v>83</v>
      </c>
      <c r="AW1754" s="12" t="s">
        <v>35</v>
      </c>
      <c r="AX1754" s="12" t="s">
        <v>75</v>
      </c>
      <c r="AY1754" s="207" t="s">
        <v>178</v>
      </c>
    </row>
    <row r="1755" spans="2:65" s="13" customFormat="1" ht="11.25">
      <c r="B1755" s="208"/>
      <c r="C1755" s="209"/>
      <c r="D1755" s="195" t="s">
        <v>189</v>
      </c>
      <c r="E1755" s="210" t="s">
        <v>19</v>
      </c>
      <c r="F1755" s="211" t="s">
        <v>1871</v>
      </c>
      <c r="G1755" s="209"/>
      <c r="H1755" s="212">
        <v>6.218</v>
      </c>
      <c r="I1755" s="213"/>
      <c r="J1755" s="209"/>
      <c r="K1755" s="209"/>
      <c r="L1755" s="214"/>
      <c r="M1755" s="215"/>
      <c r="N1755" s="216"/>
      <c r="O1755" s="216"/>
      <c r="P1755" s="216"/>
      <c r="Q1755" s="216"/>
      <c r="R1755" s="216"/>
      <c r="S1755" s="216"/>
      <c r="T1755" s="217"/>
      <c r="AT1755" s="218" t="s">
        <v>189</v>
      </c>
      <c r="AU1755" s="218" t="s">
        <v>85</v>
      </c>
      <c r="AV1755" s="13" t="s">
        <v>85</v>
      </c>
      <c r="AW1755" s="13" t="s">
        <v>35</v>
      </c>
      <c r="AX1755" s="13" t="s">
        <v>75</v>
      </c>
      <c r="AY1755" s="218" t="s">
        <v>178</v>
      </c>
    </row>
    <row r="1756" spans="2:65" s="12" customFormat="1" ht="11.25">
      <c r="B1756" s="198"/>
      <c r="C1756" s="199"/>
      <c r="D1756" s="195" t="s">
        <v>189</v>
      </c>
      <c r="E1756" s="200" t="s">
        <v>19</v>
      </c>
      <c r="F1756" s="201" t="s">
        <v>1872</v>
      </c>
      <c r="G1756" s="199"/>
      <c r="H1756" s="200" t="s">
        <v>19</v>
      </c>
      <c r="I1756" s="202"/>
      <c r="J1756" s="199"/>
      <c r="K1756" s="199"/>
      <c r="L1756" s="203"/>
      <c r="M1756" s="204"/>
      <c r="N1756" s="205"/>
      <c r="O1756" s="205"/>
      <c r="P1756" s="205"/>
      <c r="Q1756" s="205"/>
      <c r="R1756" s="205"/>
      <c r="S1756" s="205"/>
      <c r="T1756" s="206"/>
      <c r="AT1756" s="207" t="s">
        <v>189</v>
      </c>
      <c r="AU1756" s="207" t="s">
        <v>85</v>
      </c>
      <c r="AV1756" s="12" t="s">
        <v>83</v>
      </c>
      <c r="AW1756" s="12" t="s">
        <v>35</v>
      </c>
      <c r="AX1756" s="12" t="s">
        <v>75</v>
      </c>
      <c r="AY1756" s="207" t="s">
        <v>178</v>
      </c>
    </row>
    <row r="1757" spans="2:65" s="13" customFormat="1" ht="11.25">
      <c r="B1757" s="208"/>
      <c r="C1757" s="209"/>
      <c r="D1757" s="195" t="s">
        <v>189</v>
      </c>
      <c r="E1757" s="210" t="s">
        <v>19</v>
      </c>
      <c r="F1757" s="211" t="s">
        <v>1871</v>
      </c>
      <c r="G1757" s="209"/>
      <c r="H1757" s="212">
        <v>6.218</v>
      </c>
      <c r="I1757" s="213"/>
      <c r="J1757" s="209"/>
      <c r="K1757" s="209"/>
      <c r="L1757" s="214"/>
      <c r="M1757" s="215"/>
      <c r="N1757" s="216"/>
      <c r="O1757" s="216"/>
      <c r="P1757" s="216"/>
      <c r="Q1757" s="216"/>
      <c r="R1757" s="216"/>
      <c r="S1757" s="216"/>
      <c r="T1757" s="217"/>
      <c r="AT1757" s="218" t="s">
        <v>189</v>
      </c>
      <c r="AU1757" s="218" t="s">
        <v>85</v>
      </c>
      <c r="AV1757" s="13" t="s">
        <v>85</v>
      </c>
      <c r="AW1757" s="13" t="s">
        <v>35</v>
      </c>
      <c r="AX1757" s="13" t="s">
        <v>75</v>
      </c>
      <c r="AY1757" s="218" t="s">
        <v>178</v>
      </c>
    </row>
    <row r="1758" spans="2:65" s="12" customFormat="1" ht="11.25">
      <c r="B1758" s="198"/>
      <c r="C1758" s="199"/>
      <c r="D1758" s="195" t="s">
        <v>189</v>
      </c>
      <c r="E1758" s="200" t="s">
        <v>19</v>
      </c>
      <c r="F1758" s="201" t="s">
        <v>1873</v>
      </c>
      <c r="G1758" s="199"/>
      <c r="H1758" s="200" t="s">
        <v>19</v>
      </c>
      <c r="I1758" s="202"/>
      <c r="J1758" s="199"/>
      <c r="K1758" s="199"/>
      <c r="L1758" s="203"/>
      <c r="M1758" s="204"/>
      <c r="N1758" s="205"/>
      <c r="O1758" s="205"/>
      <c r="P1758" s="205"/>
      <c r="Q1758" s="205"/>
      <c r="R1758" s="205"/>
      <c r="S1758" s="205"/>
      <c r="T1758" s="206"/>
      <c r="AT1758" s="207" t="s">
        <v>189</v>
      </c>
      <c r="AU1758" s="207" t="s">
        <v>85</v>
      </c>
      <c r="AV1758" s="12" t="s">
        <v>83</v>
      </c>
      <c r="AW1758" s="12" t="s">
        <v>35</v>
      </c>
      <c r="AX1758" s="12" t="s">
        <v>75</v>
      </c>
      <c r="AY1758" s="207" t="s">
        <v>178</v>
      </c>
    </row>
    <row r="1759" spans="2:65" s="13" customFormat="1" ht="11.25">
      <c r="B1759" s="208"/>
      <c r="C1759" s="209"/>
      <c r="D1759" s="195" t="s">
        <v>189</v>
      </c>
      <c r="E1759" s="210" t="s">
        <v>19</v>
      </c>
      <c r="F1759" s="211" t="s">
        <v>1874</v>
      </c>
      <c r="G1759" s="209"/>
      <c r="H1759" s="212">
        <v>5.3609999999999998</v>
      </c>
      <c r="I1759" s="213"/>
      <c r="J1759" s="209"/>
      <c r="K1759" s="209"/>
      <c r="L1759" s="214"/>
      <c r="M1759" s="215"/>
      <c r="N1759" s="216"/>
      <c r="O1759" s="216"/>
      <c r="P1759" s="216"/>
      <c r="Q1759" s="216"/>
      <c r="R1759" s="216"/>
      <c r="S1759" s="216"/>
      <c r="T1759" s="217"/>
      <c r="AT1759" s="218" t="s">
        <v>189</v>
      </c>
      <c r="AU1759" s="218" t="s">
        <v>85</v>
      </c>
      <c r="AV1759" s="13" t="s">
        <v>85</v>
      </c>
      <c r="AW1759" s="13" t="s">
        <v>35</v>
      </c>
      <c r="AX1759" s="13" t="s">
        <v>75</v>
      </c>
      <c r="AY1759" s="218" t="s">
        <v>178</v>
      </c>
    </row>
    <row r="1760" spans="2:65" s="12" customFormat="1" ht="11.25">
      <c r="B1760" s="198"/>
      <c r="C1760" s="199"/>
      <c r="D1760" s="195" t="s">
        <v>189</v>
      </c>
      <c r="E1760" s="200" t="s">
        <v>19</v>
      </c>
      <c r="F1760" s="201" t="s">
        <v>1875</v>
      </c>
      <c r="G1760" s="199"/>
      <c r="H1760" s="200" t="s">
        <v>19</v>
      </c>
      <c r="I1760" s="202"/>
      <c r="J1760" s="199"/>
      <c r="K1760" s="199"/>
      <c r="L1760" s="203"/>
      <c r="M1760" s="204"/>
      <c r="N1760" s="205"/>
      <c r="O1760" s="205"/>
      <c r="P1760" s="205"/>
      <c r="Q1760" s="205"/>
      <c r="R1760" s="205"/>
      <c r="S1760" s="205"/>
      <c r="T1760" s="206"/>
      <c r="AT1760" s="207" t="s">
        <v>189</v>
      </c>
      <c r="AU1760" s="207" t="s">
        <v>85</v>
      </c>
      <c r="AV1760" s="12" t="s">
        <v>83</v>
      </c>
      <c r="AW1760" s="12" t="s">
        <v>35</v>
      </c>
      <c r="AX1760" s="12" t="s">
        <v>75</v>
      </c>
      <c r="AY1760" s="207" t="s">
        <v>178</v>
      </c>
    </row>
    <row r="1761" spans="2:65" s="13" customFormat="1" ht="11.25">
      <c r="B1761" s="208"/>
      <c r="C1761" s="209"/>
      <c r="D1761" s="195" t="s">
        <v>189</v>
      </c>
      <c r="E1761" s="210" t="s">
        <v>19</v>
      </c>
      <c r="F1761" s="211" t="s">
        <v>1876</v>
      </c>
      <c r="G1761" s="209"/>
      <c r="H1761" s="212">
        <v>12.612</v>
      </c>
      <c r="I1761" s="213"/>
      <c r="J1761" s="209"/>
      <c r="K1761" s="209"/>
      <c r="L1761" s="214"/>
      <c r="M1761" s="215"/>
      <c r="N1761" s="216"/>
      <c r="O1761" s="216"/>
      <c r="P1761" s="216"/>
      <c r="Q1761" s="216"/>
      <c r="R1761" s="216"/>
      <c r="S1761" s="216"/>
      <c r="T1761" s="217"/>
      <c r="AT1761" s="218" t="s">
        <v>189</v>
      </c>
      <c r="AU1761" s="218" t="s">
        <v>85</v>
      </c>
      <c r="AV1761" s="13" t="s">
        <v>85</v>
      </c>
      <c r="AW1761" s="13" t="s">
        <v>35</v>
      </c>
      <c r="AX1761" s="13" t="s">
        <v>75</v>
      </c>
      <c r="AY1761" s="218" t="s">
        <v>178</v>
      </c>
    </row>
    <row r="1762" spans="2:65" s="14" customFormat="1" ht="11.25">
      <c r="B1762" s="219"/>
      <c r="C1762" s="220"/>
      <c r="D1762" s="195" t="s">
        <v>189</v>
      </c>
      <c r="E1762" s="221" t="s">
        <v>19</v>
      </c>
      <c r="F1762" s="222" t="s">
        <v>258</v>
      </c>
      <c r="G1762" s="220"/>
      <c r="H1762" s="223">
        <v>30.408999999999999</v>
      </c>
      <c r="I1762" s="224"/>
      <c r="J1762" s="220"/>
      <c r="K1762" s="220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189</v>
      </c>
      <c r="AU1762" s="229" t="s">
        <v>85</v>
      </c>
      <c r="AV1762" s="14" t="s">
        <v>185</v>
      </c>
      <c r="AW1762" s="14" t="s">
        <v>35</v>
      </c>
      <c r="AX1762" s="14" t="s">
        <v>83</v>
      </c>
      <c r="AY1762" s="229" t="s">
        <v>178</v>
      </c>
    </row>
    <row r="1763" spans="2:65" s="1" customFormat="1" ht="16.5" customHeight="1">
      <c r="B1763" s="35"/>
      <c r="C1763" s="183" t="s">
        <v>1877</v>
      </c>
      <c r="D1763" s="183" t="s">
        <v>180</v>
      </c>
      <c r="E1763" s="184" t="s">
        <v>1878</v>
      </c>
      <c r="F1763" s="185" t="s">
        <v>1879</v>
      </c>
      <c r="G1763" s="186" t="s">
        <v>291</v>
      </c>
      <c r="H1763" s="187">
        <v>3779.864</v>
      </c>
      <c r="I1763" s="188"/>
      <c r="J1763" s="189">
        <f>ROUND(I1763*H1763,2)</f>
        <v>0</v>
      </c>
      <c r="K1763" s="185" t="s">
        <v>184</v>
      </c>
      <c r="L1763" s="39"/>
      <c r="M1763" s="190" t="s">
        <v>19</v>
      </c>
      <c r="N1763" s="191" t="s">
        <v>46</v>
      </c>
      <c r="O1763" s="61"/>
      <c r="P1763" s="192">
        <f>O1763*H1763</f>
        <v>0</v>
      </c>
      <c r="Q1763" s="192">
        <v>0</v>
      </c>
      <c r="R1763" s="192">
        <f>Q1763*H1763</f>
        <v>0</v>
      </c>
      <c r="S1763" s="192">
        <v>0</v>
      </c>
      <c r="T1763" s="193">
        <f>S1763*H1763</f>
        <v>0</v>
      </c>
      <c r="AR1763" s="18" t="s">
        <v>288</v>
      </c>
      <c r="AT1763" s="18" t="s">
        <v>180</v>
      </c>
      <c r="AU1763" s="18" t="s">
        <v>85</v>
      </c>
      <c r="AY1763" s="18" t="s">
        <v>178</v>
      </c>
      <c r="BE1763" s="194">
        <f>IF(N1763="základní",J1763,0)</f>
        <v>0</v>
      </c>
      <c r="BF1763" s="194">
        <f>IF(N1763="snížená",J1763,0)</f>
        <v>0</v>
      </c>
      <c r="BG1763" s="194">
        <f>IF(N1763="zákl. přenesená",J1763,0)</f>
        <v>0</v>
      </c>
      <c r="BH1763" s="194">
        <f>IF(N1763="sníž. přenesená",J1763,0)</f>
        <v>0</v>
      </c>
      <c r="BI1763" s="194">
        <f>IF(N1763="nulová",J1763,0)</f>
        <v>0</v>
      </c>
      <c r="BJ1763" s="18" t="s">
        <v>83</v>
      </c>
      <c r="BK1763" s="194">
        <f>ROUND(I1763*H1763,2)</f>
        <v>0</v>
      </c>
      <c r="BL1763" s="18" t="s">
        <v>288</v>
      </c>
      <c r="BM1763" s="18" t="s">
        <v>1880</v>
      </c>
    </row>
    <row r="1764" spans="2:65" s="1" customFormat="1" ht="19.5">
      <c r="B1764" s="35"/>
      <c r="C1764" s="36"/>
      <c r="D1764" s="195" t="s">
        <v>187</v>
      </c>
      <c r="E1764" s="36"/>
      <c r="F1764" s="196" t="s">
        <v>1881</v>
      </c>
      <c r="G1764" s="36"/>
      <c r="H1764" s="36"/>
      <c r="I1764" s="113"/>
      <c r="J1764" s="36"/>
      <c r="K1764" s="36"/>
      <c r="L1764" s="39"/>
      <c r="M1764" s="197"/>
      <c r="N1764" s="61"/>
      <c r="O1764" s="61"/>
      <c r="P1764" s="61"/>
      <c r="Q1764" s="61"/>
      <c r="R1764" s="61"/>
      <c r="S1764" s="61"/>
      <c r="T1764" s="62"/>
      <c r="AT1764" s="18" t="s">
        <v>187</v>
      </c>
      <c r="AU1764" s="18" t="s">
        <v>85</v>
      </c>
    </row>
    <row r="1765" spans="2:65" s="1" customFormat="1" ht="19.5">
      <c r="B1765" s="35"/>
      <c r="C1765" s="36"/>
      <c r="D1765" s="195" t="s">
        <v>333</v>
      </c>
      <c r="E1765" s="36"/>
      <c r="F1765" s="241" t="s">
        <v>1882</v>
      </c>
      <c r="G1765" s="36"/>
      <c r="H1765" s="36"/>
      <c r="I1765" s="113"/>
      <c r="J1765" s="36"/>
      <c r="K1765" s="36"/>
      <c r="L1765" s="39"/>
      <c r="M1765" s="197"/>
      <c r="N1765" s="61"/>
      <c r="O1765" s="61"/>
      <c r="P1765" s="61"/>
      <c r="Q1765" s="61"/>
      <c r="R1765" s="61"/>
      <c r="S1765" s="61"/>
      <c r="T1765" s="62"/>
      <c r="AT1765" s="18" t="s">
        <v>333</v>
      </c>
      <c r="AU1765" s="18" t="s">
        <v>85</v>
      </c>
    </row>
    <row r="1766" spans="2:65" s="12" customFormat="1" ht="11.25">
      <c r="B1766" s="198"/>
      <c r="C1766" s="199"/>
      <c r="D1766" s="195" t="s">
        <v>189</v>
      </c>
      <c r="E1766" s="200" t="s">
        <v>19</v>
      </c>
      <c r="F1766" s="201" t="s">
        <v>1883</v>
      </c>
      <c r="G1766" s="199"/>
      <c r="H1766" s="200" t="s">
        <v>19</v>
      </c>
      <c r="I1766" s="202"/>
      <c r="J1766" s="199"/>
      <c r="K1766" s="199"/>
      <c r="L1766" s="203"/>
      <c r="M1766" s="204"/>
      <c r="N1766" s="205"/>
      <c r="O1766" s="205"/>
      <c r="P1766" s="205"/>
      <c r="Q1766" s="205"/>
      <c r="R1766" s="205"/>
      <c r="S1766" s="205"/>
      <c r="T1766" s="206"/>
      <c r="AT1766" s="207" t="s">
        <v>189</v>
      </c>
      <c r="AU1766" s="207" t="s">
        <v>85</v>
      </c>
      <c r="AV1766" s="12" t="s">
        <v>83</v>
      </c>
      <c r="AW1766" s="12" t="s">
        <v>35</v>
      </c>
      <c r="AX1766" s="12" t="s">
        <v>75</v>
      </c>
      <c r="AY1766" s="207" t="s">
        <v>178</v>
      </c>
    </row>
    <row r="1767" spans="2:65" s="13" customFormat="1" ht="11.25">
      <c r="B1767" s="208"/>
      <c r="C1767" s="209"/>
      <c r="D1767" s="195" t="s">
        <v>189</v>
      </c>
      <c r="E1767" s="210" t="s">
        <v>19</v>
      </c>
      <c r="F1767" s="211" t="s">
        <v>1884</v>
      </c>
      <c r="G1767" s="209"/>
      <c r="H1767" s="212">
        <v>3779.864</v>
      </c>
      <c r="I1767" s="213"/>
      <c r="J1767" s="209"/>
      <c r="K1767" s="209"/>
      <c r="L1767" s="214"/>
      <c r="M1767" s="215"/>
      <c r="N1767" s="216"/>
      <c r="O1767" s="216"/>
      <c r="P1767" s="216"/>
      <c r="Q1767" s="216"/>
      <c r="R1767" s="216"/>
      <c r="S1767" s="216"/>
      <c r="T1767" s="217"/>
      <c r="AT1767" s="218" t="s">
        <v>189</v>
      </c>
      <c r="AU1767" s="218" t="s">
        <v>85</v>
      </c>
      <c r="AV1767" s="13" t="s">
        <v>85</v>
      </c>
      <c r="AW1767" s="13" t="s">
        <v>35</v>
      </c>
      <c r="AX1767" s="13" t="s">
        <v>83</v>
      </c>
      <c r="AY1767" s="218" t="s">
        <v>178</v>
      </c>
    </row>
    <row r="1768" spans="2:65" s="1" customFormat="1" ht="25.5" customHeight="1">
      <c r="B1768" s="35"/>
      <c r="C1768" s="245" t="s">
        <v>1885</v>
      </c>
      <c r="D1768" s="245" t="s">
        <v>970</v>
      </c>
      <c r="E1768" s="246" t="s">
        <v>1886</v>
      </c>
      <c r="F1768" s="247" t="s">
        <v>1887</v>
      </c>
      <c r="G1768" s="248" t="s">
        <v>1888</v>
      </c>
      <c r="H1768" s="249">
        <v>38.555</v>
      </c>
      <c r="I1768" s="250"/>
      <c r="J1768" s="251">
        <f>ROUND(I1768*H1768,2)</f>
        <v>0</v>
      </c>
      <c r="K1768" s="247" t="s">
        <v>1889</v>
      </c>
      <c r="L1768" s="252"/>
      <c r="M1768" s="253" t="s">
        <v>19</v>
      </c>
      <c r="N1768" s="254" t="s">
        <v>46</v>
      </c>
      <c r="O1768" s="61"/>
      <c r="P1768" s="192">
        <f>O1768*H1768</f>
        <v>0</v>
      </c>
      <c r="Q1768" s="192">
        <v>2.9999999999999997E-4</v>
      </c>
      <c r="R1768" s="192">
        <f>Q1768*H1768</f>
        <v>1.1566499999999999E-2</v>
      </c>
      <c r="S1768" s="192">
        <v>0</v>
      </c>
      <c r="T1768" s="193">
        <f>S1768*H1768</f>
        <v>0</v>
      </c>
      <c r="AR1768" s="18" t="s">
        <v>403</v>
      </c>
      <c r="AT1768" s="18" t="s">
        <v>970</v>
      </c>
      <c r="AU1768" s="18" t="s">
        <v>85</v>
      </c>
      <c r="AY1768" s="18" t="s">
        <v>178</v>
      </c>
      <c r="BE1768" s="194">
        <f>IF(N1768="základní",J1768,0)</f>
        <v>0</v>
      </c>
      <c r="BF1768" s="194">
        <f>IF(N1768="snížená",J1768,0)</f>
        <v>0</v>
      </c>
      <c r="BG1768" s="194">
        <f>IF(N1768="zákl. přenesená",J1768,0)</f>
        <v>0</v>
      </c>
      <c r="BH1768" s="194">
        <f>IF(N1768="sníž. přenesená",J1768,0)</f>
        <v>0</v>
      </c>
      <c r="BI1768" s="194">
        <f>IF(N1768="nulová",J1768,0)</f>
        <v>0</v>
      </c>
      <c r="BJ1768" s="18" t="s">
        <v>83</v>
      </c>
      <c r="BK1768" s="194">
        <f>ROUND(I1768*H1768,2)</f>
        <v>0</v>
      </c>
      <c r="BL1768" s="18" t="s">
        <v>288</v>
      </c>
      <c r="BM1768" s="18" t="s">
        <v>1890</v>
      </c>
    </row>
    <row r="1769" spans="2:65" s="1" customFormat="1" ht="19.5">
      <c r="B1769" s="35"/>
      <c r="C1769" s="36"/>
      <c r="D1769" s="195" t="s">
        <v>187</v>
      </c>
      <c r="E1769" s="36"/>
      <c r="F1769" s="196" t="s">
        <v>1891</v>
      </c>
      <c r="G1769" s="36"/>
      <c r="H1769" s="36"/>
      <c r="I1769" s="113"/>
      <c r="J1769" s="36"/>
      <c r="K1769" s="36"/>
      <c r="L1769" s="39"/>
      <c r="M1769" s="197"/>
      <c r="N1769" s="61"/>
      <c r="O1769" s="61"/>
      <c r="P1769" s="61"/>
      <c r="Q1769" s="61"/>
      <c r="R1769" s="61"/>
      <c r="S1769" s="61"/>
      <c r="T1769" s="62"/>
      <c r="AT1769" s="18" t="s">
        <v>187</v>
      </c>
      <c r="AU1769" s="18" t="s">
        <v>85</v>
      </c>
    </row>
    <row r="1770" spans="2:65" s="1" customFormat="1" ht="19.5">
      <c r="B1770" s="35"/>
      <c r="C1770" s="36"/>
      <c r="D1770" s="195" t="s">
        <v>333</v>
      </c>
      <c r="E1770" s="36"/>
      <c r="F1770" s="241" t="s">
        <v>1882</v>
      </c>
      <c r="G1770" s="36"/>
      <c r="H1770" s="36"/>
      <c r="I1770" s="113"/>
      <c r="J1770" s="36"/>
      <c r="K1770" s="36"/>
      <c r="L1770" s="39"/>
      <c r="M1770" s="197"/>
      <c r="N1770" s="61"/>
      <c r="O1770" s="61"/>
      <c r="P1770" s="61"/>
      <c r="Q1770" s="61"/>
      <c r="R1770" s="61"/>
      <c r="S1770" s="61"/>
      <c r="T1770" s="62"/>
      <c r="AT1770" s="18" t="s">
        <v>333</v>
      </c>
      <c r="AU1770" s="18" t="s">
        <v>85</v>
      </c>
    </row>
    <row r="1771" spans="2:65" s="12" customFormat="1" ht="11.25">
      <c r="B1771" s="198"/>
      <c r="C1771" s="199"/>
      <c r="D1771" s="195" t="s">
        <v>189</v>
      </c>
      <c r="E1771" s="200" t="s">
        <v>19</v>
      </c>
      <c r="F1771" s="201" t="s">
        <v>1892</v>
      </c>
      <c r="G1771" s="199"/>
      <c r="H1771" s="200" t="s">
        <v>19</v>
      </c>
      <c r="I1771" s="202"/>
      <c r="J1771" s="199"/>
      <c r="K1771" s="199"/>
      <c r="L1771" s="203"/>
      <c r="M1771" s="204"/>
      <c r="N1771" s="205"/>
      <c r="O1771" s="205"/>
      <c r="P1771" s="205"/>
      <c r="Q1771" s="205"/>
      <c r="R1771" s="205"/>
      <c r="S1771" s="205"/>
      <c r="T1771" s="206"/>
      <c r="AT1771" s="207" t="s">
        <v>189</v>
      </c>
      <c r="AU1771" s="207" t="s">
        <v>85</v>
      </c>
      <c r="AV1771" s="12" t="s">
        <v>83</v>
      </c>
      <c r="AW1771" s="12" t="s">
        <v>35</v>
      </c>
      <c r="AX1771" s="12" t="s">
        <v>75</v>
      </c>
      <c r="AY1771" s="207" t="s">
        <v>178</v>
      </c>
    </row>
    <row r="1772" spans="2:65" s="13" customFormat="1" ht="11.25">
      <c r="B1772" s="208"/>
      <c r="C1772" s="209"/>
      <c r="D1772" s="195" t="s">
        <v>189</v>
      </c>
      <c r="E1772" s="210" t="s">
        <v>19</v>
      </c>
      <c r="F1772" s="211" t="s">
        <v>1893</v>
      </c>
      <c r="G1772" s="209"/>
      <c r="H1772" s="212">
        <v>38.555</v>
      </c>
      <c r="I1772" s="213"/>
      <c r="J1772" s="209"/>
      <c r="K1772" s="209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189</v>
      </c>
      <c r="AU1772" s="218" t="s">
        <v>85</v>
      </c>
      <c r="AV1772" s="13" t="s">
        <v>85</v>
      </c>
      <c r="AW1772" s="13" t="s">
        <v>35</v>
      </c>
      <c r="AX1772" s="13" t="s">
        <v>83</v>
      </c>
      <c r="AY1772" s="218" t="s">
        <v>178</v>
      </c>
    </row>
    <row r="1773" spans="2:65" s="1" customFormat="1" ht="27" customHeight="1">
      <c r="B1773" s="35"/>
      <c r="C1773" s="245" t="s">
        <v>1894</v>
      </c>
      <c r="D1773" s="245" t="s">
        <v>970</v>
      </c>
      <c r="E1773" s="246" t="s">
        <v>1895</v>
      </c>
      <c r="F1773" s="247" t="s">
        <v>1896</v>
      </c>
      <c r="G1773" s="248" t="s">
        <v>1888</v>
      </c>
      <c r="H1773" s="249">
        <v>38.555</v>
      </c>
      <c r="I1773" s="250"/>
      <c r="J1773" s="251">
        <f>ROUND(I1773*H1773,2)</f>
        <v>0</v>
      </c>
      <c r="K1773" s="247" t="s">
        <v>1889</v>
      </c>
      <c r="L1773" s="252"/>
      <c r="M1773" s="253" t="s">
        <v>19</v>
      </c>
      <c r="N1773" s="254" t="s">
        <v>46</v>
      </c>
      <c r="O1773" s="61"/>
      <c r="P1773" s="192">
        <f>O1773*H1773</f>
        <v>0</v>
      </c>
      <c r="Q1773" s="192">
        <v>3.5000000000000001E-3</v>
      </c>
      <c r="R1773" s="192">
        <f>Q1773*H1773</f>
        <v>0.13494249999999999</v>
      </c>
      <c r="S1773" s="192">
        <v>0</v>
      </c>
      <c r="T1773" s="193">
        <f>S1773*H1773</f>
        <v>0</v>
      </c>
      <c r="AR1773" s="18" t="s">
        <v>403</v>
      </c>
      <c r="AT1773" s="18" t="s">
        <v>970</v>
      </c>
      <c r="AU1773" s="18" t="s">
        <v>85</v>
      </c>
      <c r="AY1773" s="18" t="s">
        <v>178</v>
      </c>
      <c r="BE1773" s="194">
        <f>IF(N1773="základní",J1773,0)</f>
        <v>0</v>
      </c>
      <c r="BF1773" s="194">
        <f>IF(N1773="snížená",J1773,0)</f>
        <v>0</v>
      </c>
      <c r="BG1773" s="194">
        <f>IF(N1773="zákl. přenesená",J1773,0)</f>
        <v>0</v>
      </c>
      <c r="BH1773" s="194">
        <f>IF(N1773="sníž. přenesená",J1773,0)</f>
        <v>0</v>
      </c>
      <c r="BI1773" s="194">
        <f>IF(N1773="nulová",J1773,0)</f>
        <v>0</v>
      </c>
      <c r="BJ1773" s="18" t="s">
        <v>83</v>
      </c>
      <c r="BK1773" s="194">
        <f>ROUND(I1773*H1773,2)</f>
        <v>0</v>
      </c>
      <c r="BL1773" s="18" t="s">
        <v>288</v>
      </c>
      <c r="BM1773" s="18" t="s">
        <v>1897</v>
      </c>
    </row>
    <row r="1774" spans="2:65" s="1" customFormat="1" ht="11.25">
      <c r="B1774" s="35"/>
      <c r="C1774" s="36"/>
      <c r="D1774" s="195" t="s">
        <v>187</v>
      </c>
      <c r="E1774" s="36"/>
      <c r="F1774" s="196" t="s">
        <v>1896</v>
      </c>
      <c r="G1774" s="36"/>
      <c r="H1774" s="36"/>
      <c r="I1774" s="113"/>
      <c r="J1774" s="36"/>
      <c r="K1774" s="36"/>
      <c r="L1774" s="39"/>
      <c r="M1774" s="197"/>
      <c r="N1774" s="61"/>
      <c r="O1774" s="61"/>
      <c r="P1774" s="61"/>
      <c r="Q1774" s="61"/>
      <c r="R1774" s="61"/>
      <c r="S1774" s="61"/>
      <c r="T1774" s="62"/>
      <c r="AT1774" s="18" t="s">
        <v>187</v>
      </c>
      <c r="AU1774" s="18" t="s">
        <v>85</v>
      </c>
    </row>
    <row r="1775" spans="2:65" s="1" customFormat="1" ht="29.25">
      <c r="B1775" s="35"/>
      <c r="C1775" s="36"/>
      <c r="D1775" s="195" t="s">
        <v>333</v>
      </c>
      <c r="E1775" s="36"/>
      <c r="F1775" s="241" t="s">
        <v>1898</v>
      </c>
      <c r="G1775" s="36"/>
      <c r="H1775" s="36"/>
      <c r="I1775" s="113"/>
      <c r="J1775" s="36"/>
      <c r="K1775" s="36"/>
      <c r="L1775" s="39"/>
      <c r="M1775" s="197"/>
      <c r="N1775" s="61"/>
      <c r="O1775" s="61"/>
      <c r="P1775" s="61"/>
      <c r="Q1775" s="61"/>
      <c r="R1775" s="61"/>
      <c r="S1775" s="61"/>
      <c r="T1775" s="62"/>
      <c r="AT1775" s="18" t="s">
        <v>333</v>
      </c>
      <c r="AU1775" s="18" t="s">
        <v>85</v>
      </c>
    </row>
    <row r="1776" spans="2:65" s="12" customFormat="1" ht="11.25">
      <c r="B1776" s="198"/>
      <c r="C1776" s="199"/>
      <c r="D1776" s="195" t="s">
        <v>189</v>
      </c>
      <c r="E1776" s="200" t="s">
        <v>19</v>
      </c>
      <c r="F1776" s="201" t="s">
        <v>1892</v>
      </c>
      <c r="G1776" s="199"/>
      <c r="H1776" s="200" t="s">
        <v>19</v>
      </c>
      <c r="I1776" s="202"/>
      <c r="J1776" s="199"/>
      <c r="K1776" s="199"/>
      <c r="L1776" s="203"/>
      <c r="M1776" s="204"/>
      <c r="N1776" s="205"/>
      <c r="O1776" s="205"/>
      <c r="P1776" s="205"/>
      <c r="Q1776" s="205"/>
      <c r="R1776" s="205"/>
      <c r="S1776" s="205"/>
      <c r="T1776" s="206"/>
      <c r="AT1776" s="207" t="s">
        <v>189</v>
      </c>
      <c r="AU1776" s="207" t="s">
        <v>85</v>
      </c>
      <c r="AV1776" s="12" t="s">
        <v>83</v>
      </c>
      <c r="AW1776" s="12" t="s">
        <v>35</v>
      </c>
      <c r="AX1776" s="12" t="s">
        <v>75</v>
      </c>
      <c r="AY1776" s="207" t="s">
        <v>178</v>
      </c>
    </row>
    <row r="1777" spans="2:65" s="13" customFormat="1" ht="11.25">
      <c r="B1777" s="208"/>
      <c r="C1777" s="209"/>
      <c r="D1777" s="195" t="s">
        <v>189</v>
      </c>
      <c r="E1777" s="210" t="s">
        <v>19</v>
      </c>
      <c r="F1777" s="211" t="s">
        <v>1893</v>
      </c>
      <c r="G1777" s="209"/>
      <c r="H1777" s="212">
        <v>38.555</v>
      </c>
      <c r="I1777" s="213"/>
      <c r="J1777" s="209"/>
      <c r="K1777" s="209"/>
      <c r="L1777" s="214"/>
      <c r="M1777" s="215"/>
      <c r="N1777" s="216"/>
      <c r="O1777" s="216"/>
      <c r="P1777" s="216"/>
      <c r="Q1777" s="216"/>
      <c r="R1777" s="216"/>
      <c r="S1777" s="216"/>
      <c r="T1777" s="217"/>
      <c r="AT1777" s="218" t="s">
        <v>189</v>
      </c>
      <c r="AU1777" s="218" t="s">
        <v>85</v>
      </c>
      <c r="AV1777" s="13" t="s">
        <v>85</v>
      </c>
      <c r="AW1777" s="13" t="s">
        <v>35</v>
      </c>
      <c r="AX1777" s="13" t="s">
        <v>83</v>
      </c>
      <c r="AY1777" s="218" t="s">
        <v>178</v>
      </c>
    </row>
    <row r="1778" spans="2:65" s="1" customFormat="1" ht="16.5" customHeight="1">
      <c r="B1778" s="35"/>
      <c r="C1778" s="183" t="s">
        <v>1899</v>
      </c>
      <c r="D1778" s="183" t="s">
        <v>180</v>
      </c>
      <c r="E1778" s="184" t="s">
        <v>1900</v>
      </c>
      <c r="F1778" s="185" t="s">
        <v>1901</v>
      </c>
      <c r="G1778" s="186" t="s">
        <v>291</v>
      </c>
      <c r="H1778" s="187">
        <v>4</v>
      </c>
      <c r="I1778" s="188"/>
      <c r="J1778" s="189">
        <f>ROUND(I1778*H1778,2)</f>
        <v>0</v>
      </c>
      <c r="K1778" s="185" t="s">
        <v>184</v>
      </c>
      <c r="L1778" s="39"/>
      <c r="M1778" s="190" t="s">
        <v>19</v>
      </c>
      <c r="N1778" s="191" t="s">
        <v>46</v>
      </c>
      <c r="O1778" s="61"/>
      <c r="P1778" s="192">
        <f>O1778*H1778</f>
        <v>0</v>
      </c>
      <c r="Q1778" s="192">
        <v>7.4999999999999997E-3</v>
      </c>
      <c r="R1778" s="192">
        <f>Q1778*H1778</f>
        <v>0.03</v>
      </c>
      <c r="S1778" s="192">
        <v>0</v>
      </c>
      <c r="T1778" s="193">
        <f>S1778*H1778</f>
        <v>0</v>
      </c>
      <c r="AR1778" s="18" t="s">
        <v>288</v>
      </c>
      <c r="AT1778" s="18" t="s">
        <v>180</v>
      </c>
      <c r="AU1778" s="18" t="s">
        <v>85</v>
      </c>
      <c r="AY1778" s="18" t="s">
        <v>178</v>
      </c>
      <c r="BE1778" s="194">
        <f>IF(N1778="základní",J1778,0)</f>
        <v>0</v>
      </c>
      <c r="BF1778" s="194">
        <f>IF(N1778="snížená",J1778,0)</f>
        <v>0</v>
      </c>
      <c r="BG1778" s="194">
        <f>IF(N1778="zákl. přenesená",J1778,0)</f>
        <v>0</v>
      </c>
      <c r="BH1778" s="194">
        <f>IF(N1778="sníž. přenesená",J1778,0)</f>
        <v>0</v>
      </c>
      <c r="BI1778" s="194">
        <f>IF(N1778="nulová",J1778,0)</f>
        <v>0</v>
      </c>
      <c r="BJ1778" s="18" t="s">
        <v>83</v>
      </c>
      <c r="BK1778" s="194">
        <f>ROUND(I1778*H1778,2)</f>
        <v>0</v>
      </c>
      <c r="BL1778" s="18" t="s">
        <v>288</v>
      </c>
      <c r="BM1778" s="18" t="s">
        <v>1902</v>
      </c>
    </row>
    <row r="1779" spans="2:65" s="1" customFormat="1" ht="19.5">
      <c r="B1779" s="35"/>
      <c r="C1779" s="36"/>
      <c r="D1779" s="195" t="s">
        <v>187</v>
      </c>
      <c r="E1779" s="36"/>
      <c r="F1779" s="196" t="s">
        <v>1903</v>
      </c>
      <c r="G1779" s="36"/>
      <c r="H1779" s="36"/>
      <c r="I1779" s="113"/>
      <c r="J1779" s="36"/>
      <c r="K1779" s="36"/>
      <c r="L1779" s="39"/>
      <c r="M1779" s="197"/>
      <c r="N1779" s="61"/>
      <c r="O1779" s="61"/>
      <c r="P1779" s="61"/>
      <c r="Q1779" s="61"/>
      <c r="R1779" s="61"/>
      <c r="S1779" s="61"/>
      <c r="T1779" s="62"/>
      <c r="AT1779" s="18" t="s">
        <v>187</v>
      </c>
      <c r="AU1779" s="18" t="s">
        <v>85</v>
      </c>
    </row>
    <row r="1780" spans="2:65" s="12" customFormat="1" ht="11.25">
      <c r="B1780" s="198"/>
      <c r="C1780" s="199"/>
      <c r="D1780" s="195" t="s">
        <v>189</v>
      </c>
      <c r="E1780" s="200" t="s">
        <v>19</v>
      </c>
      <c r="F1780" s="201" t="s">
        <v>1904</v>
      </c>
      <c r="G1780" s="199"/>
      <c r="H1780" s="200" t="s">
        <v>19</v>
      </c>
      <c r="I1780" s="202"/>
      <c r="J1780" s="199"/>
      <c r="K1780" s="199"/>
      <c r="L1780" s="203"/>
      <c r="M1780" s="204"/>
      <c r="N1780" s="205"/>
      <c r="O1780" s="205"/>
      <c r="P1780" s="205"/>
      <c r="Q1780" s="205"/>
      <c r="R1780" s="205"/>
      <c r="S1780" s="205"/>
      <c r="T1780" s="206"/>
      <c r="AT1780" s="207" t="s">
        <v>189</v>
      </c>
      <c r="AU1780" s="207" t="s">
        <v>85</v>
      </c>
      <c r="AV1780" s="12" t="s">
        <v>83</v>
      </c>
      <c r="AW1780" s="12" t="s">
        <v>35</v>
      </c>
      <c r="AX1780" s="12" t="s">
        <v>75</v>
      </c>
      <c r="AY1780" s="207" t="s">
        <v>178</v>
      </c>
    </row>
    <row r="1781" spans="2:65" s="13" customFormat="1" ht="11.25">
      <c r="B1781" s="208"/>
      <c r="C1781" s="209"/>
      <c r="D1781" s="195" t="s">
        <v>189</v>
      </c>
      <c r="E1781" s="210" t="s">
        <v>19</v>
      </c>
      <c r="F1781" s="211" t="s">
        <v>185</v>
      </c>
      <c r="G1781" s="209"/>
      <c r="H1781" s="212">
        <v>4</v>
      </c>
      <c r="I1781" s="213"/>
      <c r="J1781" s="209"/>
      <c r="K1781" s="209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189</v>
      </c>
      <c r="AU1781" s="218" t="s">
        <v>85</v>
      </c>
      <c r="AV1781" s="13" t="s">
        <v>85</v>
      </c>
      <c r="AW1781" s="13" t="s">
        <v>35</v>
      </c>
      <c r="AX1781" s="13" t="s">
        <v>83</v>
      </c>
      <c r="AY1781" s="218" t="s">
        <v>178</v>
      </c>
    </row>
    <row r="1782" spans="2:65" s="1" customFormat="1" ht="16.5" customHeight="1">
      <c r="B1782" s="35"/>
      <c r="C1782" s="245" t="s">
        <v>1905</v>
      </c>
      <c r="D1782" s="245" t="s">
        <v>970</v>
      </c>
      <c r="E1782" s="246" t="s">
        <v>1906</v>
      </c>
      <c r="F1782" s="247" t="s">
        <v>1907</v>
      </c>
      <c r="G1782" s="248" t="s">
        <v>183</v>
      </c>
      <c r="H1782" s="249">
        <v>3.6</v>
      </c>
      <c r="I1782" s="250"/>
      <c r="J1782" s="251">
        <f>ROUND(I1782*H1782,2)</f>
        <v>0</v>
      </c>
      <c r="K1782" s="247" t="s">
        <v>184</v>
      </c>
      <c r="L1782" s="252"/>
      <c r="M1782" s="253" t="s">
        <v>19</v>
      </c>
      <c r="N1782" s="254" t="s">
        <v>46</v>
      </c>
      <c r="O1782" s="61"/>
      <c r="P1782" s="192">
        <f>O1782*H1782</f>
        <v>0</v>
      </c>
      <c r="Q1782" s="192">
        <v>1.2999999999999999E-3</v>
      </c>
      <c r="R1782" s="192">
        <f>Q1782*H1782</f>
        <v>4.6800000000000001E-3</v>
      </c>
      <c r="S1782" s="192">
        <v>0</v>
      </c>
      <c r="T1782" s="193">
        <f>S1782*H1782</f>
        <v>0</v>
      </c>
      <c r="AR1782" s="18" t="s">
        <v>403</v>
      </c>
      <c r="AT1782" s="18" t="s">
        <v>970</v>
      </c>
      <c r="AU1782" s="18" t="s">
        <v>85</v>
      </c>
      <c r="AY1782" s="18" t="s">
        <v>178</v>
      </c>
      <c r="BE1782" s="194">
        <f>IF(N1782="základní",J1782,0)</f>
        <v>0</v>
      </c>
      <c r="BF1782" s="194">
        <f>IF(N1782="snížená",J1782,0)</f>
        <v>0</v>
      </c>
      <c r="BG1782" s="194">
        <f>IF(N1782="zákl. přenesená",J1782,0)</f>
        <v>0</v>
      </c>
      <c r="BH1782" s="194">
        <f>IF(N1782="sníž. přenesená",J1782,0)</f>
        <v>0</v>
      </c>
      <c r="BI1782" s="194">
        <f>IF(N1782="nulová",J1782,0)</f>
        <v>0</v>
      </c>
      <c r="BJ1782" s="18" t="s">
        <v>83</v>
      </c>
      <c r="BK1782" s="194">
        <f>ROUND(I1782*H1782,2)</f>
        <v>0</v>
      </c>
      <c r="BL1782" s="18" t="s">
        <v>288</v>
      </c>
      <c r="BM1782" s="18" t="s">
        <v>1908</v>
      </c>
    </row>
    <row r="1783" spans="2:65" s="1" customFormat="1" ht="11.25">
      <c r="B1783" s="35"/>
      <c r="C1783" s="36"/>
      <c r="D1783" s="195" t="s">
        <v>187</v>
      </c>
      <c r="E1783" s="36"/>
      <c r="F1783" s="196" t="s">
        <v>1907</v>
      </c>
      <c r="G1783" s="36"/>
      <c r="H1783" s="36"/>
      <c r="I1783" s="113"/>
      <c r="J1783" s="36"/>
      <c r="K1783" s="36"/>
      <c r="L1783" s="39"/>
      <c r="M1783" s="197"/>
      <c r="N1783" s="61"/>
      <c r="O1783" s="61"/>
      <c r="P1783" s="61"/>
      <c r="Q1783" s="61"/>
      <c r="R1783" s="61"/>
      <c r="S1783" s="61"/>
      <c r="T1783" s="62"/>
      <c r="AT1783" s="18" t="s">
        <v>187</v>
      </c>
      <c r="AU1783" s="18" t="s">
        <v>85</v>
      </c>
    </row>
    <row r="1784" spans="2:65" s="13" customFormat="1" ht="11.25">
      <c r="B1784" s="208"/>
      <c r="C1784" s="209"/>
      <c r="D1784" s="195" t="s">
        <v>189</v>
      </c>
      <c r="E1784" s="209"/>
      <c r="F1784" s="211" t="s">
        <v>1909</v>
      </c>
      <c r="G1784" s="209"/>
      <c r="H1784" s="212">
        <v>3.6</v>
      </c>
      <c r="I1784" s="213"/>
      <c r="J1784" s="209"/>
      <c r="K1784" s="209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189</v>
      </c>
      <c r="AU1784" s="218" t="s">
        <v>85</v>
      </c>
      <c r="AV1784" s="13" t="s">
        <v>85</v>
      </c>
      <c r="AW1784" s="13" t="s">
        <v>4</v>
      </c>
      <c r="AX1784" s="13" t="s">
        <v>83</v>
      </c>
      <c r="AY1784" s="218" t="s">
        <v>178</v>
      </c>
    </row>
    <row r="1785" spans="2:65" s="1" customFormat="1" ht="16.5" customHeight="1">
      <c r="B1785" s="35"/>
      <c r="C1785" s="183" t="s">
        <v>1910</v>
      </c>
      <c r="D1785" s="183" t="s">
        <v>180</v>
      </c>
      <c r="E1785" s="184" t="s">
        <v>1911</v>
      </c>
      <c r="F1785" s="185" t="s">
        <v>1912</v>
      </c>
      <c r="G1785" s="186" t="s">
        <v>291</v>
      </c>
      <c r="H1785" s="187">
        <v>31.09</v>
      </c>
      <c r="I1785" s="188"/>
      <c r="J1785" s="189">
        <f>ROUND(I1785*H1785,2)</f>
        <v>0</v>
      </c>
      <c r="K1785" s="185" t="s">
        <v>184</v>
      </c>
      <c r="L1785" s="39"/>
      <c r="M1785" s="190" t="s">
        <v>19</v>
      </c>
      <c r="N1785" s="191" t="s">
        <v>46</v>
      </c>
      <c r="O1785" s="61"/>
      <c r="P1785" s="192">
        <f>O1785*H1785</f>
        <v>0</v>
      </c>
      <c r="Q1785" s="192">
        <v>1.1199999999999999E-3</v>
      </c>
      <c r="R1785" s="192">
        <f>Q1785*H1785</f>
        <v>3.4820799999999999E-2</v>
      </c>
      <c r="S1785" s="192">
        <v>0</v>
      </c>
      <c r="T1785" s="193">
        <f>S1785*H1785</f>
        <v>0</v>
      </c>
      <c r="AR1785" s="18" t="s">
        <v>288</v>
      </c>
      <c r="AT1785" s="18" t="s">
        <v>180</v>
      </c>
      <c r="AU1785" s="18" t="s">
        <v>85</v>
      </c>
      <c r="AY1785" s="18" t="s">
        <v>178</v>
      </c>
      <c r="BE1785" s="194">
        <f>IF(N1785="základní",J1785,0)</f>
        <v>0</v>
      </c>
      <c r="BF1785" s="194">
        <f>IF(N1785="snížená",J1785,0)</f>
        <v>0</v>
      </c>
      <c r="BG1785" s="194">
        <f>IF(N1785="zákl. přenesená",J1785,0)</f>
        <v>0</v>
      </c>
      <c r="BH1785" s="194">
        <f>IF(N1785="sníž. přenesená",J1785,0)</f>
        <v>0</v>
      </c>
      <c r="BI1785" s="194">
        <f>IF(N1785="nulová",J1785,0)</f>
        <v>0</v>
      </c>
      <c r="BJ1785" s="18" t="s">
        <v>83</v>
      </c>
      <c r="BK1785" s="194">
        <f>ROUND(I1785*H1785,2)</f>
        <v>0</v>
      </c>
      <c r="BL1785" s="18" t="s">
        <v>288</v>
      </c>
      <c r="BM1785" s="18" t="s">
        <v>1913</v>
      </c>
    </row>
    <row r="1786" spans="2:65" s="1" customFormat="1" ht="11.25">
      <c r="B1786" s="35"/>
      <c r="C1786" s="36"/>
      <c r="D1786" s="195" t="s">
        <v>187</v>
      </c>
      <c r="E1786" s="36"/>
      <c r="F1786" s="196" t="s">
        <v>1914</v>
      </c>
      <c r="G1786" s="36"/>
      <c r="H1786" s="36"/>
      <c r="I1786" s="113"/>
      <c r="J1786" s="36"/>
      <c r="K1786" s="36"/>
      <c r="L1786" s="39"/>
      <c r="M1786" s="197"/>
      <c r="N1786" s="61"/>
      <c r="O1786" s="61"/>
      <c r="P1786" s="61"/>
      <c r="Q1786" s="61"/>
      <c r="R1786" s="61"/>
      <c r="S1786" s="61"/>
      <c r="T1786" s="62"/>
      <c r="AT1786" s="18" t="s">
        <v>187</v>
      </c>
      <c r="AU1786" s="18" t="s">
        <v>85</v>
      </c>
    </row>
    <row r="1787" spans="2:65" s="13" customFormat="1" ht="11.25">
      <c r="B1787" s="208"/>
      <c r="C1787" s="209"/>
      <c r="D1787" s="195" t="s">
        <v>189</v>
      </c>
      <c r="E1787" s="210" t="s">
        <v>19</v>
      </c>
      <c r="F1787" s="211" t="s">
        <v>1915</v>
      </c>
      <c r="G1787" s="209"/>
      <c r="H1787" s="212">
        <v>31.09</v>
      </c>
      <c r="I1787" s="213"/>
      <c r="J1787" s="209"/>
      <c r="K1787" s="209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189</v>
      </c>
      <c r="AU1787" s="218" t="s">
        <v>85</v>
      </c>
      <c r="AV1787" s="13" t="s">
        <v>85</v>
      </c>
      <c r="AW1787" s="13" t="s">
        <v>35</v>
      </c>
      <c r="AX1787" s="13" t="s">
        <v>83</v>
      </c>
      <c r="AY1787" s="218" t="s">
        <v>178</v>
      </c>
    </row>
    <row r="1788" spans="2:65" s="1" customFormat="1" ht="16.5" customHeight="1">
      <c r="B1788" s="35"/>
      <c r="C1788" s="183" t="s">
        <v>1916</v>
      </c>
      <c r="D1788" s="183" t="s">
        <v>180</v>
      </c>
      <c r="E1788" s="184" t="s">
        <v>1917</v>
      </c>
      <c r="F1788" s="185" t="s">
        <v>1918</v>
      </c>
      <c r="G1788" s="186" t="s">
        <v>291</v>
      </c>
      <c r="H1788" s="187">
        <v>31.09</v>
      </c>
      <c r="I1788" s="188"/>
      <c r="J1788" s="189">
        <f>ROUND(I1788*H1788,2)</f>
        <v>0</v>
      </c>
      <c r="K1788" s="185" t="s">
        <v>184</v>
      </c>
      <c r="L1788" s="39"/>
      <c r="M1788" s="190" t="s">
        <v>19</v>
      </c>
      <c r="N1788" s="191" t="s">
        <v>46</v>
      </c>
      <c r="O1788" s="61"/>
      <c r="P1788" s="192">
        <f>O1788*H1788</f>
        <v>0</v>
      </c>
      <c r="Q1788" s="192">
        <v>1.1199999999999999E-3</v>
      </c>
      <c r="R1788" s="192">
        <f>Q1788*H1788</f>
        <v>3.4820799999999999E-2</v>
      </c>
      <c r="S1788" s="192">
        <v>0</v>
      </c>
      <c r="T1788" s="193">
        <f>S1788*H1788</f>
        <v>0</v>
      </c>
      <c r="AR1788" s="18" t="s">
        <v>288</v>
      </c>
      <c r="AT1788" s="18" t="s">
        <v>180</v>
      </c>
      <c r="AU1788" s="18" t="s">
        <v>85</v>
      </c>
      <c r="AY1788" s="18" t="s">
        <v>178</v>
      </c>
      <c r="BE1788" s="194">
        <f>IF(N1788="základní",J1788,0)</f>
        <v>0</v>
      </c>
      <c r="BF1788" s="194">
        <f>IF(N1788="snížená",J1788,0)</f>
        <v>0</v>
      </c>
      <c r="BG1788" s="194">
        <f>IF(N1788="zákl. přenesená",J1788,0)</f>
        <v>0</v>
      </c>
      <c r="BH1788" s="194">
        <f>IF(N1788="sníž. přenesená",J1788,0)</f>
        <v>0</v>
      </c>
      <c r="BI1788" s="194">
        <f>IF(N1788="nulová",J1788,0)</f>
        <v>0</v>
      </c>
      <c r="BJ1788" s="18" t="s">
        <v>83</v>
      </c>
      <c r="BK1788" s="194">
        <f>ROUND(I1788*H1788,2)</f>
        <v>0</v>
      </c>
      <c r="BL1788" s="18" t="s">
        <v>288</v>
      </c>
      <c r="BM1788" s="18" t="s">
        <v>1919</v>
      </c>
    </row>
    <row r="1789" spans="2:65" s="1" customFormat="1" ht="11.25">
      <c r="B1789" s="35"/>
      <c r="C1789" s="36"/>
      <c r="D1789" s="195" t="s">
        <v>187</v>
      </c>
      <c r="E1789" s="36"/>
      <c r="F1789" s="196" t="s">
        <v>1920</v>
      </c>
      <c r="G1789" s="36"/>
      <c r="H1789" s="36"/>
      <c r="I1789" s="113"/>
      <c r="J1789" s="36"/>
      <c r="K1789" s="36"/>
      <c r="L1789" s="39"/>
      <c r="M1789" s="197"/>
      <c r="N1789" s="61"/>
      <c r="O1789" s="61"/>
      <c r="P1789" s="61"/>
      <c r="Q1789" s="61"/>
      <c r="R1789" s="61"/>
      <c r="S1789" s="61"/>
      <c r="T1789" s="62"/>
      <c r="AT1789" s="18" t="s">
        <v>187</v>
      </c>
      <c r="AU1789" s="18" t="s">
        <v>85</v>
      </c>
    </row>
    <row r="1790" spans="2:65" s="13" customFormat="1" ht="11.25">
      <c r="B1790" s="208"/>
      <c r="C1790" s="209"/>
      <c r="D1790" s="195" t="s">
        <v>189</v>
      </c>
      <c r="E1790" s="210" t="s">
        <v>19</v>
      </c>
      <c r="F1790" s="211" t="s">
        <v>1915</v>
      </c>
      <c r="G1790" s="209"/>
      <c r="H1790" s="212">
        <v>31.09</v>
      </c>
      <c r="I1790" s="213"/>
      <c r="J1790" s="209"/>
      <c r="K1790" s="209"/>
      <c r="L1790" s="214"/>
      <c r="M1790" s="215"/>
      <c r="N1790" s="216"/>
      <c r="O1790" s="216"/>
      <c r="P1790" s="216"/>
      <c r="Q1790" s="216"/>
      <c r="R1790" s="216"/>
      <c r="S1790" s="216"/>
      <c r="T1790" s="217"/>
      <c r="AT1790" s="218" t="s">
        <v>189</v>
      </c>
      <c r="AU1790" s="218" t="s">
        <v>85</v>
      </c>
      <c r="AV1790" s="13" t="s">
        <v>85</v>
      </c>
      <c r="AW1790" s="13" t="s">
        <v>35</v>
      </c>
      <c r="AX1790" s="13" t="s">
        <v>83</v>
      </c>
      <c r="AY1790" s="218" t="s">
        <v>178</v>
      </c>
    </row>
    <row r="1791" spans="2:65" s="1" customFormat="1" ht="16.5" customHeight="1">
      <c r="B1791" s="35"/>
      <c r="C1791" s="183" t="s">
        <v>1921</v>
      </c>
      <c r="D1791" s="183" t="s">
        <v>180</v>
      </c>
      <c r="E1791" s="184" t="s">
        <v>1922</v>
      </c>
      <c r="F1791" s="185" t="s">
        <v>1923</v>
      </c>
      <c r="G1791" s="186" t="s">
        <v>291</v>
      </c>
      <c r="H1791" s="187">
        <v>17.87</v>
      </c>
      <c r="I1791" s="188"/>
      <c r="J1791" s="189">
        <f>ROUND(I1791*H1791,2)</f>
        <v>0</v>
      </c>
      <c r="K1791" s="185" t="s">
        <v>184</v>
      </c>
      <c r="L1791" s="39"/>
      <c r="M1791" s="190" t="s">
        <v>19</v>
      </c>
      <c r="N1791" s="191" t="s">
        <v>46</v>
      </c>
      <c r="O1791" s="61"/>
      <c r="P1791" s="192">
        <f>O1791*H1791</f>
        <v>0</v>
      </c>
      <c r="Q1791" s="192">
        <v>2.2200000000000002E-3</v>
      </c>
      <c r="R1791" s="192">
        <f>Q1791*H1791</f>
        <v>3.9671400000000002E-2</v>
      </c>
      <c r="S1791" s="192">
        <v>0</v>
      </c>
      <c r="T1791" s="193">
        <f>S1791*H1791</f>
        <v>0</v>
      </c>
      <c r="AR1791" s="18" t="s">
        <v>288</v>
      </c>
      <c r="AT1791" s="18" t="s">
        <v>180</v>
      </c>
      <c r="AU1791" s="18" t="s">
        <v>85</v>
      </c>
      <c r="AY1791" s="18" t="s">
        <v>178</v>
      </c>
      <c r="BE1791" s="194">
        <f>IF(N1791="základní",J1791,0)</f>
        <v>0</v>
      </c>
      <c r="BF1791" s="194">
        <f>IF(N1791="snížená",J1791,0)</f>
        <v>0</v>
      </c>
      <c r="BG1791" s="194">
        <f>IF(N1791="zákl. přenesená",J1791,0)</f>
        <v>0</v>
      </c>
      <c r="BH1791" s="194">
        <f>IF(N1791="sníž. přenesená",J1791,0)</f>
        <v>0</v>
      </c>
      <c r="BI1791" s="194">
        <f>IF(N1791="nulová",J1791,0)</f>
        <v>0</v>
      </c>
      <c r="BJ1791" s="18" t="s">
        <v>83</v>
      </c>
      <c r="BK1791" s="194">
        <f>ROUND(I1791*H1791,2)</f>
        <v>0</v>
      </c>
      <c r="BL1791" s="18" t="s">
        <v>288</v>
      </c>
      <c r="BM1791" s="18" t="s">
        <v>1924</v>
      </c>
    </row>
    <row r="1792" spans="2:65" s="1" customFormat="1" ht="11.25">
      <c r="B1792" s="35"/>
      <c r="C1792" s="36"/>
      <c r="D1792" s="195" t="s">
        <v>187</v>
      </c>
      <c r="E1792" s="36"/>
      <c r="F1792" s="196" t="s">
        <v>1925</v>
      </c>
      <c r="G1792" s="36"/>
      <c r="H1792" s="36"/>
      <c r="I1792" s="113"/>
      <c r="J1792" s="36"/>
      <c r="K1792" s="36"/>
      <c r="L1792" s="39"/>
      <c r="M1792" s="197"/>
      <c r="N1792" s="61"/>
      <c r="O1792" s="61"/>
      <c r="P1792" s="61"/>
      <c r="Q1792" s="61"/>
      <c r="R1792" s="61"/>
      <c r="S1792" s="61"/>
      <c r="T1792" s="62"/>
      <c r="AT1792" s="18" t="s">
        <v>187</v>
      </c>
      <c r="AU1792" s="18" t="s">
        <v>85</v>
      </c>
    </row>
    <row r="1793" spans="2:65" s="13" customFormat="1" ht="11.25">
      <c r="B1793" s="208"/>
      <c r="C1793" s="209"/>
      <c r="D1793" s="195" t="s">
        <v>189</v>
      </c>
      <c r="E1793" s="210" t="s">
        <v>19</v>
      </c>
      <c r="F1793" s="211" t="s">
        <v>1926</v>
      </c>
      <c r="G1793" s="209"/>
      <c r="H1793" s="212">
        <v>17.87</v>
      </c>
      <c r="I1793" s="213"/>
      <c r="J1793" s="209"/>
      <c r="K1793" s="209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189</v>
      </c>
      <c r="AU1793" s="218" t="s">
        <v>85</v>
      </c>
      <c r="AV1793" s="13" t="s">
        <v>85</v>
      </c>
      <c r="AW1793" s="13" t="s">
        <v>35</v>
      </c>
      <c r="AX1793" s="13" t="s">
        <v>83</v>
      </c>
      <c r="AY1793" s="218" t="s">
        <v>178</v>
      </c>
    </row>
    <row r="1794" spans="2:65" s="1" customFormat="1" ht="16.5" customHeight="1">
      <c r="B1794" s="35"/>
      <c r="C1794" s="183" t="s">
        <v>1927</v>
      </c>
      <c r="D1794" s="183" t="s">
        <v>180</v>
      </c>
      <c r="E1794" s="184" t="s">
        <v>1928</v>
      </c>
      <c r="F1794" s="185" t="s">
        <v>1929</v>
      </c>
      <c r="G1794" s="186" t="s">
        <v>291</v>
      </c>
      <c r="H1794" s="187">
        <v>31.53</v>
      </c>
      <c r="I1794" s="188"/>
      <c r="J1794" s="189">
        <f>ROUND(I1794*H1794,2)</f>
        <v>0</v>
      </c>
      <c r="K1794" s="185" t="s">
        <v>184</v>
      </c>
      <c r="L1794" s="39"/>
      <c r="M1794" s="190" t="s">
        <v>19</v>
      </c>
      <c r="N1794" s="191" t="s">
        <v>46</v>
      </c>
      <c r="O1794" s="61"/>
      <c r="P1794" s="192">
        <f>O1794*H1794</f>
        <v>0</v>
      </c>
      <c r="Q1794" s="192">
        <v>2.7799999999999999E-3</v>
      </c>
      <c r="R1794" s="192">
        <f>Q1794*H1794</f>
        <v>8.7653400000000006E-2</v>
      </c>
      <c r="S1794" s="192">
        <v>0</v>
      </c>
      <c r="T1794" s="193">
        <f>S1794*H1794</f>
        <v>0</v>
      </c>
      <c r="AR1794" s="18" t="s">
        <v>288</v>
      </c>
      <c r="AT1794" s="18" t="s">
        <v>180</v>
      </c>
      <c r="AU1794" s="18" t="s">
        <v>85</v>
      </c>
      <c r="AY1794" s="18" t="s">
        <v>178</v>
      </c>
      <c r="BE1794" s="194">
        <f>IF(N1794="základní",J1794,0)</f>
        <v>0</v>
      </c>
      <c r="BF1794" s="194">
        <f>IF(N1794="snížená",J1794,0)</f>
        <v>0</v>
      </c>
      <c r="BG1794" s="194">
        <f>IF(N1794="zákl. přenesená",J1794,0)</f>
        <v>0</v>
      </c>
      <c r="BH1794" s="194">
        <f>IF(N1794="sníž. přenesená",J1794,0)</f>
        <v>0</v>
      </c>
      <c r="BI1794" s="194">
        <f>IF(N1794="nulová",J1794,0)</f>
        <v>0</v>
      </c>
      <c r="BJ1794" s="18" t="s">
        <v>83</v>
      </c>
      <c r="BK1794" s="194">
        <f>ROUND(I1794*H1794,2)</f>
        <v>0</v>
      </c>
      <c r="BL1794" s="18" t="s">
        <v>288</v>
      </c>
      <c r="BM1794" s="18" t="s">
        <v>1930</v>
      </c>
    </row>
    <row r="1795" spans="2:65" s="1" customFormat="1" ht="11.25">
      <c r="B1795" s="35"/>
      <c r="C1795" s="36"/>
      <c r="D1795" s="195" t="s">
        <v>187</v>
      </c>
      <c r="E1795" s="36"/>
      <c r="F1795" s="196" t="s">
        <v>1931</v>
      </c>
      <c r="G1795" s="36"/>
      <c r="H1795" s="36"/>
      <c r="I1795" s="113"/>
      <c r="J1795" s="36"/>
      <c r="K1795" s="36"/>
      <c r="L1795" s="39"/>
      <c r="M1795" s="197"/>
      <c r="N1795" s="61"/>
      <c r="O1795" s="61"/>
      <c r="P1795" s="61"/>
      <c r="Q1795" s="61"/>
      <c r="R1795" s="61"/>
      <c r="S1795" s="61"/>
      <c r="T1795" s="62"/>
      <c r="AT1795" s="18" t="s">
        <v>187</v>
      </c>
      <c r="AU1795" s="18" t="s">
        <v>85</v>
      </c>
    </row>
    <row r="1796" spans="2:65" s="13" customFormat="1" ht="11.25">
      <c r="B1796" s="208"/>
      <c r="C1796" s="209"/>
      <c r="D1796" s="195" t="s">
        <v>189</v>
      </c>
      <c r="E1796" s="210" t="s">
        <v>19</v>
      </c>
      <c r="F1796" s="211" t="s">
        <v>1932</v>
      </c>
      <c r="G1796" s="209"/>
      <c r="H1796" s="212">
        <v>31.53</v>
      </c>
      <c r="I1796" s="213"/>
      <c r="J1796" s="209"/>
      <c r="K1796" s="209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189</v>
      </c>
      <c r="AU1796" s="218" t="s">
        <v>85</v>
      </c>
      <c r="AV1796" s="13" t="s">
        <v>85</v>
      </c>
      <c r="AW1796" s="13" t="s">
        <v>35</v>
      </c>
      <c r="AX1796" s="13" t="s">
        <v>83</v>
      </c>
      <c r="AY1796" s="218" t="s">
        <v>178</v>
      </c>
    </row>
    <row r="1797" spans="2:65" s="1" customFormat="1" ht="16.5" customHeight="1">
      <c r="B1797" s="35"/>
      <c r="C1797" s="183" t="s">
        <v>1933</v>
      </c>
      <c r="D1797" s="183" t="s">
        <v>180</v>
      </c>
      <c r="E1797" s="184" t="s">
        <v>1934</v>
      </c>
      <c r="F1797" s="185" t="s">
        <v>1935</v>
      </c>
      <c r="G1797" s="186" t="s">
        <v>183</v>
      </c>
      <c r="H1797" s="187">
        <v>494.98599999999999</v>
      </c>
      <c r="I1797" s="188"/>
      <c r="J1797" s="189">
        <f>ROUND(I1797*H1797,2)</f>
        <v>0</v>
      </c>
      <c r="K1797" s="185" t="s">
        <v>184</v>
      </c>
      <c r="L1797" s="39"/>
      <c r="M1797" s="190" t="s">
        <v>19</v>
      </c>
      <c r="N1797" s="191" t="s">
        <v>46</v>
      </c>
      <c r="O1797" s="61"/>
      <c r="P1797" s="192">
        <f>O1797*H1797</f>
        <v>0</v>
      </c>
      <c r="Q1797" s="192">
        <v>0</v>
      </c>
      <c r="R1797" s="192">
        <f>Q1797*H1797</f>
        <v>0</v>
      </c>
      <c r="S1797" s="192">
        <v>0</v>
      </c>
      <c r="T1797" s="193">
        <f>S1797*H1797</f>
        <v>0</v>
      </c>
      <c r="AR1797" s="18" t="s">
        <v>288</v>
      </c>
      <c r="AT1797" s="18" t="s">
        <v>180</v>
      </c>
      <c r="AU1797" s="18" t="s">
        <v>85</v>
      </c>
      <c r="AY1797" s="18" t="s">
        <v>178</v>
      </c>
      <c r="BE1797" s="194">
        <f>IF(N1797="základní",J1797,0)</f>
        <v>0</v>
      </c>
      <c r="BF1797" s="194">
        <f>IF(N1797="snížená",J1797,0)</f>
        <v>0</v>
      </c>
      <c r="BG1797" s="194">
        <f>IF(N1797="zákl. přenesená",J1797,0)</f>
        <v>0</v>
      </c>
      <c r="BH1797" s="194">
        <f>IF(N1797="sníž. přenesená",J1797,0)</f>
        <v>0</v>
      </c>
      <c r="BI1797" s="194">
        <f>IF(N1797="nulová",J1797,0)</f>
        <v>0</v>
      </c>
      <c r="BJ1797" s="18" t="s">
        <v>83</v>
      </c>
      <c r="BK1797" s="194">
        <f>ROUND(I1797*H1797,2)</f>
        <v>0</v>
      </c>
      <c r="BL1797" s="18" t="s">
        <v>288</v>
      </c>
      <c r="BM1797" s="18" t="s">
        <v>1936</v>
      </c>
    </row>
    <row r="1798" spans="2:65" s="1" customFormat="1" ht="11.25">
      <c r="B1798" s="35"/>
      <c r="C1798" s="36"/>
      <c r="D1798" s="195" t="s">
        <v>187</v>
      </c>
      <c r="E1798" s="36"/>
      <c r="F1798" s="196" t="s">
        <v>1937</v>
      </c>
      <c r="G1798" s="36"/>
      <c r="H1798" s="36"/>
      <c r="I1798" s="113"/>
      <c r="J1798" s="36"/>
      <c r="K1798" s="36"/>
      <c r="L1798" s="39"/>
      <c r="M1798" s="197"/>
      <c r="N1798" s="61"/>
      <c r="O1798" s="61"/>
      <c r="P1798" s="61"/>
      <c r="Q1798" s="61"/>
      <c r="R1798" s="61"/>
      <c r="S1798" s="61"/>
      <c r="T1798" s="62"/>
      <c r="AT1798" s="18" t="s">
        <v>187</v>
      </c>
      <c r="AU1798" s="18" t="s">
        <v>85</v>
      </c>
    </row>
    <row r="1799" spans="2:65" s="12" customFormat="1" ht="11.25">
      <c r="B1799" s="198"/>
      <c r="C1799" s="199"/>
      <c r="D1799" s="195" t="s">
        <v>189</v>
      </c>
      <c r="E1799" s="200" t="s">
        <v>19</v>
      </c>
      <c r="F1799" s="201" t="s">
        <v>1938</v>
      </c>
      <c r="G1799" s="199"/>
      <c r="H1799" s="200" t="s">
        <v>19</v>
      </c>
      <c r="I1799" s="202"/>
      <c r="J1799" s="199"/>
      <c r="K1799" s="199"/>
      <c r="L1799" s="203"/>
      <c r="M1799" s="204"/>
      <c r="N1799" s="205"/>
      <c r="O1799" s="205"/>
      <c r="P1799" s="205"/>
      <c r="Q1799" s="205"/>
      <c r="R1799" s="205"/>
      <c r="S1799" s="205"/>
      <c r="T1799" s="206"/>
      <c r="AT1799" s="207" t="s">
        <v>189</v>
      </c>
      <c r="AU1799" s="207" t="s">
        <v>85</v>
      </c>
      <c r="AV1799" s="12" t="s">
        <v>83</v>
      </c>
      <c r="AW1799" s="12" t="s">
        <v>35</v>
      </c>
      <c r="AX1799" s="12" t="s">
        <v>75</v>
      </c>
      <c r="AY1799" s="207" t="s">
        <v>178</v>
      </c>
    </row>
    <row r="1800" spans="2:65" s="13" customFormat="1" ht="11.25">
      <c r="B1800" s="208"/>
      <c r="C1800" s="209"/>
      <c r="D1800" s="195" t="s">
        <v>189</v>
      </c>
      <c r="E1800" s="210" t="s">
        <v>19</v>
      </c>
      <c r="F1800" s="211" t="s">
        <v>1939</v>
      </c>
      <c r="G1800" s="209"/>
      <c r="H1800" s="212">
        <v>472.483</v>
      </c>
      <c r="I1800" s="213"/>
      <c r="J1800" s="209"/>
      <c r="K1800" s="209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189</v>
      </c>
      <c r="AU1800" s="218" t="s">
        <v>85</v>
      </c>
      <c r="AV1800" s="13" t="s">
        <v>85</v>
      </c>
      <c r="AW1800" s="13" t="s">
        <v>35</v>
      </c>
      <c r="AX1800" s="13" t="s">
        <v>75</v>
      </c>
      <c r="AY1800" s="218" t="s">
        <v>178</v>
      </c>
    </row>
    <row r="1801" spans="2:65" s="15" customFormat="1" ht="11.25">
      <c r="B1801" s="230"/>
      <c r="C1801" s="231"/>
      <c r="D1801" s="195" t="s">
        <v>189</v>
      </c>
      <c r="E1801" s="232" t="s">
        <v>19</v>
      </c>
      <c r="F1801" s="233" t="s">
        <v>274</v>
      </c>
      <c r="G1801" s="231"/>
      <c r="H1801" s="234">
        <v>472.483</v>
      </c>
      <c r="I1801" s="235"/>
      <c r="J1801" s="231"/>
      <c r="K1801" s="231"/>
      <c r="L1801" s="236"/>
      <c r="M1801" s="237"/>
      <c r="N1801" s="238"/>
      <c r="O1801" s="238"/>
      <c r="P1801" s="238"/>
      <c r="Q1801" s="238"/>
      <c r="R1801" s="238"/>
      <c r="S1801" s="238"/>
      <c r="T1801" s="239"/>
      <c r="AT1801" s="240" t="s">
        <v>189</v>
      </c>
      <c r="AU1801" s="240" t="s">
        <v>85</v>
      </c>
      <c r="AV1801" s="15" t="s">
        <v>198</v>
      </c>
      <c r="AW1801" s="15" t="s">
        <v>35</v>
      </c>
      <c r="AX1801" s="15" t="s">
        <v>75</v>
      </c>
      <c r="AY1801" s="240" t="s">
        <v>178</v>
      </c>
    </row>
    <row r="1802" spans="2:65" s="12" customFormat="1" ht="11.25">
      <c r="B1802" s="198"/>
      <c r="C1802" s="199"/>
      <c r="D1802" s="195" t="s">
        <v>189</v>
      </c>
      <c r="E1802" s="200" t="s">
        <v>19</v>
      </c>
      <c r="F1802" s="201" t="s">
        <v>1940</v>
      </c>
      <c r="G1802" s="199"/>
      <c r="H1802" s="200" t="s">
        <v>19</v>
      </c>
      <c r="I1802" s="202"/>
      <c r="J1802" s="199"/>
      <c r="K1802" s="199"/>
      <c r="L1802" s="203"/>
      <c r="M1802" s="204"/>
      <c r="N1802" s="205"/>
      <c r="O1802" s="205"/>
      <c r="P1802" s="205"/>
      <c r="Q1802" s="205"/>
      <c r="R1802" s="205"/>
      <c r="S1802" s="205"/>
      <c r="T1802" s="206"/>
      <c r="AT1802" s="207" t="s">
        <v>189</v>
      </c>
      <c r="AU1802" s="207" t="s">
        <v>85</v>
      </c>
      <c r="AV1802" s="12" t="s">
        <v>83</v>
      </c>
      <c r="AW1802" s="12" t="s">
        <v>35</v>
      </c>
      <c r="AX1802" s="12" t="s">
        <v>75</v>
      </c>
      <c r="AY1802" s="207" t="s">
        <v>178</v>
      </c>
    </row>
    <row r="1803" spans="2:65" s="12" customFormat="1" ht="11.25">
      <c r="B1803" s="198"/>
      <c r="C1803" s="199"/>
      <c r="D1803" s="195" t="s">
        <v>189</v>
      </c>
      <c r="E1803" s="200" t="s">
        <v>19</v>
      </c>
      <c r="F1803" s="201" t="s">
        <v>1941</v>
      </c>
      <c r="G1803" s="199"/>
      <c r="H1803" s="200" t="s">
        <v>19</v>
      </c>
      <c r="I1803" s="202"/>
      <c r="J1803" s="199"/>
      <c r="K1803" s="199"/>
      <c r="L1803" s="203"/>
      <c r="M1803" s="204"/>
      <c r="N1803" s="205"/>
      <c r="O1803" s="205"/>
      <c r="P1803" s="205"/>
      <c r="Q1803" s="205"/>
      <c r="R1803" s="205"/>
      <c r="S1803" s="205"/>
      <c r="T1803" s="206"/>
      <c r="AT1803" s="207" t="s">
        <v>189</v>
      </c>
      <c r="AU1803" s="207" t="s">
        <v>85</v>
      </c>
      <c r="AV1803" s="12" t="s">
        <v>83</v>
      </c>
      <c r="AW1803" s="12" t="s">
        <v>35</v>
      </c>
      <c r="AX1803" s="12" t="s">
        <v>75</v>
      </c>
      <c r="AY1803" s="207" t="s">
        <v>178</v>
      </c>
    </row>
    <row r="1804" spans="2:65" s="13" customFormat="1" ht="11.25">
      <c r="B1804" s="208"/>
      <c r="C1804" s="209"/>
      <c r="D1804" s="195" t="s">
        <v>189</v>
      </c>
      <c r="E1804" s="210" t="s">
        <v>19</v>
      </c>
      <c r="F1804" s="211" t="s">
        <v>1942</v>
      </c>
      <c r="G1804" s="209"/>
      <c r="H1804" s="212">
        <v>2.681</v>
      </c>
      <c r="I1804" s="213"/>
      <c r="J1804" s="209"/>
      <c r="K1804" s="209"/>
      <c r="L1804" s="214"/>
      <c r="M1804" s="215"/>
      <c r="N1804" s="216"/>
      <c r="O1804" s="216"/>
      <c r="P1804" s="216"/>
      <c r="Q1804" s="216"/>
      <c r="R1804" s="216"/>
      <c r="S1804" s="216"/>
      <c r="T1804" s="217"/>
      <c r="AT1804" s="218" t="s">
        <v>189</v>
      </c>
      <c r="AU1804" s="218" t="s">
        <v>85</v>
      </c>
      <c r="AV1804" s="13" t="s">
        <v>85</v>
      </c>
      <c r="AW1804" s="13" t="s">
        <v>35</v>
      </c>
      <c r="AX1804" s="13" t="s">
        <v>75</v>
      </c>
      <c r="AY1804" s="218" t="s">
        <v>178</v>
      </c>
    </row>
    <row r="1805" spans="2:65" s="13" customFormat="1" ht="11.25">
      <c r="B1805" s="208"/>
      <c r="C1805" s="209"/>
      <c r="D1805" s="195" t="s">
        <v>189</v>
      </c>
      <c r="E1805" s="210" t="s">
        <v>19</v>
      </c>
      <c r="F1805" s="211" t="s">
        <v>1943</v>
      </c>
      <c r="G1805" s="209"/>
      <c r="H1805" s="212">
        <v>5.9489999999999998</v>
      </c>
      <c r="I1805" s="213"/>
      <c r="J1805" s="209"/>
      <c r="K1805" s="209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189</v>
      </c>
      <c r="AU1805" s="218" t="s">
        <v>85</v>
      </c>
      <c r="AV1805" s="13" t="s">
        <v>85</v>
      </c>
      <c r="AW1805" s="13" t="s">
        <v>35</v>
      </c>
      <c r="AX1805" s="13" t="s">
        <v>75</v>
      </c>
      <c r="AY1805" s="218" t="s">
        <v>178</v>
      </c>
    </row>
    <row r="1806" spans="2:65" s="12" customFormat="1" ht="11.25">
      <c r="B1806" s="198"/>
      <c r="C1806" s="199"/>
      <c r="D1806" s="195" t="s">
        <v>189</v>
      </c>
      <c r="E1806" s="200" t="s">
        <v>19</v>
      </c>
      <c r="F1806" s="201" t="s">
        <v>1944</v>
      </c>
      <c r="G1806" s="199"/>
      <c r="H1806" s="200" t="s">
        <v>19</v>
      </c>
      <c r="I1806" s="202"/>
      <c r="J1806" s="199"/>
      <c r="K1806" s="199"/>
      <c r="L1806" s="203"/>
      <c r="M1806" s="204"/>
      <c r="N1806" s="205"/>
      <c r="O1806" s="205"/>
      <c r="P1806" s="205"/>
      <c r="Q1806" s="205"/>
      <c r="R1806" s="205"/>
      <c r="S1806" s="205"/>
      <c r="T1806" s="206"/>
      <c r="AT1806" s="207" t="s">
        <v>189</v>
      </c>
      <c r="AU1806" s="207" t="s">
        <v>85</v>
      </c>
      <c r="AV1806" s="12" t="s">
        <v>83</v>
      </c>
      <c r="AW1806" s="12" t="s">
        <v>35</v>
      </c>
      <c r="AX1806" s="12" t="s">
        <v>75</v>
      </c>
      <c r="AY1806" s="207" t="s">
        <v>178</v>
      </c>
    </row>
    <row r="1807" spans="2:65" s="13" customFormat="1" ht="11.25">
      <c r="B1807" s="208"/>
      <c r="C1807" s="209"/>
      <c r="D1807" s="195" t="s">
        <v>189</v>
      </c>
      <c r="E1807" s="210" t="s">
        <v>19</v>
      </c>
      <c r="F1807" s="211" t="s">
        <v>1945</v>
      </c>
      <c r="G1807" s="209"/>
      <c r="H1807" s="212">
        <v>13.872999999999999</v>
      </c>
      <c r="I1807" s="213"/>
      <c r="J1807" s="209"/>
      <c r="K1807" s="209"/>
      <c r="L1807" s="214"/>
      <c r="M1807" s="215"/>
      <c r="N1807" s="216"/>
      <c r="O1807" s="216"/>
      <c r="P1807" s="216"/>
      <c r="Q1807" s="216"/>
      <c r="R1807" s="216"/>
      <c r="S1807" s="216"/>
      <c r="T1807" s="217"/>
      <c r="AT1807" s="218" t="s">
        <v>189</v>
      </c>
      <c r="AU1807" s="218" t="s">
        <v>85</v>
      </c>
      <c r="AV1807" s="13" t="s">
        <v>85</v>
      </c>
      <c r="AW1807" s="13" t="s">
        <v>35</v>
      </c>
      <c r="AX1807" s="13" t="s">
        <v>75</v>
      </c>
      <c r="AY1807" s="218" t="s">
        <v>178</v>
      </c>
    </row>
    <row r="1808" spans="2:65" s="15" customFormat="1" ht="11.25">
      <c r="B1808" s="230"/>
      <c r="C1808" s="231"/>
      <c r="D1808" s="195" t="s">
        <v>189</v>
      </c>
      <c r="E1808" s="232" t="s">
        <v>19</v>
      </c>
      <c r="F1808" s="233" t="s">
        <v>274</v>
      </c>
      <c r="G1808" s="231"/>
      <c r="H1808" s="234">
        <v>22.503</v>
      </c>
      <c r="I1808" s="235"/>
      <c r="J1808" s="231"/>
      <c r="K1808" s="231"/>
      <c r="L1808" s="236"/>
      <c r="M1808" s="237"/>
      <c r="N1808" s="238"/>
      <c r="O1808" s="238"/>
      <c r="P1808" s="238"/>
      <c r="Q1808" s="238"/>
      <c r="R1808" s="238"/>
      <c r="S1808" s="238"/>
      <c r="T1808" s="239"/>
      <c r="AT1808" s="240" t="s">
        <v>189</v>
      </c>
      <c r="AU1808" s="240" t="s">
        <v>85</v>
      </c>
      <c r="AV1808" s="15" t="s">
        <v>198</v>
      </c>
      <c r="AW1808" s="15" t="s">
        <v>35</v>
      </c>
      <c r="AX1808" s="15" t="s">
        <v>75</v>
      </c>
      <c r="AY1808" s="240" t="s">
        <v>178</v>
      </c>
    </row>
    <row r="1809" spans="2:65" s="14" customFormat="1" ht="11.25">
      <c r="B1809" s="219"/>
      <c r="C1809" s="220"/>
      <c r="D1809" s="195" t="s">
        <v>189</v>
      </c>
      <c r="E1809" s="221" t="s">
        <v>19</v>
      </c>
      <c r="F1809" s="222" t="s">
        <v>258</v>
      </c>
      <c r="G1809" s="220"/>
      <c r="H1809" s="223">
        <v>494.98599999999999</v>
      </c>
      <c r="I1809" s="224"/>
      <c r="J1809" s="220"/>
      <c r="K1809" s="220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189</v>
      </c>
      <c r="AU1809" s="229" t="s">
        <v>85</v>
      </c>
      <c r="AV1809" s="14" t="s">
        <v>185</v>
      </c>
      <c r="AW1809" s="14" t="s">
        <v>35</v>
      </c>
      <c r="AX1809" s="14" t="s">
        <v>83</v>
      </c>
      <c r="AY1809" s="229" t="s">
        <v>178</v>
      </c>
    </row>
    <row r="1810" spans="2:65" s="1" customFormat="1" ht="16.5" customHeight="1">
      <c r="B1810" s="35"/>
      <c r="C1810" s="245" t="s">
        <v>1946</v>
      </c>
      <c r="D1810" s="245" t="s">
        <v>970</v>
      </c>
      <c r="E1810" s="246" t="s">
        <v>1947</v>
      </c>
      <c r="F1810" s="247" t="s">
        <v>1948</v>
      </c>
      <c r="G1810" s="248" t="s">
        <v>183</v>
      </c>
      <c r="H1810" s="249">
        <v>569.23400000000004</v>
      </c>
      <c r="I1810" s="250"/>
      <c r="J1810" s="251">
        <f>ROUND(I1810*H1810,2)</f>
        <v>0</v>
      </c>
      <c r="K1810" s="247" t="s">
        <v>184</v>
      </c>
      <c r="L1810" s="252"/>
      <c r="M1810" s="253" t="s">
        <v>19</v>
      </c>
      <c r="N1810" s="254" t="s">
        <v>46</v>
      </c>
      <c r="O1810" s="61"/>
      <c r="P1810" s="192">
        <f>O1810*H1810</f>
        <v>0</v>
      </c>
      <c r="Q1810" s="192">
        <v>2.9999999999999997E-4</v>
      </c>
      <c r="R1810" s="192">
        <f>Q1810*H1810</f>
        <v>0.17077019999999998</v>
      </c>
      <c r="S1810" s="192">
        <v>0</v>
      </c>
      <c r="T1810" s="193">
        <f>S1810*H1810</f>
        <v>0</v>
      </c>
      <c r="AR1810" s="18" t="s">
        <v>403</v>
      </c>
      <c r="AT1810" s="18" t="s">
        <v>970</v>
      </c>
      <c r="AU1810" s="18" t="s">
        <v>85</v>
      </c>
      <c r="AY1810" s="18" t="s">
        <v>178</v>
      </c>
      <c r="BE1810" s="194">
        <f>IF(N1810="základní",J1810,0)</f>
        <v>0</v>
      </c>
      <c r="BF1810" s="194">
        <f>IF(N1810="snížená",J1810,0)</f>
        <v>0</v>
      </c>
      <c r="BG1810" s="194">
        <f>IF(N1810="zákl. přenesená",J1810,0)</f>
        <v>0</v>
      </c>
      <c r="BH1810" s="194">
        <f>IF(N1810="sníž. přenesená",J1810,0)</f>
        <v>0</v>
      </c>
      <c r="BI1810" s="194">
        <f>IF(N1810="nulová",J1810,0)</f>
        <v>0</v>
      </c>
      <c r="BJ1810" s="18" t="s">
        <v>83</v>
      </c>
      <c r="BK1810" s="194">
        <f>ROUND(I1810*H1810,2)</f>
        <v>0</v>
      </c>
      <c r="BL1810" s="18" t="s">
        <v>288</v>
      </c>
      <c r="BM1810" s="18" t="s">
        <v>1949</v>
      </c>
    </row>
    <row r="1811" spans="2:65" s="1" customFormat="1" ht="11.25">
      <c r="B1811" s="35"/>
      <c r="C1811" s="36"/>
      <c r="D1811" s="195" t="s">
        <v>187</v>
      </c>
      <c r="E1811" s="36"/>
      <c r="F1811" s="196" t="s">
        <v>1948</v>
      </c>
      <c r="G1811" s="36"/>
      <c r="H1811" s="36"/>
      <c r="I1811" s="113"/>
      <c r="J1811" s="36"/>
      <c r="K1811" s="36"/>
      <c r="L1811" s="39"/>
      <c r="M1811" s="197"/>
      <c r="N1811" s="61"/>
      <c r="O1811" s="61"/>
      <c r="P1811" s="61"/>
      <c r="Q1811" s="61"/>
      <c r="R1811" s="61"/>
      <c r="S1811" s="61"/>
      <c r="T1811" s="62"/>
      <c r="AT1811" s="18" t="s">
        <v>187</v>
      </c>
      <c r="AU1811" s="18" t="s">
        <v>85</v>
      </c>
    </row>
    <row r="1812" spans="2:65" s="13" customFormat="1" ht="11.25">
      <c r="B1812" s="208"/>
      <c r="C1812" s="209"/>
      <c r="D1812" s="195" t="s">
        <v>189</v>
      </c>
      <c r="E1812" s="209"/>
      <c r="F1812" s="211" t="s">
        <v>1950</v>
      </c>
      <c r="G1812" s="209"/>
      <c r="H1812" s="212">
        <v>569.23400000000004</v>
      </c>
      <c r="I1812" s="213"/>
      <c r="J1812" s="209"/>
      <c r="K1812" s="209"/>
      <c r="L1812" s="214"/>
      <c r="M1812" s="215"/>
      <c r="N1812" s="216"/>
      <c r="O1812" s="216"/>
      <c r="P1812" s="216"/>
      <c r="Q1812" s="216"/>
      <c r="R1812" s="216"/>
      <c r="S1812" s="216"/>
      <c r="T1812" s="217"/>
      <c r="AT1812" s="218" t="s">
        <v>189</v>
      </c>
      <c r="AU1812" s="218" t="s">
        <v>85</v>
      </c>
      <c r="AV1812" s="13" t="s">
        <v>85</v>
      </c>
      <c r="AW1812" s="13" t="s">
        <v>4</v>
      </c>
      <c r="AX1812" s="13" t="s">
        <v>83</v>
      </c>
      <c r="AY1812" s="218" t="s">
        <v>178</v>
      </c>
    </row>
    <row r="1813" spans="2:65" s="1" customFormat="1" ht="16.5" customHeight="1">
      <c r="B1813" s="35"/>
      <c r="C1813" s="183" t="s">
        <v>1951</v>
      </c>
      <c r="D1813" s="183" t="s">
        <v>180</v>
      </c>
      <c r="E1813" s="184" t="s">
        <v>1952</v>
      </c>
      <c r="F1813" s="185" t="s">
        <v>1953</v>
      </c>
      <c r="G1813" s="186" t="s">
        <v>183</v>
      </c>
      <c r="H1813" s="187">
        <v>22.503</v>
      </c>
      <c r="I1813" s="188"/>
      <c r="J1813" s="189">
        <f>ROUND(I1813*H1813,2)</f>
        <v>0</v>
      </c>
      <c r="K1813" s="185" t="s">
        <v>184</v>
      </c>
      <c r="L1813" s="39"/>
      <c r="M1813" s="190" t="s">
        <v>19</v>
      </c>
      <c r="N1813" s="191" t="s">
        <v>46</v>
      </c>
      <c r="O1813" s="61"/>
      <c r="P1813" s="192">
        <f>O1813*H1813</f>
        <v>0</v>
      </c>
      <c r="Q1813" s="192">
        <v>3.0000000000000001E-5</v>
      </c>
      <c r="R1813" s="192">
        <f>Q1813*H1813</f>
        <v>6.7509000000000004E-4</v>
      </c>
      <c r="S1813" s="192">
        <v>0</v>
      </c>
      <c r="T1813" s="193">
        <f>S1813*H1813</f>
        <v>0</v>
      </c>
      <c r="AR1813" s="18" t="s">
        <v>288</v>
      </c>
      <c r="AT1813" s="18" t="s">
        <v>180</v>
      </c>
      <c r="AU1813" s="18" t="s">
        <v>85</v>
      </c>
      <c r="AY1813" s="18" t="s">
        <v>178</v>
      </c>
      <c r="BE1813" s="194">
        <f>IF(N1813="základní",J1813,0)</f>
        <v>0</v>
      </c>
      <c r="BF1813" s="194">
        <f>IF(N1813="snížená",J1813,0)</f>
        <v>0</v>
      </c>
      <c r="BG1813" s="194">
        <f>IF(N1813="zákl. přenesená",J1813,0)</f>
        <v>0</v>
      </c>
      <c r="BH1813" s="194">
        <f>IF(N1813="sníž. přenesená",J1813,0)</f>
        <v>0</v>
      </c>
      <c r="BI1813" s="194">
        <f>IF(N1813="nulová",J1813,0)</f>
        <v>0</v>
      </c>
      <c r="BJ1813" s="18" t="s">
        <v>83</v>
      </c>
      <c r="BK1813" s="194">
        <f>ROUND(I1813*H1813,2)</f>
        <v>0</v>
      </c>
      <c r="BL1813" s="18" t="s">
        <v>288</v>
      </c>
      <c r="BM1813" s="18" t="s">
        <v>1954</v>
      </c>
    </row>
    <row r="1814" spans="2:65" s="1" customFormat="1" ht="19.5">
      <c r="B1814" s="35"/>
      <c r="C1814" s="36"/>
      <c r="D1814" s="195" t="s">
        <v>187</v>
      </c>
      <c r="E1814" s="36"/>
      <c r="F1814" s="196" t="s">
        <v>1955</v>
      </c>
      <c r="G1814" s="36"/>
      <c r="H1814" s="36"/>
      <c r="I1814" s="113"/>
      <c r="J1814" s="36"/>
      <c r="K1814" s="36"/>
      <c r="L1814" s="39"/>
      <c r="M1814" s="197"/>
      <c r="N1814" s="61"/>
      <c r="O1814" s="61"/>
      <c r="P1814" s="61"/>
      <c r="Q1814" s="61"/>
      <c r="R1814" s="61"/>
      <c r="S1814" s="61"/>
      <c r="T1814" s="62"/>
      <c r="AT1814" s="18" t="s">
        <v>187</v>
      </c>
      <c r="AU1814" s="18" t="s">
        <v>85</v>
      </c>
    </row>
    <row r="1815" spans="2:65" s="12" customFormat="1" ht="11.25">
      <c r="B1815" s="198"/>
      <c r="C1815" s="199"/>
      <c r="D1815" s="195" t="s">
        <v>189</v>
      </c>
      <c r="E1815" s="200" t="s">
        <v>19</v>
      </c>
      <c r="F1815" s="201" t="s">
        <v>1940</v>
      </c>
      <c r="G1815" s="199"/>
      <c r="H1815" s="200" t="s">
        <v>19</v>
      </c>
      <c r="I1815" s="202"/>
      <c r="J1815" s="199"/>
      <c r="K1815" s="199"/>
      <c r="L1815" s="203"/>
      <c r="M1815" s="204"/>
      <c r="N1815" s="205"/>
      <c r="O1815" s="205"/>
      <c r="P1815" s="205"/>
      <c r="Q1815" s="205"/>
      <c r="R1815" s="205"/>
      <c r="S1815" s="205"/>
      <c r="T1815" s="206"/>
      <c r="AT1815" s="207" t="s">
        <v>189</v>
      </c>
      <c r="AU1815" s="207" t="s">
        <v>85</v>
      </c>
      <c r="AV1815" s="12" t="s">
        <v>83</v>
      </c>
      <c r="AW1815" s="12" t="s">
        <v>35</v>
      </c>
      <c r="AX1815" s="12" t="s">
        <v>75</v>
      </c>
      <c r="AY1815" s="207" t="s">
        <v>178</v>
      </c>
    </row>
    <row r="1816" spans="2:65" s="12" customFormat="1" ht="11.25">
      <c r="B1816" s="198"/>
      <c r="C1816" s="199"/>
      <c r="D1816" s="195" t="s">
        <v>189</v>
      </c>
      <c r="E1816" s="200" t="s">
        <v>19</v>
      </c>
      <c r="F1816" s="201" t="s">
        <v>1941</v>
      </c>
      <c r="G1816" s="199"/>
      <c r="H1816" s="200" t="s">
        <v>19</v>
      </c>
      <c r="I1816" s="202"/>
      <c r="J1816" s="199"/>
      <c r="K1816" s="199"/>
      <c r="L1816" s="203"/>
      <c r="M1816" s="204"/>
      <c r="N1816" s="205"/>
      <c r="O1816" s="205"/>
      <c r="P1816" s="205"/>
      <c r="Q1816" s="205"/>
      <c r="R1816" s="205"/>
      <c r="S1816" s="205"/>
      <c r="T1816" s="206"/>
      <c r="AT1816" s="207" t="s">
        <v>189</v>
      </c>
      <c r="AU1816" s="207" t="s">
        <v>85</v>
      </c>
      <c r="AV1816" s="12" t="s">
        <v>83</v>
      </c>
      <c r="AW1816" s="12" t="s">
        <v>35</v>
      </c>
      <c r="AX1816" s="12" t="s">
        <v>75</v>
      </c>
      <c r="AY1816" s="207" t="s">
        <v>178</v>
      </c>
    </row>
    <row r="1817" spans="2:65" s="13" customFormat="1" ht="11.25">
      <c r="B1817" s="208"/>
      <c r="C1817" s="209"/>
      <c r="D1817" s="195" t="s">
        <v>189</v>
      </c>
      <c r="E1817" s="210" t="s">
        <v>19</v>
      </c>
      <c r="F1817" s="211" t="s">
        <v>1942</v>
      </c>
      <c r="G1817" s="209"/>
      <c r="H1817" s="212">
        <v>2.681</v>
      </c>
      <c r="I1817" s="213"/>
      <c r="J1817" s="209"/>
      <c r="K1817" s="209"/>
      <c r="L1817" s="214"/>
      <c r="M1817" s="215"/>
      <c r="N1817" s="216"/>
      <c r="O1817" s="216"/>
      <c r="P1817" s="216"/>
      <c r="Q1817" s="216"/>
      <c r="R1817" s="216"/>
      <c r="S1817" s="216"/>
      <c r="T1817" s="217"/>
      <c r="AT1817" s="218" t="s">
        <v>189</v>
      </c>
      <c r="AU1817" s="218" t="s">
        <v>85</v>
      </c>
      <c r="AV1817" s="13" t="s">
        <v>85</v>
      </c>
      <c r="AW1817" s="13" t="s">
        <v>35</v>
      </c>
      <c r="AX1817" s="13" t="s">
        <v>75</v>
      </c>
      <c r="AY1817" s="218" t="s">
        <v>178</v>
      </c>
    </row>
    <row r="1818" spans="2:65" s="13" customFormat="1" ht="11.25">
      <c r="B1818" s="208"/>
      <c r="C1818" s="209"/>
      <c r="D1818" s="195" t="s">
        <v>189</v>
      </c>
      <c r="E1818" s="210" t="s">
        <v>19</v>
      </c>
      <c r="F1818" s="211" t="s">
        <v>1943</v>
      </c>
      <c r="G1818" s="209"/>
      <c r="H1818" s="212">
        <v>5.9489999999999998</v>
      </c>
      <c r="I1818" s="213"/>
      <c r="J1818" s="209"/>
      <c r="K1818" s="209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189</v>
      </c>
      <c r="AU1818" s="218" t="s">
        <v>85</v>
      </c>
      <c r="AV1818" s="13" t="s">
        <v>85</v>
      </c>
      <c r="AW1818" s="13" t="s">
        <v>35</v>
      </c>
      <c r="AX1818" s="13" t="s">
        <v>75</v>
      </c>
      <c r="AY1818" s="218" t="s">
        <v>178</v>
      </c>
    </row>
    <row r="1819" spans="2:65" s="12" customFormat="1" ht="11.25">
      <c r="B1819" s="198"/>
      <c r="C1819" s="199"/>
      <c r="D1819" s="195" t="s">
        <v>189</v>
      </c>
      <c r="E1819" s="200" t="s">
        <v>19</v>
      </c>
      <c r="F1819" s="201" t="s">
        <v>1944</v>
      </c>
      <c r="G1819" s="199"/>
      <c r="H1819" s="200" t="s">
        <v>19</v>
      </c>
      <c r="I1819" s="202"/>
      <c r="J1819" s="199"/>
      <c r="K1819" s="199"/>
      <c r="L1819" s="203"/>
      <c r="M1819" s="204"/>
      <c r="N1819" s="205"/>
      <c r="O1819" s="205"/>
      <c r="P1819" s="205"/>
      <c r="Q1819" s="205"/>
      <c r="R1819" s="205"/>
      <c r="S1819" s="205"/>
      <c r="T1819" s="206"/>
      <c r="AT1819" s="207" t="s">
        <v>189</v>
      </c>
      <c r="AU1819" s="207" t="s">
        <v>85</v>
      </c>
      <c r="AV1819" s="12" t="s">
        <v>83</v>
      </c>
      <c r="AW1819" s="12" t="s">
        <v>35</v>
      </c>
      <c r="AX1819" s="12" t="s">
        <v>75</v>
      </c>
      <c r="AY1819" s="207" t="s">
        <v>178</v>
      </c>
    </row>
    <row r="1820" spans="2:65" s="13" customFormat="1" ht="11.25">
      <c r="B1820" s="208"/>
      <c r="C1820" s="209"/>
      <c r="D1820" s="195" t="s">
        <v>189</v>
      </c>
      <c r="E1820" s="210" t="s">
        <v>19</v>
      </c>
      <c r="F1820" s="211" t="s">
        <v>1945</v>
      </c>
      <c r="G1820" s="209"/>
      <c r="H1820" s="212">
        <v>13.872999999999999</v>
      </c>
      <c r="I1820" s="213"/>
      <c r="J1820" s="209"/>
      <c r="K1820" s="209"/>
      <c r="L1820" s="214"/>
      <c r="M1820" s="215"/>
      <c r="N1820" s="216"/>
      <c r="O1820" s="216"/>
      <c r="P1820" s="216"/>
      <c r="Q1820" s="216"/>
      <c r="R1820" s="216"/>
      <c r="S1820" s="216"/>
      <c r="T1820" s="217"/>
      <c r="AT1820" s="218" t="s">
        <v>189</v>
      </c>
      <c r="AU1820" s="218" t="s">
        <v>85</v>
      </c>
      <c r="AV1820" s="13" t="s">
        <v>85</v>
      </c>
      <c r="AW1820" s="13" t="s">
        <v>35</v>
      </c>
      <c r="AX1820" s="13" t="s">
        <v>75</v>
      </c>
      <c r="AY1820" s="218" t="s">
        <v>178</v>
      </c>
    </row>
    <row r="1821" spans="2:65" s="15" customFormat="1" ht="11.25">
      <c r="B1821" s="230"/>
      <c r="C1821" s="231"/>
      <c r="D1821" s="195" t="s">
        <v>189</v>
      </c>
      <c r="E1821" s="232" t="s">
        <v>19</v>
      </c>
      <c r="F1821" s="233" t="s">
        <v>274</v>
      </c>
      <c r="G1821" s="231"/>
      <c r="H1821" s="234">
        <v>22.503</v>
      </c>
      <c r="I1821" s="235"/>
      <c r="J1821" s="231"/>
      <c r="K1821" s="231"/>
      <c r="L1821" s="236"/>
      <c r="M1821" s="237"/>
      <c r="N1821" s="238"/>
      <c r="O1821" s="238"/>
      <c r="P1821" s="238"/>
      <c r="Q1821" s="238"/>
      <c r="R1821" s="238"/>
      <c r="S1821" s="238"/>
      <c r="T1821" s="239"/>
      <c r="AT1821" s="240" t="s">
        <v>189</v>
      </c>
      <c r="AU1821" s="240" t="s">
        <v>85</v>
      </c>
      <c r="AV1821" s="15" t="s">
        <v>198</v>
      </c>
      <c r="AW1821" s="15" t="s">
        <v>35</v>
      </c>
      <c r="AX1821" s="15" t="s">
        <v>75</v>
      </c>
      <c r="AY1821" s="240" t="s">
        <v>178</v>
      </c>
    </row>
    <row r="1822" spans="2:65" s="14" customFormat="1" ht="11.25">
      <c r="B1822" s="219"/>
      <c r="C1822" s="220"/>
      <c r="D1822" s="195" t="s">
        <v>189</v>
      </c>
      <c r="E1822" s="221" t="s">
        <v>19</v>
      </c>
      <c r="F1822" s="222" t="s">
        <v>258</v>
      </c>
      <c r="G1822" s="220"/>
      <c r="H1822" s="223">
        <v>22.503</v>
      </c>
      <c r="I1822" s="224"/>
      <c r="J1822" s="220"/>
      <c r="K1822" s="220"/>
      <c r="L1822" s="225"/>
      <c r="M1822" s="226"/>
      <c r="N1822" s="227"/>
      <c r="O1822" s="227"/>
      <c r="P1822" s="227"/>
      <c r="Q1822" s="227"/>
      <c r="R1822" s="227"/>
      <c r="S1822" s="227"/>
      <c r="T1822" s="228"/>
      <c r="AT1822" s="229" t="s">
        <v>189</v>
      </c>
      <c r="AU1822" s="229" t="s">
        <v>85</v>
      </c>
      <c r="AV1822" s="14" t="s">
        <v>185</v>
      </c>
      <c r="AW1822" s="14" t="s">
        <v>35</v>
      </c>
      <c r="AX1822" s="14" t="s">
        <v>83</v>
      </c>
      <c r="AY1822" s="229" t="s">
        <v>178</v>
      </c>
    </row>
    <row r="1823" spans="2:65" s="1" customFormat="1" ht="16.5" customHeight="1">
      <c r="B1823" s="35"/>
      <c r="C1823" s="245" t="s">
        <v>1956</v>
      </c>
      <c r="D1823" s="245" t="s">
        <v>970</v>
      </c>
      <c r="E1823" s="246" t="s">
        <v>1856</v>
      </c>
      <c r="F1823" s="247" t="s">
        <v>1857</v>
      </c>
      <c r="G1823" s="248" t="s">
        <v>183</v>
      </c>
      <c r="H1823" s="249">
        <v>27.004000000000001</v>
      </c>
      <c r="I1823" s="250"/>
      <c r="J1823" s="251">
        <f>ROUND(I1823*H1823,2)</f>
        <v>0</v>
      </c>
      <c r="K1823" s="247" t="s">
        <v>184</v>
      </c>
      <c r="L1823" s="252"/>
      <c r="M1823" s="253" t="s">
        <v>19</v>
      </c>
      <c r="N1823" s="254" t="s">
        <v>46</v>
      </c>
      <c r="O1823" s="61"/>
      <c r="P1823" s="192">
        <f>O1823*H1823</f>
        <v>0</v>
      </c>
      <c r="Q1823" s="192">
        <v>1.9E-3</v>
      </c>
      <c r="R1823" s="192">
        <f>Q1823*H1823</f>
        <v>5.1307600000000002E-2</v>
      </c>
      <c r="S1823" s="192">
        <v>0</v>
      </c>
      <c r="T1823" s="193">
        <f>S1823*H1823</f>
        <v>0</v>
      </c>
      <c r="AR1823" s="18" t="s">
        <v>403</v>
      </c>
      <c r="AT1823" s="18" t="s">
        <v>970</v>
      </c>
      <c r="AU1823" s="18" t="s">
        <v>85</v>
      </c>
      <c r="AY1823" s="18" t="s">
        <v>178</v>
      </c>
      <c r="BE1823" s="194">
        <f>IF(N1823="základní",J1823,0)</f>
        <v>0</v>
      </c>
      <c r="BF1823" s="194">
        <f>IF(N1823="snížená",J1823,0)</f>
        <v>0</v>
      </c>
      <c r="BG1823" s="194">
        <f>IF(N1823="zákl. přenesená",J1823,0)</f>
        <v>0</v>
      </c>
      <c r="BH1823" s="194">
        <f>IF(N1823="sníž. přenesená",J1823,0)</f>
        <v>0</v>
      </c>
      <c r="BI1823" s="194">
        <f>IF(N1823="nulová",J1823,0)</f>
        <v>0</v>
      </c>
      <c r="BJ1823" s="18" t="s">
        <v>83</v>
      </c>
      <c r="BK1823" s="194">
        <f>ROUND(I1823*H1823,2)</f>
        <v>0</v>
      </c>
      <c r="BL1823" s="18" t="s">
        <v>288</v>
      </c>
      <c r="BM1823" s="18" t="s">
        <v>1957</v>
      </c>
    </row>
    <row r="1824" spans="2:65" s="1" customFormat="1" ht="11.25">
      <c r="B1824" s="35"/>
      <c r="C1824" s="36"/>
      <c r="D1824" s="195" t="s">
        <v>187</v>
      </c>
      <c r="E1824" s="36"/>
      <c r="F1824" s="196" t="s">
        <v>1857</v>
      </c>
      <c r="G1824" s="36"/>
      <c r="H1824" s="36"/>
      <c r="I1824" s="113"/>
      <c r="J1824" s="36"/>
      <c r="K1824" s="36"/>
      <c r="L1824" s="39"/>
      <c r="M1824" s="197"/>
      <c r="N1824" s="61"/>
      <c r="O1824" s="61"/>
      <c r="P1824" s="61"/>
      <c r="Q1824" s="61"/>
      <c r="R1824" s="61"/>
      <c r="S1824" s="61"/>
      <c r="T1824" s="62"/>
      <c r="AT1824" s="18" t="s">
        <v>187</v>
      </c>
      <c r="AU1824" s="18" t="s">
        <v>85</v>
      </c>
    </row>
    <row r="1825" spans="2:65" s="13" customFormat="1" ht="11.25">
      <c r="B1825" s="208"/>
      <c r="C1825" s="209"/>
      <c r="D1825" s="195" t="s">
        <v>189</v>
      </c>
      <c r="E1825" s="209"/>
      <c r="F1825" s="211" t="s">
        <v>1958</v>
      </c>
      <c r="G1825" s="209"/>
      <c r="H1825" s="212">
        <v>27.004000000000001</v>
      </c>
      <c r="I1825" s="213"/>
      <c r="J1825" s="209"/>
      <c r="K1825" s="209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189</v>
      </c>
      <c r="AU1825" s="218" t="s">
        <v>85</v>
      </c>
      <c r="AV1825" s="13" t="s">
        <v>85</v>
      </c>
      <c r="AW1825" s="13" t="s">
        <v>4</v>
      </c>
      <c r="AX1825" s="13" t="s">
        <v>83</v>
      </c>
      <c r="AY1825" s="218" t="s">
        <v>178</v>
      </c>
    </row>
    <row r="1826" spans="2:65" s="1" customFormat="1" ht="16.5" customHeight="1">
      <c r="B1826" s="35"/>
      <c r="C1826" s="183" t="s">
        <v>1959</v>
      </c>
      <c r="D1826" s="183" t="s">
        <v>180</v>
      </c>
      <c r="E1826" s="184" t="s">
        <v>1960</v>
      </c>
      <c r="F1826" s="185" t="s">
        <v>1961</v>
      </c>
      <c r="G1826" s="186" t="s">
        <v>1843</v>
      </c>
      <c r="H1826" s="255"/>
      <c r="I1826" s="188"/>
      <c r="J1826" s="189">
        <f>ROUND(I1826*H1826,2)</f>
        <v>0</v>
      </c>
      <c r="K1826" s="185" t="s">
        <v>184</v>
      </c>
      <c r="L1826" s="39"/>
      <c r="M1826" s="190" t="s">
        <v>19</v>
      </c>
      <c r="N1826" s="191" t="s">
        <v>46</v>
      </c>
      <c r="O1826" s="61"/>
      <c r="P1826" s="192">
        <f>O1826*H1826</f>
        <v>0</v>
      </c>
      <c r="Q1826" s="192">
        <v>0</v>
      </c>
      <c r="R1826" s="192">
        <f>Q1826*H1826</f>
        <v>0</v>
      </c>
      <c r="S1826" s="192">
        <v>0</v>
      </c>
      <c r="T1826" s="193">
        <f>S1826*H1826</f>
        <v>0</v>
      </c>
      <c r="AR1826" s="18" t="s">
        <v>288</v>
      </c>
      <c r="AT1826" s="18" t="s">
        <v>180</v>
      </c>
      <c r="AU1826" s="18" t="s">
        <v>85</v>
      </c>
      <c r="AY1826" s="18" t="s">
        <v>178</v>
      </c>
      <c r="BE1826" s="194">
        <f>IF(N1826="základní",J1826,0)</f>
        <v>0</v>
      </c>
      <c r="BF1826" s="194">
        <f>IF(N1826="snížená",J1826,0)</f>
        <v>0</v>
      </c>
      <c r="BG1826" s="194">
        <f>IF(N1826="zákl. přenesená",J1826,0)</f>
        <v>0</v>
      </c>
      <c r="BH1826" s="194">
        <f>IF(N1826="sníž. přenesená",J1826,0)</f>
        <v>0</v>
      </c>
      <c r="BI1826" s="194">
        <f>IF(N1826="nulová",J1826,0)</f>
        <v>0</v>
      </c>
      <c r="BJ1826" s="18" t="s">
        <v>83</v>
      </c>
      <c r="BK1826" s="194">
        <f>ROUND(I1826*H1826,2)</f>
        <v>0</v>
      </c>
      <c r="BL1826" s="18" t="s">
        <v>288</v>
      </c>
      <c r="BM1826" s="18" t="s">
        <v>1962</v>
      </c>
    </row>
    <row r="1827" spans="2:65" s="1" customFormat="1" ht="19.5">
      <c r="B1827" s="35"/>
      <c r="C1827" s="36"/>
      <c r="D1827" s="195" t="s">
        <v>187</v>
      </c>
      <c r="E1827" s="36"/>
      <c r="F1827" s="196" t="s">
        <v>1963</v>
      </c>
      <c r="G1827" s="36"/>
      <c r="H1827" s="36"/>
      <c r="I1827" s="113"/>
      <c r="J1827" s="36"/>
      <c r="K1827" s="36"/>
      <c r="L1827" s="39"/>
      <c r="M1827" s="197"/>
      <c r="N1827" s="61"/>
      <c r="O1827" s="61"/>
      <c r="P1827" s="61"/>
      <c r="Q1827" s="61"/>
      <c r="R1827" s="61"/>
      <c r="S1827" s="61"/>
      <c r="T1827" s="62"/>
      <c r="AT1827" s="18" t="s">
        <v>187</v>
      </c>
      <c r="AU1827" s="18" t="s">
        <v>85</v>
      </c>
    </row>
    <row r="1828" spans="2:65" s="11" customFormat="1" ht="22.9" customHeight="1">
      <c r="B1828" s="167"/>
      <c r="C1828" s="168"/>
      <c r="D1828" s="169" t="s">
        <v>74</v>
      </c>
      <c r="E1828" s="181" t="s">
        <v>1964</v>
      </c>
      <c r="F1828" s="181" t="s">
        <v>1965</v>
      </c>
      <c r="G1828" s="168"/>
      <c r="H1828" s="168"/>
      <c r="I1828" s="171"/>
      <c r="J1828" s="182">
        <f>BK1828</f>
        <v>0</v>
      </c>
      <c r="K1828" s="168"/>
      <c r="L1828" s="173"/>
      <c r="M1828" s="174"/>
      <c r="N1828" s="175"/>
      <c r="O1828" s="175"/>
      <c r="P1828" s="176">
        <f>SUM(P1829:P1865)</f>
        <v>0</v>
      </c>
      <c r="Q1828" s="175"/>
      <c r="R1828" s="176">
        <f>SUM(R1829:R1865)</f>
        <v>5.3649740000000001</v>
      </c>
      <c r="S1828" s="175"/>
      <c r="T1828" s="177">
        <f>SUM(T1829:T1865)</f>
        <v>0</v>
      </c>
      <c r="AR1828" s="178" t="s">
        <v>85</v>
      </c>
      <c r="AT1828" s="179" t="s">
        <v>74</v>
      </c>
      <c r="AU1828" s="179" t="s">
        <v>83</v>
      </c>
      <c r="AY1828" s="178" t="s">
        <v>178</v>
      </c>
      <c r="BK1828" s="180">
        <f>SUM(BK1829:BK1865)</f>
        <v>0</v>
      </c>
    </row>
    <row r="1829" spans="2:65" s="1" customFormat="1" ht="16.5" customHeight="1">
      <c r="B1829" s="35"/>
      <c r="C1829" s="183" t="s">
        <v>1966</v>
      </c>
      <c r="D1829" s="183" t="s">
        <v>180</v>
      </c>
      <c r="E1829" s="184" t="s">
        <v>1967</v>
      </c>
      <c r="F1829" s="185" t="s">
        <v>1968</v>
      </c>
      <c r="G1829" s="186" t="s">
        <v>183</v>
      </c>
      <c r="H1829" s="187">
        <v>396</v>
      </c>
      <c r="I1829" s="188"/>
      <c r="J1829" s="189">
        <f>ROUND(I1829*H1829,2)</f>
        <v>0</v>
      </c>
      <c r="K1829" s="185" t="s">
        <v>184</v>
      </c>
      <c r="L1829" s="39"/>
      <c r="M1829" s="190" t="s">
        <v>19</v>
      </c>
      <c r="N1829" s="191" t="s">
        <v>46</v>
      </c>
      <c r="O1829" s="61"/>
      <c r="P1829" s="192">
        <f>O1829*H1829</f>
        <v>0</v>
      </c>
      <c r="Q1829" s="192">
        <v>2.9999999999999997E-4</v>
      </c>
      <c r="R1829" s="192">
        <f>Q1829*H1829</f>
        <v>0.11879999999999999</v>
      </c>
      <c r="S1829" s="192">
        <v>0</v>
      </c>
      <c r="T1829" s="193">
        <f>S1829*H1829</f>
        <v>0</v>
      </c>
      <c r="AR1829" s="18" t="s">
        <v>288</v>
      </c>
      <c r="AT1829" s="18" t="s">
        <v>180</v>
      </c>
      <c r="AU1829" s="18" t="s">
        <v>85</v>
      </c>
      <c r="AY1829" s="18" t="s">
        <v>178</v>
      </c>
      <c r="BE1829" s="194">
        <f>IF(N1829="základní",J1829,0)</f>
        <v>0</v>
      </c>
      <c r="BF1829" s="194">
        <f>IF(N1829="snížená",J1829,0)</f>
        <v>0</v>
      </c>
      <c r="BG1829" s="194">
        <f>IF(N1829="zákl. přenesená",J1829,0)</f>
        <v>0</v>
      </c>
      <c r="BH1829" s="194">
        <f>IF(N1829="sníž. přenesená",J1829,0)</f>
        <v>0</v>
      </c>
      <c r="BI1829" s="194">
        <f>IF(N1829="nulová",J1829,0)</f>
        <v>0</v>
      </c>
      <c r="BJ1829" s="18" t="s">
        <v>83</v>
      </c>
      <c r="BK1829" s="194">
        <f>ROUND(I1829*H1829,2)</f>
        <v>0</v>
      </c>
      <c r="BL1829" s="18" t="s">
        <v>288</v>
      </c>
      <c r="BM1829" s="18" t="s">
        <v>1969</v>
      </c>
    </row>
    <row r="1830" spans="2:65" s="1" customFormat="1" ht="19.5">
      <c r="B1830" s="35"/>
      <c r="C1830" s="36"/>
      <c r="D1830" s="195" t="s">
        <v>187</v>
      </c>
      <c r="E1830" s="36"/>
      <c r="F1830" s="196" t="s">
        <v>1970</v>
      </c>
      <c r="G1830" s="36"/>
      <c r="H1830" s="36"/>
      <c r="I1830" s="113"/>
      <c r="J1830" s="36"/>
      <c r="K1830" s="36"/>
      <c r="L1830" s="39"/>
      <c r="M1830" s="197"/>
      <c r="N1830" s="61"/>
      <c r="O1830" s="61"/>
      <c r="P1830" s="61"/>
      <c r="Q1830" s="61"/>
      <c r="R1830" s="61"/>
      <c r="S1830" s="61"/>
      <c r="T1830" s="62"/>
      <c r="AT1830" s="18" t="s">
        <v>187</v>
      </c>
      <c r="AU1830" s="18" t="s">
        <v>85</v>
      </c>
    </row>
    <row r="1831" spans="2:65" s="12" customFormat="1" ht="11.25">
      <c r="B1831" s="198"/>
      <c r="C1831" s="199"/>
      <c r="D1831" s="195" t="s">
        <v>189</v>
      </c>
      <c r="E1831" s="200" t="s">
        <v>19</v>
      </c>
      <c r="F1831" s="201" t="s">
        <v>1971</v>
      </c>
      <c r="G1831" s="199"/>
      <c r="H1831" s="200" t="s">
        <v>19</v>
      </c>
      <c r="I1831" s="202"/>
      <c r="J1831" s="199"/>
      <c r="K1831" s="199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189</v>
      </c>
      <c r="AU1831" s="207" t="s">
        <v>85</v>
      </c>
      <c r="AV1831" s="12" t="s">
        <v>83</v>
      </c>
      <c r="AW1831" s="12" t="s">
        <v>35</v>
      </c>
      <c r="AX1831" s="12" t="s">
        <v>75</v>
      </c>
      <c r="AY1831" s="207" t="s">
        <v>178</v>
      </c>
    </row>
    <row r="1832" spans="2:65" s="13" customFormat="1" ht="11.25">
      <c r="B1832" s="208"/>
      <c r="C1832" s="209"/>
      <c r="D1832" s="195" t="s">
        <v>189</v>
      </c>
      <c r="E1832" s="210" t="s">
        <v>19</v>
      </c>
      <c r="F1832" s="211" t="s">
        <v>1972</v>
      </c>
      <c r="G1832" s="209"/>
      <c r="H1832" s="212">
        <v>396</v>
      </c>
      <c r="I1832" s="213"/>
      <c r="J1832" s="209"/>
      <c r="K1832" s="209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189</v>
      </c>
      <c r="AU1832" s="218" t="s">
        <v>85</v>
      </c>
      <c r="AV1832" s="13" t="s">
        <v>85</v>
      </c>
      <c r="AW1832" s="13" t="s">
        <v>35</v>
      </c>
      <c r="AX1832" s="13" t="s">
        <v>83</v>
      </c>
      <c r="AY1832" s="218" t="s">
        <v>178</v>
      </c>
    </row>
    <row r="1833" spans="2:65" s="1" customFormat="1" ht="16.5" customHeight="1">
      <c r="B1833" s="35"/>
      <c r="C1833" s="245" t="s">
        <v>1973</v>
      </c>
      <c r="D1833" s="245" t="s">
        <v>970</v>
      </c>
      <c r="E1833" s="246" t="s">
        <v>1974</v>
      </c>
      <c r="F1833" s="247" t="s">
        <v>1975</v>
      </c>
      <c r="G1833" s="248" t="s">
        <v>183</v>
      </c>
      <c r="H1833" s="249">
        <v>403.92</v>
      </c>
      <c r="I1833" s="250"/>
      <c r="J1833" s="251">
        <f>ROUND(I1833*H1833,2)</f>
        <v>0</v>
      </c>
      <c r="K1833" s="247" t="s">
        <v>184</v>
      </c>
      <c r="L1833" s="252"/>
      <c r="M1833" s="253" t="s">
        <v>19</v>
      </c>
      <c r="N1833" s="254" t="s">
        <v>46</v>
      </c>
      <c r="O1833" s="61"/>
      <c r="P1833" s="192">
        <f>O1833*H1833</f>
        <v>0</v>
      </c>
      <c r="Q1833" s="192">
        <v>0.01</v>
      </c>
      <c r="R1833" s="192">
        <f>Q1833*H1833</f>
        <v>4.0392000000000001</v>
      </c>
      <c r="S1833" s="192">
        <v>0</v>
      </c>
      <c r="T1833" s="193">
        <f>S1833*H1833</f>
        <v>0</v>
      </c>
      <c r="AR1833" s="18" t="s">
        <v>403</v>
      </c>
      <c r="AT1833" s="18" t="s">
        <v>970</v>
      </c>
      <c r="AU1833" s="18" t="s">
        <v>85</v>
      </c>
      <c r="AY1833" s="18" t="s">
        <v>178</v>
      </c>
      <c r="BE1833" s="194">
        <f>IF(N1833="základní",J1833,0)</f>
        <v>0</v>
      </c>
      <c r="BF1833" s="194">
        <f>IF(N1833="snížená",J1833,0)</f>
        <v>0</v>
      </c>
      <c r="BG1833" s="194">
        <f>IF(N1833="zákl. přenesená",J1833,0)</f>
        <v>0</v>
      </c>
      <c r="BH1833" s="194">
        <f>IF(N1833="sníž. přenesená",J1833,0)</f>
        <v>0</v>
      </c>
      <c r="BI1833" s="194">
        <f>IF(N1833="nulová",J1833,0)</f>
        <v>0</v>
      </c>
      <c r="BJ1833" s="18" t="s">
        <v>83</v>
      </c>
      <c r="BK1833" s="194">
        <f>ROUND(I1833*H1833,2)</f>
        <v>0</v>
      </c>
      <c r="BL1833" s="18" t="s">
        <v>288</v>
      </c>
      <c r="BM1833" s="18" t="s">
        <v>1976</v>
      </c>
    </row>
    <row r="1834" spans="2:65" s="1" customFormat="1" ht="11.25">
      <c r="B1834" s="35"/>
      <c r="C1834" s="36"/>
      <c r="D1834" s="195" t="s">
        <v>187</v>
      </c>
      <c r="E1834" s="36"/>
      <c r="F1834" s="196" t="s">
        <v>1975</v>
      </c>
      <c r="G1834" s="36"/>
      <c r="H1834" s="36"/>
      <c r="I1834" s="113"/>
      <c r="J1834" s="36"/>
      <c r="K1834" s="36"/>
      <c r="L1834" s="39"/>
      <c r="M1834" s="197"/>
      <c r="N1834" s="61"/>
      <c r="O1834" s="61"/>
      <c r="P1834" s="61"/>
      <c r="Q1834" s="61"/>
      <c r="R1834" s="61"/>
      <c r="S1834" s="61"/>
      <c r="T1834" s="62"/>
      <c r="AT1834" s="18" t="s">
        <v>187</v>
      </c>
      <c r="AU1834" s="18" t="s">
        <v>85</v>
      </c>
    </row>
    <row r="1835" spans="2:65" s="13" customFormat="1" ht="11.25">
      <c r="B1835" s="208"/>
      <c r="C1835" s="209"/>
      <c r="D1835" s="195" t="s">
        <v>189</v>
      </c>
      <c r="E1835" s="209"/>
      <c r="F1835" s="211" t="s">
        <v>1977</v>
      </c>
      <c r="G1835" s="209"/>
      <c r="H1835" s="212">
        <v>403.92</v>
      </c>
      <c r="I1835" s="213"/>
      <c r="J1835" s="209"/>
      <c r="K1835" s="209"/>
      <c r="L1835" s="214"/>
      <c r="M1835" s="215"/>
      <c r="N1835" s="216"/>
      <c r="O1835" s="216"/>
      <c r="P1835" s="216"/>
      <c r="Q1835" s="216"/>
      <c r="R1835" s="216"/>
      <c r="S1835" s="216"/>
      <c r="T1835" s="217"/>
      <c r="AT1835" s="218" t="s">
        <v>189</v>
      </c>
      <c r="AU1835" s="218" t="s">
        <v>85</v>
      </c>
      <c r="AV1835" s="13" t="s">
        <v>85</v>
      </c>
      <c r="AW1835" s="13" t="s">
        <v>4</v>
      </c>
      <c r="AX1835" s="13" t="s">
        <v>83</v>
      </c>
      <c r="AY1835" s="218" t="s">
        <v>178</v>
      </c>
    </row>
    <row r="1836" spans="2:65" s="1" customFormat="1" ht="16.5" customHeight="1">
      <c r="B1836" s="35"/>
      <c r="C1836" s="183" t="s">
        <v>1978</v>
      </c>
      <c r="D1836" s="183" t="s">
        <v>180</v>
      </c>
      <c r="E1836" s="184" t="s">
        <v>1979</v>
      </c>
      <c r="F1836" s="185" t="s">
        <v>1980</v>
      </c>
      <c r="G1836" s="186" t="s">
        <v>183</v>
      </c>
      <c r="H1836" s="187">
        <v>332.8</v>
      </c>
      <c r="I1836" s="188"/>
      <c r="J1836" s="189">
        <f>ROUND(I1836*H1836,2)</f>
        <v>0</v>
      </c>
      <c r="K1836" s="185" t="s">
        <v>184</v>
      </c>
      <c r="L1836" s="39"/>
      <c r="M1836" s="190" t="s">
        <v>19</v>
      </c>
      <c r="N1836" s="191" t="s">
        <v>46</v>
      </c>
      <c r="O1836" s="61"/>
      <c r="P1836" s="192">
        <f>O1836*H1836</f>
        <v>0</v>
      </c>
      <c r="Q1836" s="192">
        <v>0</v>
      </c>
      <c r="R1836" s="192">
        <f>Q1836*H1836</f>
        <v>0</v>
      </c>
      <c r="S1836" s="192">
        <v>0</v>
      </c>
      <c r="T1836" s="193">
        <f>S1836*H1836</f>
        <v>0</v>
      </c>
      <c r="AR1836" s="18" t="s">
        <v>288</v>
      </c>
      <c r="AT1836" s="18" t="s">
        <v>180</v>
      </c>
      <c r="AU1836" s="18" t="s">
        <v>85</v>
      </c>
      <c r="AY1836" s="18" t="s">
        <v>178</v>
      </c>
      <c r="BE1836" s="194">
        <f>IF(N1836="základní",J1836,0)</f>
        <v>0</v>
      </c>
      <c r="BF1836" s="194">
        <f>IF(N1836="snížená",J1836,0)</f>
        <v>0</v>
      </c>
      <c r="BG1836" s="194">
        <f>IF(N1836="zákl. přenesená",J1836,0)</f>
        <v>0</v>
      </c>
      <c r="BH1836" s="194">
        <f>IF(N1836="sníž. přenesená",J1836,0)</f>
        <v>0</v>
      </c>
      <c r="BI1836" s="194">
        <f>IF(N1836="nulová",J1836,0)</f>
        <v>0</v>
      </c>
      <c r="BJ1836" s="18" t="s">
        <v>83</v>
      </c>
      <c r="BK1836" s="194">
        <f>ROUND(I1836*H1836,2)</f>
        <v>0</v>
      </c>
      <c r="BL1836" s="18" t="s">
        <v>288</v>
      </c>
      <c r="BM1836" s="18" t="s">
        <v>1981</v>
      </c>
    </row>
    <row r="1837" spans="2:65" s="1" customFormat="1" ht="11.25">
      <c r="B1837" s="35"/>
      <c r="C1837" s="36"/>
      <c r="D1837" s="195" t="s">
        <v>187</v>
      </c>
      <c r="E1837" s="36"/>
      <c r="F1837" s="196" t="s">
        <v>1982</v>
      </c>
      <c r="G1837" s="36"/>
      <c r="H1837" s="36"/>
      <c r="I1837" s="113"/>
      <c r="J1837" s="36"/>
      <c r="K1837" s="36"/>
      <c r="L1837" s="39"/>
      <c r="M1837" s="197"/>
      <c r="N1837" s="61"/>
      <c r="O1837" s="61"/>
      <c r="P1837" s="61"/>
      <c r="Q1837" s="61"/>
      <c r="R1837" s="61"/>
      <c r="S1837" s="61"/>
      <c r="T1837" s="62"/>
      <c r="AT1837" s="18" t="s">
        <v>187</v>
      </c>
      <c r="AU1837" s="18" t="s">
        <v>85</v>
      </c>
    </row>
    <row r="1838" spans="2:65" s="12" customFormat="1" ht="11.25">
      <c r="B1838" s="198"/>
      <c r="C1838" s="199"/>
      <c r="D1838" s="195" t="s">
        <v>189</v>
      </c>
      <c r="E1838" s="200" t="s">
        <v>19</v>
      </c>
      <c r="F1838" s="201" t="s">
        <v>1983</v>
      </c>
      <c r="G1838" s="199"/>
      <c r="H1838" s="200" t="s">
        <v>19</v>
      </c>
      <c r="I1838" s="202"/>
      <c r="J1838" s="199"/>
      <c r="K1838" s="199"/>
      <c r="L1838" s="203"/>
      <c r="M1838" s="204"/>
      <c r="N1838" s="205"/>
      <c r="O1838" s="205"/>
      <c r="P1838" s="205"/>
      <c r="Q1838" s="205"/>
      <c r="R1838" s="205"/>
      <c r="S1838" s="205"/>
      <c r="T1838" s="206"/>
      <c r="AT1838" s="207" t="s">
        <v>189</v>
      </c>
      <c r="AU1838" s="207" t="s">
        <v>85</v>
      </c>
      <c r="AV1838" s="12" t="s">
        <v>83</v>
      </c>
      <c r="AW1838" s="12" t="s">
        <v>35</v>
      </c>
      <c r="AX1838" s="12" t="s">
        <v>75</v>
      </c>
      <c r="AY1838" s="207" t="s">
        <v>178</v>
      </c>
    </row>
    <row r="1839" spans="2:65" s="12" customFormat="1" ht="11.25">
      <c r="B1839" s="198"/>
      <c r="C1839" s="199"/>
      <c r="D1839" s="195" t="s">
        <v>189</v>
      </c>
      <c r="E1839" s="200" t="s">
        <v>19</v>
      </c>
      <c r="F1839" s="201" t="s">
        <v>1984</v>
      </c>
      <c r="G1839" s="199"/>
      <c r="H1839" s="200" t="s">
        <v>19</v>
      </c>
      <c r="I1839" s="202"/>
      <c r="J1839" s="199"/>
      <c r="K1839" s="199"/>
      <c r="L1839" s="203"/>
      <c r="M1839" s="204"/>
      <c r="N1839" s="205"/>
      <c r="O1839" s="205"/>
      <c r="P1839" s="205"/>
      <c r="Q1839" s="205"/>
      <c r="R1839" s="205"/>
      <c r="S1839" s="205"/>
      <c r="T1839" s="206"/>
      <c r="AT1839" s="207" t="s">
        <v>189</v>
      </c>
      <c r="AU1839" s="207" t="s">
        <v>85</v>
      </c>
      <c r="AV1839" s="12" t="s">
        <v>83</v>
      </c>
      <c r="AW1839" s="12" t="s">
        <v>35</v>
      </c>
      <c r="AX1839" s="12" t="s">
        <v>75</v>
      </c>
      <c r="AY1839" s="207" t="s">
        <v>178</v>
      </c>
    </row>
    <row r="1840" spans="2:65" s="13" customFormat="1" ht="22.5">
      <c r="B1840" s="208"/>
      <c r="C1840" s="209"/>
      <c r="D1840" s="195" t="s">
        <v>189</v>
      </c>
      <c r="E1840" s="210" t="s">
        <v>19</v>
      </c>
      <c r="F1840" s="211" t="s">
        <v>1754</v>
      </c>
      <c r="G1840" s="209"/>
      <c r="H1840" s="212">
        <v>332.8</v>
      </c>
      <c r="I1840" s="213"/>
      <c r="J1840" s="209"/>
      <c r="K1840" s="209"/>
      <c r="L1840" s="214"/>
      <c r="M1840" s="215"/>
      <c r="N1840" s="216"/>
      <c r="O1840" s="216"/>
      <c r="P1840" s="216"/>
      <c r="Q1840" s="216"/>
      <c r="R1840" s="216"/>
      <c r="S1840" s="216"/>
      <c r="T1840" s="217"/>
      <c r="AT1840" s="218" t="s">
        <v>189</v>
      </c>
      <c r="AU1840" s="218" t="s">
        <v>85</v>
      </c>
      <c r="AV1840" s="13" t="s">
        <v>85</v>
      </c>
      <c r="AW1840" s="13" t="s">
        <v>35</v>
      </c>
      <c r="AX1840" s="13" t="s">
        <v>83</v>
      </c>
      <c r="AY1840" s="218" t="s">
        <v>178</v>
      </c>
    </row>
    <row r="1841" spans="2:65" s="1" customFormat="1" ht="16.5" customHeight="1">
      <c r="B1841" s="35"/>
      <c r="C1841" s="245" t="s">
        <v>1985</v>
      </c>
      <c r="D1841" s="245" t="s">
        <v>970</v>
      </c>
      <c r="E1841" s="246" t="s">
        <v>1986</v>
      </c>
      <c r="F1841" s="247" t="s">
        <v>1987</v>
      </c>
      <c r="G1841" s="248" t="s">
        <v>183</v>
      </c>
      <c r="H1841" s="249">
        <v>342.78399999999999</v>
      </c>
      <c r="I1841" s="250"/>
      <c r="J1841" s="251">
        <f>ROUND(I1841*H1841,2)</f>
        <v>0</v>
      </c>
      <c r="K1841" s="247" t="s">
        <v>184</v>
      </c>
      <c r="L1841" s="252"/>
      <c r="M1841" s="253" t="s">
        <v>19</v>
      </c>
      <c r="N1841" s="254" t="s">
        <v>46</v>
      </c>
      <c r="O1841" s="61"/>
      <c r="P1841" s="192">
        <f>O1841*H1841</f>
        <v>0</v>
      </c>
      <c r="Q1841" s="192">
        <v>1.5E-3</v>
      </c>
      <c r="R1841" s="192">
        <f>Q1841*H1841</f>
        <v>0.51417599999999997</v>
      </c>
      <c r="S1841" s="192">
        <v>0</v>
      </c>
      <c r="T1841" s="193">
        <f>S1841*H1841</f>
        <v>0</v>
      </c>
      <c r="AR1841" s="18" t="s">
        <v>403</v>
      </c>
      <c r="AT1841" s="18" t="s">
        <v>970</v>
      </c>
      <c r="AU1841" s="18" t="s">
        <v>85</v>
      </c>
      <c r="AY1841" s="18" t="s">
        <v>178</v>
      </c>
      <c r="BE1841" s="194">
        <f>IF(N1841="základní",J1841,0)</f>
        <v>0</v>
      </c>
      <c r="BF1841" s="194">
        <f>IF(N1841="snížená",J1841,0)</f>
        <v>0</v>
      </c>
      <c r="BG1841" s="194">
        <f>IF(N1841="zákl. přenesená",J1841,0)</f>
        <v>0</v>
      </c>
      <c r="BH1841" s="194">
        <f>IF(N1841="sníž. přenesená",J1841,0)</f>
        <v>0</v>
      </c>
      <c r="BI1841" s="194">
        <f>IF(N1841="nulová",J1841,0)</f>
        <v>0</v>
      </c>
      <c r="BJ1841" s="18" t="s">
        <v>83</v>
      </c>
      <c r="BK1841" s="194">
        <f>ROUND(I1841*H1841,2)</f>
        <v>0</v>
      </c>
      <c r="BL1841" s="18" t="s">
        <v>288</v>
      </c>
      <c r="BM1841" s="18" t="s">
        <v>1988</v>
      </c>
    </row>
    <row r="1842" spans="2:65" s="1" customFormat="1" ht="11.25">
      <c r="B1842" s="35"/>
      <c r="C1842" s="36"/>
      <c r="D1842" s="195" t="s">
        <v>187</v>
      </c>
      <c r="E1842" s="36"/>
      <c r="F1842" s="196" t="s">
        <v>1987</v>
      </c>
      <c r="G1842" s="36"/>
      <c r="H1842" s="36"/>
      <c r="I1842" s="113"/>
      <c r="J1842" s="36"/>
      <c r="K1842" s="36"/>
      <c r="L1842" s="39"/>
      <c r="M1842" s="197"/>
      <c r="N1842" s="61"/>
      <c r="O1842" s="61"/>
      <c r="P1842" s="61"/>
      <c r="Q1842" s="61"/>
      <c r="R1842" s="61"/>
      <c r="S1842" s="61"/>
      <c r="T1842" s="62"/>
      <c r="AT1842" s="18" t="s">
        <v>187</v>
      </c>
      <c r="AU1842" s="18" t="s">
        <v>85</v>
      </c>
    </row>
    <row r="1843" spans="2:65" s="12" customFormat="1" ht="11.25">
      <c r="B1843" s="198"/>
      <c r="C1843" s="199"/>
      <c r="D1843" s="195" t="s">
        <v>189</v>
      </c>
      <c r="E1843" s="200" t="s">
        <v>19</v>
      </c>
      <c r="F1843" s="201" t="s">
        <v>1989</v>
      </c>
      <c r="G1843" s="199"/>
      <c r="H1843" s="200" t="s">
        <v>19</v>
      </c>
      <c r="I1843" s="202"/>
      <c r="J1843" s="199"/>
      <c r="K1843" s="199"/>
      <c r="L1843" s="203"/>
      <c r="M1843" s="204"/>
      <c r="N1843" s="205"/>
      <c r="O1843" s="205"/>
      <c r="P1843" s="205"/>
      <c r="Q1843" s="205"/>
      <c r="R1843" s="205"/>
      <c r="S1843" s="205"/>
      <c r="T1843" s="206"/>
      <c r="AT1843" s="207" t="s">
        <v>189</v>
      </c>
      <c r="AU1843" s="207" t="s">
        <v>85</v>
      </c>
      <c r="AV1843" s="12" t="s">
        <v>83</v>
      </c>
      <c r="AW1843" s="12" t="s">
        <v>35</v>
      </c>
      <c r="AX1843" s="12" t="s">
        <v>75</v>
      </c>
      <c r="AY1843" s="207" t="s">
        <v>178</v>
      </c>
    </row>
    <row r="1844" spans="2:65" s="13" customFormat="1" ht="11.25">
      <c r="B1844" s="208"/>
      <c r="C1844" s="209"/>
      <c r="D1844" s="195" t="s">
        <v>189</v>
      </c>
      <c r="E1844" s="210" t="s">
        <v>19</v>
      </c>
      <c r="F1844" s="211" t="s">
        <v>1990</v>
      </c>
      <c r="G1844" s="209"/>
      <c r="H1844" s="212">
        <v>342.78399999999999</v>
      </c>
      <c r="I1844" s="213"/>
      <c r="J1844" s="209"/>
      <c r="K1844" s="209"/>
      <c r="L1844" s="214"/>
      <c r="M1844" s="215"/>
      <c r="N1844" s="216"/>
      <c r="O1844" s="216"/>
      <c r="P1844" s="216"/>
      <c r="Q1844" s="216"/>
      <c r="R1844" s="216"/>
      <c r="S1844" s="216"/>
      <c r="T1844" s="217"/>
      <c r="AT1844" s="218" t="s">
        <v>189</v>
      </c>
      <c r="AU1844" s="218" t="s">
        <v>85</v>
      </c>
      <c r="AV1844" s="13" t="s">
        <v>85</v>
      </c>
      <c r="AW1844" s="13" t="s">
        <v>35</v>
      </c>
      <c r="AX1844" s="13" t="s">
        <v>83</v>
      </c>
      <c r="AY1844" s="218" t="s">
        <v>178</v>
      </c>
    </row>
    <row r="1845" spans="2:65" s="1" customFormat="1" ht="16.5" customHeight="1">
      <c r="B1845" s="35"/>
      <c r="C1845" s="245" t="s">
        <v>1991</v>
      </c>
      <c r="D1845" s="245" t="s">
        <v>970</v>
      </c>
      <c r="E1845" s="246" t="s">
        <v>1992</v>
      </c>
      <c r="F1845" s="247" t="s">
        <v>1993</v>
      </c>
      <c r="G1845" s="248" t="s">
        <v>183</v>
      </c>
      <c r="H1845" s="249">
        <v>342.78399999999999</v>
      </c>
      <c r="I1845" s="250"/>
      <c r="J1845" s="251">
        <f>ROUND(I1845*H1845,2)</f>
        <v>0</v>
      </c>
      <c r="K1845" s="247" t="s">
        <v>184</v>
      </c>
      <c r="L1845" s="252"/>
      <c r="M1845" s="253" t="s">
        <v>19</v>
      </c>
      <c r="N1845" s="254" t="s">
        <v>46</v>
      </c>
      <c r="O1845" s="61"/>
      <c r="P1845" s="192">
        <f>O1845*H1845</f>
        <v>0</v>
      </c>
      <c r="Q1845" s="192">
        <v>2E-3</v>
      </c>
      <c r="R1845" s="192">
        <f>Q1845*H1845</f>
        <v>0.68556799999999996</v>
      </c>
      <c r="S1845" s="192">
        <v>0</v>
      </c>
      <c r="T1845" s="193">
        <f>S1845*H1845</f>
        <v>0</v>
      </c>
      <c r="AR1845" s="18" t="s">
        <v>403</v>
      </c>
      <c r="AT1845" s="18" t="s">
        <v>970</v>
      </c>
      <c r="AU1845" s="18" t="s">
        <v>85</v>
      </c>
      <c r="AY1845" s="18" t="s">
        <v>178</v>
      </c>
      <c r="BE1845" s="194">
        <f>IF(N1845="základní",J1845,0)</f>
        <v>0</v>
      </c>
      <c r="BF1845" s="194">
        <f>IF(N1845="snížená",J1845,0)</f>
        <v>0</v>
      </c>
      <c r="BG1845" s="194">
        <f>IF(N1845="zákl. přenesená",J1845,0)</f>
        <v>0</v>
      </c>
      <c r="BH1845" s="194">
        <f>IF(N1845="sníž. přenesená",J1845,0)</f>
        <v>0</v>
      </c>
      <c r="BI1845" s="194">
        <f>IF(N1845="nulová",J1845,0)</f>
        <v>0</v>
      </c>
      <c r="BJ1845" s="18" t="s">
        <v>83</v>
      </c>
      <c r="BK1845" s="194">
        <f>ROUND(I1845*H1845,2)</f>
        <v>0</v>
      </c>
      <c r="BL1845" s="18" t="s">
        <v>288</v>
      </c>
      <c r="BM1845" s="18" t="s">
        <v>1994</v>
      </c>
    </row>
    <row r="1846" spans="2:65" s="1" customFormat="1" ht="11.25">
      <c r="B1846" s="35"/>
      <c r="C1846" s="36"/>
      <c r="D1846" s="195" t="s">
        <v>187</v>
      </c>
      <c r="E1846" s="36"/>
      <c r="F1846" s="196" t="s">
        <v>1993</v>
      </c>
      <c r="G1846" s="36"/>
      <c r="H1846" s="36"/>
      <c r="I1846" s="113"/>
      <c r="J1846" s="36"/>
      <c r="K1846" s="36"/>
      <c r="L1846" s="39"/>
      <c r="M1846" s="197"/>
      <c r="N1846" s="61"/>
      <c r="O1846" s="61"/>
      <c r="P1846" s="61"/>
      <c r="Q1846" s="61"/>
      <c r="R1846" s="61"/>
      <c r="S1846" s="61"/>
      <c r="T1846" s="62"/>
      <c r="AT1846" s="18" t="s">
        <v>187</v>
      </c>
      <c r="AU1846" s="18" t="s">
        <v>85</v>
      </c>
    </row>
    <row r="1847" spans="2:65" s="12" customFormat="1" ht="11.25">
      <c r="B1847" s="198"/>
      <c r="C1847" s="199"/>
      <c r="D1847" s="195" t="s">
        <v>189</v>
      </c>
      <c r="E1847" s="200" t="s">
        <v>19</v>
      </c>
      <c r="F1847" s="201" t="s">
        <v>1989</v>
      </c>
      <c r="G1847" s="199"/>
      <c r="H1847" s="200" t="s">
        <v>19</v>
      </c>
      <c r="I1847" s="202"/>
      <c r="J1847" s="199"/>
      <c r="K1847" s="199"/>
      <c r="L1847" s="203"/>
      <c r="M1847" s="204"/>
      <c r="N1847" s="205"/>
      <c r="O1847" s="205"/>
      <c r="P1847" s="205"/>
      <c r="Q1847" s="205"/>
      <c r="R1847" s="205"/>
      <c r="S1847" s="205"/>
      <c r="T1847" s="206"/>
      <c r="AT1847" s="207" t="s">
        <v>189</v>
      </c>
      <c r="AU1847" s="207" t="s">
        <v>85</v>
      </c>
      <c r="AV1847" s="12" t="s">
        <v>83</v>
      </c>
      <c r="AW1847" s="12" t="s">
        <v>35</v>
      </c>
      <c r="AX1847" s="12" t="s">
        <v>75</v>
      </c>
      <c r="AY1847" s="207" t="s">
        <v>178</v>
      </c>
    </row>
    <row r="1848" spans="2:65" s="13" customFormat="1" ht="11.25">
      <c r="B1848" s="208"/>
      <c r="C1848" s="209"/>
      <c r="D1848" s="195" t="s">
        <v>189</v>
      </c>
      <c r="E1848" s="210" t="s">
        <v>19</v>
      </c>
      <c r="F1848" s="211" t="s">
        <v>1990</v>
      </c>
      <c r="G1848" s="209"/>
      <c r="H1848" s="212">
        <v>342.78399999999999</v>
      </c>
      <c r="I1848" s="213"/>
      <c r="J1848" s="209"/>
      <c r="K1848" s="209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189</v>
      </c>
      <c r="AU1848" s="218" t="s">
        <v>85</v>
      </c>
      <c r="AV1848" s="13" t="s">
        <v>85</v>
      </c>
      <c r="AW1848" s="13" t="s">
        <v>35</v>
      </c>
      <c r="AX1848" s="13" t="s">
        <v>83</v>
      </c>
      <c r="AY1848" s="218" t="s">
        <v>178</v>
      </c>
    </row>
    <row r="1849" spans="2:65" s="1" customFormat="1" ht="16.5" customHeight="1">
      <c r="B1849" s="35"/>
      <c r="C1849" s="183" t="s">
        <v>1995</v>
      </c>
      <c r="D1849" s="183" t="s">
        <v>180</v>
      </c>
      <c r="E1849" s="184" t="s">
        <v>1996</v>
      </c>
      <c r="F1849" s="185" t="s">
        <v>1997</v>
      </c>
      <c r="G1849" s="186" t="s">
        <v>496</v>
      </c>
      <c r="H1849" s="187">
        <v>7.7</v>
      </c>
      <c r="I1849" s="188"/>
      <c r="J1849" s="189">
        <f>ROUND(I1849*H1849,2)</f>
        <v>0</v>
      </c>
      <c r="K1849" s="185" t="s">
        <v>212</v>
      </c>
      <c r="L1849" s="39"/>
      <c r="M1849" s="190" t="s">
        <v>19</v>
      </c>
      <c r="N1849" s="191" t="s">
        <v>46</v>
      </c>
      <c r="O1849" s="61"/>
      <c r="P1849" s="192">
        <f>O1849*H1849</f>
        <v>0</v>
      </c>
      <c r="Q1849" s="192">
        <v>0</v>
      </c>
      <c r="R1849" s="192">
        <f>Q1849*H1849</f>
        <v>0</v>
      </c>
      <c r="S1849" s="192">
        <v>0</v>
      </c>
      <c r="T1849" s="193">
        <f>S1849*H1849</f>
        <v>0</v>
      </c>
      <c r="AR1849" s="18" t="s">
        <v>288</v>
      </c>
      <c r="AT1849" s="18" t="s">
        <v>180</v>
      </c>
      <c r="AU1849" s="18" t="s">
        <v>85</v>
      </c>
      <c r="AY1849" s="18" t="s">
        <v>178</v>
      </c>
      <c r="BE1849" s="194">
        <f>IF(N1849="základní",J1849,0)</f>
        <v>0</v>
      </c>
      <c r="BF1849" s="194">
        <f>IF(N1849="snížená",J1849,0)</f>
        <v>0</v>
      </c>
      <c r="BG1849" s="194">
        <f>IF(N1849="zákl. přenesená",J1849,0)</f>
        <v>0</v>
      </c>
      <c r="BH1849" s="194">
        <f>IF(N1849="sníž. přenesená",J1849,0)</f>
        <v>0</v>
      </c>
      <c r="BI1849" s="194">
        <f>IF(N1849="nulová",J1849,0)</f>
        <v>0</v>
      </c>
      <c r="BJ1849" s="18" t="s">
        <v>83</v>
      </c>
      <c r="BK1849" s="194">
        <f>ROUND(I1849*H1849,2)</f>
        <v>0</v>
      </c>
      <c r="BL1849" s="18" t="s">
        <v>288</v>
      </c>
      <c r="BM1849" s="18" t="s">
        <v>1998</v>
      </c>
    </row>
    <row r="1850" spans="2:65" s="1" customFormat="1" ht="11.25">
      <c r="B1850" s="35"/>
      <c r="C1850" s="36"/>
      <c r="D1850" s="195" t="s">
        <v>187</v>
      </c>
      <c r="E1850" s="36"/>
      <c r="F1850" s="196" t="s">
        <v>1997</v>
      </c>
      <c r="G1850" s="36"/>
      <c r="H1850" s="36"/>
      <c r="I1850" s="113"/>
      <c r="J1850" s="36"/>
      <c r="K1850" s="36"/>
      <c r="L1850" s="39"/>
      <c r="M1850" s="197"/>
      <c r="N1850" s="61"/>
      <c r="O1850" s="61"/>
      <c r="P1850" s="61"/>
      <c r="Q1850" s="61"/>
      <c r="R1850" s="61"/>
      <c r="S1850" s="61"/>
      <c r="T1850" s="62"/>
      <c r="AT1850" s="18" t="s">
        <v>187</v>
      </c>
      <c r="AU1850" s="18" t="s">
        <v>85</v>
      </c>
    </row>
    <row r="1851" spans="2:65" s="12" customFormat="1" ht="11.25">
      <c r="B1851" s="198"/>
      <c r="C1851" s="199"/>
      <c r="D1851" s="195" t="s">
        <v>189</v>
      </c>
      <c r="E1851" s="200" t="s">
        <v>19</v>
      </c>
      <c r="F1851" s="201" t="s">
        <v>1999</v>
      </c>
      <c r="G1851" s="199"/>
      <c r="H1851" s="200" t="s">
        <v>19</v>
      </c>
      <c r="I1851" s="202"/>
      <c r="J1851" s="199"/>
      <c r="K1851" s="199"/>
      <c r="L1851" s="203"/>
      <c r="M1851" s="204"/>
      <c r="N1851" s="205"/>
      <c r="O1851" s="205"/>
      <c r="P1851" s="205"/>
      <c r="Q1851" s="205"/>
      <c r="R1851" s="205"/>
      <c r="S1851" s="205"/>
      <c r="T1851" s="206"/>
      <c r="AT1851" s="207" t="s">
        <v>189</v>
      </c>
      <c r="AU1851" s="207" t="s">
        <v>85</v>
      </c>
      <c r="AV1851" s="12" t="s">
        <v>83</v>
      </c>
      <c r="AW1851" s="12" t="s">
        <v>35</v>
      </c>
      <c r="AX1851" s="12" t="s">
        <v>75</v>
      </c>
      <c r="AY1851" s="207" t="s">
        <v>178</v>
      </c>
    </row>
    <row r="1852" spans="2:65" s="13" customFormat="1" ht="11.25">
      <c r="B1852" s="208"/>
      <c r="C1852" s="209"/>
      <c r="D1852" s="195" t="s">
        <v>189</v>
      </c>
      <c r="E1852" s="210" t="s">
        <v>19</v>
      </c>
      <c r="F1852" s="211" t="s">
        <v>2000</v>
      </c>
      <c r="G1852" s="209"/>
      <c r="H1852" s="212">
        <v>5</v>
      </c>
      <c r="I1852" s="213"/>
      <c r="J1852" s="209"/>
      <c r="K1852" s="209"/>
      <c r="L1852" s="214"/>
      <c r="M1852" s="215"/>
      <c r="N1852" s="216"/>
      <c r="O1852" s="216"/>
      <c r="P1852" s="216"/>
      <c r="Q1852" s="216"/>
      <c r="R1852" s="216"/>
      <c r="S1852" s="216"/>
      <c r="T1852" s="217"/>
      <c r="AT1852" s="218" t="s">
        <v>189</v>
      </c>
      <c r="AU1852" s="218" t="s">
        <v>85</v>
      </c>
      <c r="AV1852" s="13" t="s">
        <v>85</v>
      </c>
      <c r="AW1852" s="13" t="s">
        <v>35</v>
      </c>
      <c r="AX1852" s="13" t="s">
        <v>75</v>
      </c>
      <c r="AY1852" s="218" t="s">
        <v>178</v>
      </c>
    </row>
    <row r="1853" spans="2:65" s="13" customFormat="1" ht="11.25">
      <c r="B1853" s="208"/>
      <c r="C1853" s="209"/>
      <c r="D1853" s="195" t="s">
        <v>189</v>
      </c>
      <c r="E1853" s="210" t="s">
        <v>19</v>
      </c>
      <c r="F1853" s="211" t="s">
        <v>2001</v>
      </c>
      <c r="G1853" s="209"/>
      <c r="H1853" s="212">
        <v>2.7</v>
      </c>
      <c r="I1853" s="213"/>
      <c r="J1853" s="209"/>
      <c r="K1853" s="209"/>
      <c r="L1853" s="214"/>
      <c r="M1853" s="215"/>
      <c r="N1853" s="216"/>
      <c r="O1853" s="216"/>
      <c r="P1853" s="216"/>
      <c r="Q1853" s="216"/>
      <c r="R1853" s="216"/>
      <c r="S1853" s="216"/>
      <c r="T1853" s="217"/>
      <c r="AT1853" s="218" t="s">
        <v>189</v>
      </c>
      <c r="AU1853" s="218" t="s">
        <v>85</v>
      </c>
      <c r="AV1853" s="13" t="s">
        <v>85</v>
      </c>
      <c r="AW1853" s="13" t="s">
        <v>35</v>
      </c>
      <c r="AX1853" s="13" t="s">
        <v>75</v>
      </c>
      <c r="AY1853" s="218" t="s">
        <v>178</v>
      </c>
    </row>
    <row r="1854" spans="2:65" s="14" customFormat="1" ht="11.25">
      <c r="B1854" s="219"/>
      <c r="C1854" s="220"/>
      <c r="D1854" s="195" t="s">
        <v>189</v>
      </c>
      <c r="E1854" s="221" t="s">
        <v>19</v>
      </c>
      <c r="F1854" s="222" t="s">
        <v>258</v>
      </c>
      <c r="G1854" s="220"/>
      <c r="H1854" s="223">
        <v>7.7</v>
      </c>
      <c r="I1854" s="224"/>
      <c r="J1854" s="220"/>
      <c r="K1854" s="220"/>
      <c r="L1854" s="225"/>
      <c r="M1854" s="226"/>
      <c r="N1854" s="227"/>
      <c r="O1854" s="227"/>
      <c r="P1854" s="227"/>
      <c r="Q1854" s="227"/>
      <c r="R1854" s="227"/>
      <c r="S1854" s="227"/>
      <c r="T1854" s="228"/>
      <c r="AT1854" s="229" t="s">
        <v>189</v>
      </c>
      <c r="AU1854" s="229" t="s">
        <v>85</v>
      </c>
      <c r="AV1854" s="14" t="s">
        <v>185</v>
      </c>
      <c r="AW1854" s="14" t="s">
        <v>35</v>
      </c>
      <c r="AX1854" s="14" t="s">
        <v>83</v>
      </c>
      <c r="AY1854" s="229" t="s">
        <v>178</v>
      </c>
    </row>
    <row r="1855" spans="2:65" s="1" customFormat="1" ht="16.5" customHeight="1">
      <c r="B1855" s="35"/>
      <c r="C1855" s="183" t="s">
        <v>2002</v>
      </c>
      <c r="D1855" s="183" t="s">
        <v>180</v>
      </c>
      <c r="E1855" s="184" t="s">
        <v>2003</v>
      </c>
      <c r="F1855" s="185" t="s">
        <v>2004</v>
      </c>
      <c r="G1855" s="186" t="s">
        <v>183</v>
      </c>
      <c r="H1855" s="187">
        <v>0.93600000000000005</v>
      </c>
      <c r="I1855" s="188"/>
      <c r="J1855" s="189">
        <f>ROUND(I1855*H1855,2)</f>
        <v>0</v>
      </c>
      <c r="K1855" s="185" t="s">
        <v>184</v>
      </c>
      <c r="L1855" s="39"/>
      <c r="M1855" s="190" t="s">
        <v>19</v>
      </c>
      <c r="N1855" s="191" t="s">
        <v>46</v>
      </c>
      <c r="O1855" s="61"/>
      <c r="P1855" s="192">
        <f>O1855*H1855</f>
        <v>0</v>
      </c>
      <c r="Q1855" s="192">
        <v>6.0000000000000001E-3</v>
      </c>
      <c r="R1855" s="192">
        <f>Q1855*H1855</f>
        <v>5.6160000000000003E-3</v>
      </c>
      <c r="S1855" s="192">
        <v>0</v>
      </c>
      <c r="T1855" s="193">
        <f>S1855*H1855</f>
        <v>0</v>
      </c>
      <c r="AR1855" s="18" t="s">
        <v>288</v>
      </c>
      <c r="AT1855" s="18" t="s">
        <v>180</v>
      </c>
      <c r="AU1855" s="18" t="s">
        <v>85</v>
      </c>
      <c r="AY1855" s="18" t="s">
        <v>178</v>
      </c>
      <c r="BE1855" s="194">
        <f>IF(N1855="základní",J1855,0)</f>
        <v>0</v>
      </c>
      <c r="BF1855" s="194">
        <f>IF(N1855="snížená",J1855,0)</f>
        <v>0</v>
      </c>
      <c r="BG1855" s="194">
        <f>IF(N1855="zákl. přenesená",J1855,0)</f>
        <v>0</v>
      </c>
      <c r="BH1855" s="194">
        <f>IF(N1855="sníž. přenesená",J1855,0)</f>
        <v>0</v>
      </c>
      <c r="BI1855" s="194">
        <f>IF(N1855="nulová",J1855,0)</f>
        <v>0</v>
      </c>
      <c r="BJ1855" s="18" t="s">
        <v>83</v>
      </c>
      <c r="BK1855" s="194">
        <f>ROUND(I1855*H1855,2)</f>
        <v>0</v>
      </c>
      <c r="BL1855" s="18" t="s">
        <v>288</v>
      </c>
      <c r="BM1855" s="18" t="s">
        <v>2005</v>
      </c>
    </row>
    <row r="1856" spans="2:65" s="1" customFormat="1" ht="11.25">
      <c r="B1856" s="35"/>
      <c r="C1856" s="36"/>
      <c r="D1856" s="195" t="s">
        <v>187</v>
      </c>
      <c r="E1856" s="36"/>
      <c r="F1856" s="196" t="s">
        <v>2006</v>
      </c>
      <c r="G1856" s="36"/>
      <c r="H1856" s="36"/>
      <c r="I1856" s="113"/>
      <c r="J1856" s="36"/>
      <c r="K1856" s="36"/>
      <c r="L1856" s="39"/>
      <c r="M1856" s="197"/>
      <c r="N1856" s="61"/>
      <c r="O1856" s="61"/>
      <c r="P1856" s="61"/>
      <c r="Q1856" s="61"/>
      <c r="R1856" s="61"/>
      <c r="S1856" s="61"/>
      <c r="T1856" s="62"/>
      <c r="AT1856" s="18" t="s">
        <v>187</v>
      </c>
      <c r="AU1856" s="18" t="s">
        <v>85</v>
      </c>
    </row>
    <row r="1857" spans="2:65" s="12" customFormat="1" ht="11.25">
      <c r="B1857" s="198"/>
      <c r="C1857" s="199"/>
      <c r="D1857" s="195" t="s">
        <v>189</v>
      </c>
      <c r="E1857" s="200" t="s">
        <v>19</v>
      </c>
      <c r="F1857" s="201" t="s">
        <v>954</v>
      </c>
      <c r="G1857" s="199"/>
      <c r="H1857" s="200" t="s">
        <v>19</v>
      </c>
      <c r="I1857" s="202"/>
      <c r="J1857" s="199"/>
      <c r="K1857" s="199"/>
      <c r="L1857" s="203"/>
      <c r="M1857" s="204"/>
      <c r="N1857" s="205"/>
      <c r="O1857" s="205"/>
      <c r="P1857" s="205"/>
      <c r="Q1857" s="205"/>
      <c r="R1857" s="205"/>
      <c r="S1857" s="205"/>
      <c r="T1857" s="206"/>
      <c r="AT1857" s="207" t="s">
        <v>189</v>
      </c>
      <c r="AU1857" s="207" t="s">
        <v>85</v>
      </c>
      <c r="AV1857" s="12" t="s">
        <v>83</v>
      </c>
      <c r="AW1857" s="12" t="s">
        <v>35</v>
      </c>
      <c r="AX1857" s="12" t="s">
        <v>75</v>
      </c>
      <c r="AY1857" s="207" t="s">
        <v>178</v>
      </c>
    </row>
    <row r="1858" spans="2:65" s="12" customFormat="1" ht="11.25">
      <c r="B1858" s="198"/>
      <c r="C1858" s="199"/>
      <c r="D1858" s="195" t="s">
        <v>189</v>
      </c>
      <c r="E1858" s="200" t="s">
        <v>19</v>
      </c>
      <c r="F1858" s="201" t="s">
        <v>955</v>
      </c>
      <c r="G1858" s="199"/>
      <c r="H1858" s="200" t="s">
        <v>19</v>
      </c>
      <c r="I1858" s="202"/>
      <c r="J1858" s="199"/>
      <c r="K1858" s="199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189</v>
      </c>
      <c r="AU1858" s="207" t="s">
        <v>85</v>
      </c>
      <c r="AV1858" s="12" t="s">
        <v>83</v>
      </c>
      <c r="AW1858" s="12" t="s">
        <v>35</v>
      </c>
      <c r="AX1858" s="12" t="s">
        <v>75</v>
      </c>
      <c r="AY1858" s="207" t="s">
        <v>178</v>
      </c>
    </row>
    <row r="1859" spans="2:65" s="12" customFormat="1" ht="11.25">
      <c r="B1859" s="198"/>
      <c r="C1859" s="199"/>
      <c r="D1859" s="195" t="s">
        <v>189</v>
      </c>
      <c r="E1859" s="200" t="s">
        <v>19</v>
      </c>
      <c r="F1859" s="201" t="s">
        <v>2007</v>
      </c>
      <c r="G1859" s="199"/>
      <c r="H1859" s="200" t="s">
        <v>19</v>
      </c>
      <c r="I1859" s="202"/>
      <c r="J1859" s="199"/>
      <c r="K1859" s="199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189</v>
      </c>
      <c r="AU1859" s="207" t="s">
        <v>85</v>
      </c>
      <c r="AV1859" s="12" t="s">
        <v>83</v>
      </c>
      <c r="AW1859" s="12" t="s">
        <v>35</v>
      </c>
      <c r="AX1859" s="12" t="s">
        <v>75</v>
      </c>
      <c r="AY1859" s="207" t="s">
        <v>178</v>
      </c>
    </row>
    <row r="1860" spans="2:65" s="13" customFormat="1" ht="11.25">
      <c r="B1860" s="208"/>
      <c r="C1860" s="209"/>
      <c r="D1860" s="195" t="s">
        <v>189</v>
      </c>
      <c r="E1860" s="210" t="s">
        <v>19</v>
      </c>
      <c r="F1860" s="211" t="s">
        <v>2008</v>
      </c>
      <c r="G1860" s="209"/>
      <c r="H1860" s="212">
        <v>0.93600000000000005</v>
      </c>
      <c r="I1860" s="213"/>
      <c r="J1860" s="209"/>
      <c r="K1860" s="209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189</v>
      </c>
      <c r="AU1860" s="218" t="s">
        <v>85</v>
      </c>
      <c r="AV1860" s="13" t="s">
        <v>85</v>
      </c>
      <c r="AW1860" s="13" t="s">
        <v>35</v>
      </c>
      <c r="AX1860" s="13" t="s">
        <v>83</v>
      </c>
      <c r="AY1860" s="218" t="s">
        <v>178</v>
      </c>
    </row>
    <row r="1861" spans="2:65" s="1" customFormat="1" ht="16.5" customHeight="1">
      <c r="B1861" s="35"/>
      <c r="C1861" s="245" t="s">
        <v>2009</v>
      </c>
      <c r="D1861" s="245" t="s">
        <v>970</v>
      </c>
      <c r="E1861" s="246" t="s">
        <v>2010</v>
      </c>
      <c r="F1861" s="247" t="s">
        <v>2011</v>
      </c>
      <c r="G1861" s="248" t="s">
        <v>183</v>
      </c>
      <c r="H1861" s="249">
        <v>1.0760000000000001</v>
      </c>
      <c r="I1861" s="250"/>
      <c r="J1861" s="251">
        <f>ROUND(I1861*H1861,2)</f>
        <v>0</v>
      </c>
      <c r="K1861" s="247" t="s">
        <v>184</v>
      </c>
      <c r="L1861" s="252"/>
      <c r="M1861" s="253" t="s">
        <v>19</v>
      </c>
      <c r="N1861" s="254" t="s">
        <v>46</v>
      </c>
      <c r="O1861" s="61"/>
      <c r="P1861" s="192">
        <f>O1861*H1861</f>
        <v>0</v>
      </c>
      <c r="Q1861" s="192">
        <v>1.5E-3</v>
      </c>
      <c r="R1861" s="192">
        <f>Q1861*H1861</f>
        <v>1.6140000000000002E-3</v>
      </c>
      <c r="S1861" s="192">
        <v>0</v>
      </c>
      <c r="T1861" s="193">
        <f>S1861*H1861</f>
        <v>0</v>
      </c>
      <c r="AR1861" s="18" t="s">
        <v>403</v>
      </c>
      <c r="AT1861" s="18" t="s">
        <v>970</v>
      </c>
      <c r="AU1861" s="18" t="s">
        <v>85</v>
      </c>
      <c r="AY1861" s="18" t="s">
        <v>178</v>
      </c>
      <c r="BE1861" s="194">
        <f>IF(N1861="základní",J1861,0)</f>
        <v>0</v>
      </c>
      <c r="BF1861" s="194">
        <f>IF(N1861="snížená",J1861,0)</f>
        <v>0</v>
      </c>
      <c r="BG1861" s="194">
        <f>IF(N1861="zákl. přenesená",J1861,0)</f>
        <v>0</v>
      </c>
      <c r="BH1861" s="194">
        <f>IF(N1861="sníž. přenesená",J1861,0)</f>
        <v>0</v>
      </c>
      <c r="BI1861" s="194">
        <f>IF(N1861="nulová",J1861,0)</f>
        <v>0</v>
      </c>
      <c r="BJ1861" s="18" t="s">
        <v>83</v>
      </c>
      <c r="BK1861" s="194">
        <f>ROUND(I1861*H1861,2)</f>
        <v>0</v>
      </c>
      <c r="BL1861" s="18" t="s">
        <v>288</v>
      </c>
      <c r="BM1861" s="18" t="s">
        <v>2012</v>
      </c>
    </row>
    <row r="1862" spans="2:65" s="1" customFormat="1" ht="11.25">
      <c r="B1862" s="35"/>
      <c r="C1862" s="36"/>
      <c r="D1862" s="195" t="s">
        <v>187</v>
      </c>
      <c r="E1862" s="36"/>
      <c r="F1862" s="196" t="s">
        <v>2011</v>
      </c>
      <c r="G1862" s="36"/>
      <c r="H1862" s="36"/>
      <c r="I1862" s="113"/>
      <c r="J1862" s="36"/>
      <c r="K1862" s="36"/>
      <c r="L1862" s="39"/>
      <c r="M1862" s="197"/>
      <c r="N1862" s="61"/>
      <c r="O1862" s="61"/>
      <c r="P1862" s="61"/>
      <c r="Q1862" s="61"/>
      <c r="R1862" s="61"/>
      <c r="S1862" s="61"/>
      <c r="T1862" s="62"/>
      <c r="AT1862" s="18" t="s">
        <v>187</v>
      </c>
      <c r="AU1862" s="18" t="s">
        <v>85</v>
      </c>
    </row>
    <row r="1863" spans="2:65" s="13" customFormat="1" ht="11.25">
      <c r="B1863" s="208"/>
      <c r="C1863" s="209"/>
      <c r="D1863" s="195" t="s">
        <v>189</v>
      </c>
      <c r="E1863" s="209"/>
      <c r="F1863" s="211" t="s">
        <v>2013</v>
      </c>
      <c r="G1863" s="209"/>
      <c r="H1863" s="212">
        <v>1.0760000000000001</v>
      </c>
      <c r="I1863" s="213"/>
      <c r="J1863" s="209"/>
      <c r="K1863" s="209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189</v>
      </c>
      <c r="AU1863" s="218" t="s">
        <v>85</v>
      </c>
      <c r="AV1863" s="13" t="s">
        <v>85</v>
      </c>
      <c r="AW1863" s="13" t="s">
        <v>4</v>
      </c>
      <c r="AX1863" s="13" t="s">
        <v>83</v>
      </c>
      <c r="AY1863" s="218" t="s">
        <v>178</v>
      </c>
    </row>
    <row r="1864" spans="2:65" s="1" customFormat="1" ht="16.5" customHeight="1">
      <c r="B1864" s="35"/>
      <c r="C1864" s="183" t="s">
        <v>2014</v>
      </c>
      <c r="D1864" s="183" t="s">
        <v>180</v>
      </c>
      <c r="E1864" s="184" t="s">
        <v>2015</v>
      </c>
      <c r="F1864" s="185" t="s">
        <v>2016</v>
      </c>
      <c r="G1864" s="186" t="s">
        <v>1843</v>
      </c>
      <c r="H1864" s="255"/>
      <c r="I1864" s="188"/>
      <c r="J1864" s="189">
        <f>ROUND(I1864*H1864,2)</f>
        <v>0</v>
      </c>
      <c r="K1864" s="185" t="s">
        <v>184</v>
      </c>
      <c r="L1864" s="39"/>
      <c r="M1864" s="190" t="s">
        <v>19</v>
      </c>
      <c r="N1864" s="191" t="s">
        <v>46</v>
      </c>
      <c r="O1864" s="61"/>
      <c r="P1864" s="192">
        <f>O1864*H1864</f>
        <v>0</v>
      </c>
      <c r="Q1864" s="192">
        <v>0</v>
      </c>
      <c r="R1864" s="192">
        <f>Q1864*H1864</f>
        <v>0</v>
      </c>
      <c r="S1864" s="192">
        <v>0</v>
      </c>
      <c r="T1864" s="193">
        <f>S1864*H1864</f>
        <v>0</v>
      </c>
      <c r="AR1864" s="18" t="s">
        <v>288</v>
      </c>
      <c r="AT1864" s="18" t="s">
        <v>180</v>
      </c>
      <c r="AU1864" s="18" t="s">
        <v>85</v>
      </c>
      <c r="AY1864" s="18" t="s">
        <v>178</v>
      </c>
      <c r="BE1864" s="194">
        <f>IF(N1864="základní",J1864,0)</f>
        <v>0</v>
      </c>
      <c r="BF1864" s="194">
        <f>IF(N1864="snížená",J1864,0)</f>
        <v>0</v>
      </c>
      <c r="BG1864" s="194">
        <f>IF(N1864="zákl. přenesená",J1864,0)</f>
        <v>0</v>
      </c>
      <c r="BH1864" s="194">
        <f>IF(N1864="sníž. přenesená",J1864,0)</f>
        <v>0</v>
      </c>
      <c r="BI1864" s="194">
        <f>IF(N1864="nulová",J1864,0)</f>
        <v>0</v>
      </c>
      <c r="BJ1864" s="18" t="s">
        <v>83</v>
      </c>
      <c r="BK1864" s="194">
        <f>ROUND(I1864*H1864,2)</f>
        <v>0</v>
      </c>
      <c r="BL1864" s="18" t="s">
        <v>288</v>
      </c>
      <c r="BM1864" s="18" t="s">
        <v>2017</v>
      </c>
    </row>
    <row r="1865" spans="2:65" s="1" customFormat="1" ht="19.5">
      <c r="B1865" s="35"/>
      <c r="C1865" s="36"/>
      <c r="D1865" s="195" t="s">
        <v>187</v>
      </c>
      <c r="E1865" s="36"/>
      <c r="F1865" s="196" t="s">
        <v>2018</v>
      </c>
      <c r="G1865" s="36"/>
      <c r="H1865" s="36"/>
      <c r="I1865" s="113"/>
      <c r="J1865" s="36"/>
      <c r="K1865" s="36"/>
      <c r="L1865" s="39"/>
      <c r="M1865" s="197"/>
      <c r="N1865" s="61"/>
      <c r="O1865" s="61"/>
      <c r="P1865" s="61"/>
      <c r="Q1865" s="61"/>
      <c r="R1865" s="61"/>
      <c r="S1865" s="61"/>
      <c r="T1865" s="62"/>
      <c r="AT1865" s="18" t="s">
        <v>187</v>
      </c>
      <c r="AU1865" s="18" t="s">
        <v>85</v>
      </c>
    </row>
    <row r="1866" spans="2:65" s="11" customFormat="1" ht="22.9" customHeight="1">
      <c r="B1866" s="167"/>
      <c r="C1866" s="168"/>
      <c r="D1866" s="169" t="s">
        <v>74</v>
      </c>
      <c r="E1866" s="181" t="s">
        <v>2019</v>
      </c>
      <c r="F1866" s="181" t="s">
        <v>2020</v>
      </c>
      <c r="G1866" s="168"/>
      <c r="H1866" s="168"/>
      <c r="I1866" s="171"/>
      <c r="J1866" s="182">
        <f>BK1866</f>
        <v>0</v>
      </c>
      <c r="K1866" s="168"/>
      <c r="L1866" s="173"/>
      <c r="M1866" s="174"/>
      <c r="N1866" s="175"/>
      <c r="O1866" s="175"/>
      <c r="P1866" s="176">
        <f>SUM(P1867:P1946)</f>
        <v>0</v>
      </c>
      <c r="Q1866" s="175"/>
      <c r="R1866" s="176">
        <f>SUM(R1867:R1946)</f>
        <v>0.17895250000000001</v>
      </c>
      <c r="S1866" s="175"/>
      <c r="T1866" s="177">
        <f>SUM(T1867:T1946)</f>
        <v>0</v>
      </c>
      <c r="AR1866" s="178" t="s">
        <v>85</v>
      </c>
      <c r="AT1866" s="179" t="s">
        <v>74</v>
      </c>
      <c r="AU1866" s="179" t="s">
        <v>83</v>
      </c>
      <c r="AY1866" s="178" t="s">
        <v>178</v>
      </c>
      <c r="BK1866" s="180">
        <f>SUM(BK1867:BK1946)</f>
        <v>0</v>
      </c>
    </row>
    <row r="1867" spans="2:65" s="1" customFormat="1" ht="16.5" customHeight="1">
      <c r="B1867" s="35"/>
      <c r="C1867" s="183" t="s">
        <v>2021</v>
      </c>
      <c r="D1867" s="183" t="s">
        <v>180</v>
      </c>
      <c r="E1867" s="184" t="s">
        <v>2022</v>
      </c>
      <c r="F1867" s="185" t="s">
        <v>2023</v>
      </c>
      <c r="G1867" s="186" t="s">
        <v>291</v>
      </c>
      <c r="H1867" s="187">
        <v>12</v>
      </c>
      <c r="I1867" s="188"/>
      <c r="J1867" s="189">
        <f>ROUND(I1867*H1867,2)</f>
        <v>0</v>
      </c>
      <c r="K1867" s="185" t="s">
        <v>184</v>
      </c>
      <c r="L1867" s="39"/>
      <c r="M1867" s="190" t="s">
        <v>19</v>
      </c>
      <c r="N1867" s="191" t="s">
        <v>46</v>
      </c>
      <c r="O1867" s="61"/>
      <c r="P1867" s="192">
        <f>O1867*H1867</f>
        <v>0</v>
      </c>
      <c r="Q1867" s="192">
        <v>0</v>
      </c>
      <c r="R1867" s="192">
        <f>Q1867*H1867</f>
        <v>0</v>
      </c>
      <c r="S1867" s="192">
        <v>0</v>
      </c>
      <c r="T1867" s="193">
        <f>S1867*H1867</f>
        <v>0</v>
      </c>
      <c r="AR1867" s="18" t="s">
        <v>288</v>
      </c>
      <c r="AT1867" s="18" t="s">
        <v>180</v>
      </c>
      <c r="AU1867" s="18" t="s">
        <v>85</v>
      </c>
      <c r="AY1867" s="18" t="s">
        <v>178</v>
      </c>
      <c r="BE1867" s="194">
        <f>IF(N1867="základní",J1867,0)</f>
        <v>0</v>
      </c>
      <c r="BF1867" s="194">
        <f>IF(N1867="snížená",J1867,0)</f>
        <v>0</v>
      </c>
      <c r="BG1867" s="194">
        <f>IF(N1867="zákl. přenesená",J1867,0)</f>
        <v>0</v>
      </c>
      <c r="BH1867" s="194">
        <f>IF(N1867="sníž. přenesená",J1867,0)</f>
        <v>0</v>
      </c>
      <c r="BI1867" s="194">
        <f>IF(N1867="nulová",J1867,0)</f>
        <v>0</v>
      </c>
      <c r="BJ1867" s="18" t="s">
        <v>83</v>
      </c>
      <c r="BK1867" s="194">
        <f>ROUND(I1867*H1867,2)</f>
        <v>0</v>
      </c>
      <c r="BL1867" s="18" t="s">
        <v>288</v>
      </c>
      <c r="BM1867" s="18" t="s">
        <v>2024</v>
      </c>
    </row>
    <row r="1868" spans="2:65" s="1" customFormat="1" ht="11.25">
      <c r="B1868" s="35"/>
      <c r="C1868" s="36"/>
      <c r="D1868" s="195" t="s">
        <v>187</v>
      </c>
      <c r="E1868" s="36"/>
      <c r="F1868" s="196" t="s">
        <v>2025</v>
      </c>
      <c r="G1868" s="36"/>
      <c r="H1868" s="36"/>
      <c r="I1868" s="113"/>
      <c r="J1868" s="36"/>
      <c r="K1868" s="36"/>
      <c r="L1868" s="39"/>
      <c r="M1868" s="197"/>
      <c r="N1868" s="61"/>
      <c r="O1868" s="61"/>
      <c r="P1868" s="61"/>
      <c r="Q1868" s="61"/>
      <c r="R1868" s="61"/>
      <c r="S1868" s="61"/>
      <c r="T1868" s="62"/>
      <c r="AT1868" s="18" t="s">
        <v>187</v>
      </c>
      <c r="AU1868" s="18" t="s">
        <v>85</v>
      </c>
    </row>
    <row r="1869" spans="2:65" s="12" customFormat="1" ht="11.25">
      <c r="B1869" s="198"/>
      <c r="C1869" s="199"/>
      <c r="D1869" s="195" t="s">
        <v>189</v>
      </c>
      <c r="E1869" s="200" t="s">
        <v>19</v>
      </c>
      <c r="F1869" s="201" t="s">
        <v>2026</v>
      </c>
      <c r="G1869" s="199"/>
      <c r="H1869" s="200" t="s">
        <v>19</v>
      </c>
      <c r="I1869" s="202"/>
      <c r="J1869" s="199"/>
      <c r="K1869" s="199"/>
      <c r="L1869" s="203"/>
      <c r="M1869" s="204"/>
      <c r="N1869" s="205"/>
      <c r="O1869" s="205"/>
      <c r="P1869" s="205"/>
      <c r="Q1869" s="205"/>
      <c r="R1869" s="205"/>
      <c r="S1869" s="205"/>
      <c r="T1869" s="206"/>
      <c r="AT1869" s="207" t="s">
        <v>189</v>
      </c>
      <c r="AU1869" s="207" t="s">
        <v>85</v>
      </c>
      <c r="AV1869" s="12" t="s">
        <v>83</v>
      </c>
      <c r="AW1869" s="12" t="s">
        <v>35</v>
      </c>
      <c r="AX1869" s="12" t="s">
        <v>75</v>
      </c>
      <c r="AY1869" s="207" t="s">
        <v>178</v>
      </c>
    </row>
    <row r="1870" spans="2:65" s="12" customFormat="1" ht="11.25">
      <c r="B1870" s="198"/>
      <c r="C1870" s="199"/>
      <c r="D1870" s="195" t="s">
        <v>189</v>
      </c>
      <c r="E1870" s="200" t="s">
        <v>19</v>
      </c>
      <c r="F1870" s="201" t="s">
        <v>2027</v>
      </c>
      <c r="G1870" s="199"/>
      <c r="H1870" s="200" t="s">
        <v>19</v>
      </c>
      <c r="I1870" s="202"/>
      <c r="J1870" s="199"/>
      <c r="K1870" s="199"/>
      <c r="L1870" s="203"/>
      <c r="M1870" s="204"/>
      <c r="N1870" s="205"/>
      <c r="O1870" s="205"/>
      <c r="P1870" s="205"/>
      <c r="Q1870" s="205"/>
      <c r="R1870" s="205"/>
      <c r="S1870" s="205"/>
      <c r="T1870" s="206"/>
      <c r="AT1870" s="207" t="s">
        <v>189</v>
      </c>
      <c r="AU1870" s="207" t="s">
        <v>85</v>
      </c>
      <c r="AV1870" s="12" t="s">
        <v>83</v>
      </c>
      <c r="AW1870" s="12" t="s">
        <v>35</v>
      </c>
      <c r="AX1870" s="12" t="s">
        <v>75</v>
      </c>
      <c r="AY1870" s="207" t="s">
        <v>178</v>
      </c>
    </row>
    <row r="1871" spans="2:65" s="13" customFormat="1" ht="11.25">
      <c r="B1871" s="208"/>
      <c r="C1871" s="209"/>
      <c r="D1871" s="195" t="s">
        <v>189</v>
      </c>
      <c r="E1871" s="210" t="s">
        <v>19</v>
      </c>
      <c r="F1871" s="211" t="s">
        <v>243</v>
      </c>
      <c r="G1871" s="209"/>
      <c r="H1871" s="212">
        <v>10</v>
      </c>
      <c r="I1871" s="213"/>
      <c r="J1871" s="209"/>
      <c r="K1871" s="209"/>
      <c r="L1871" s="214"/>
      <c r="M1871" s="215"/>
      <c r="N1871" s="216"/>
      <c r="O1871" s="216"/>
      <c r="P1871" s="216"/>
      <c r="Q1871" s="216"/>
      <c r="R1871" s="216"/>
      <c r="S1871" s="216"/>
      <c r="T1871" s="217"/>
      <c r="AT1871" s="218" t="s">
        <v>189</v>
      </c>
      <c r="AU1871" s="218" t="s">
        <v>85</v>
      </c>
      <c r="AV1871" s="13" t="s">
        <v>85</v>
      </c>
      <c r="AW1871" s="13" t="s">
        <v>35</v>
      </c>
      <c r="AX1871" s="13" t="s">
        <v>75</v>
      </c>
      <c r="AY1871" s="218" t="s">
        <v>178</v>
      </c>
    </row>
    <row r="1872" spans="2:65" s="12" customFormat="1" ht="11.25">
      <c r="B1872" s="198"/>
      <c r="C1872" s="199"/>
      <c r="D1872" s="195" t="s">
        <v>189</v>
      </c>
      <c r="E1872" s="200" t="s">
        <v>19</v>
      </c>
      <c r="F1872" s="201" t="s">
        <v>2028</v>
      </c>
      <c r="G1872" s="199"/>
      <c r="H1872" s="200" t="s">
        <v>19</v>
      </c>
      <c r="I1872" s="202"/>
      <c r="J1872" s="199"/>
      <c r="K1872" s="199"/>
      <c r="L1872" s="203"/>
      <c r="M1872" s="204"/>
      <c r="N1872" s="205"/>
      <c r="O1872" s="205"/>
      <c r="P1872" s="205"/>
      <c r="Q1872" s="205"/>
      <c r="R1872" s="205"/>
      <c r="S1872" s="205"/>
      <c r="T1872" s="206"/>
      <c r="AT1872" s="207" t="s">
        <v>189</v>
      </c>
      <c r="AU1872" s="207" t="s">
        <v>85</v>
      </c>
      <c r="AV1872" s="12" t="s">
        <v>83</v>
      </c>
      <c r="AW1872" s="12" t="s">
        <v>35</v>
      </c>
      <c r="AX1872" s="12" t="s">
        <v>75</v>
      </c>
      <c r="AY1872" s="207" t="s">
        <v>178</v>
      </c>
    </row>
    <row r="1873" spans="2:65" s="12" customFormat="1" ht="11.25">
      <c r="B1873" s="198"/>
      <c r="C1873" s="199"/>
      <c r="D1873" s="195" t="s">
        <v>189</v>
      </c>
      <c r="E1873" s="200" t="s">
        <v>19</v>
      </c>
      <c r="F1873" s="201" t="s">
        <v>2029</v>
      </c>
      <c r="G1873" s="199"/>
      <c r="H1873" s="200" t="s">
        <v>19</v>
      </c>
      <c r="I1873" s="202"/>
      <c r="J1873" s="199"/>
      <c r="K1873" s="199"/>
      <c r="L1873" s="203"/>
      <c r="M1873" s="204"/>
      <c r="N1873" s="205"/>
      <c r="O1873" s="205"/>
      <c r="P1873" s="205"/>
      <c r="Q1873" s="205"/>
      <c r="R1873" s="205"/>
      <c r="S1873" s="205"/>
      <c r="T1873" s="206"/>
      <c r="AT1873" s="207" t="s">
        <v>189</v>
      </c>
      <c r="AU1873" s="207" t="s">
        <v>85</v>
      </c>
      <c r="AV1873" s="12" t="s">
        <v>83</v>
      </c>
      <c r="AW1873" s="12" t="s">
        <v>35</v>
      </c>
      <c r="AX1873" s="12" t="s">
        <v>75</v>
      </c>
      <c r="AY1873" s="207" t="s">
        <v>178</v>
      </c>
    </row>
    <row r="1874" spans="2:65" s="13" customFormat="1" ht="11.25">
      <c r="B1874" s="208"/>
      <c r="C1874" s="209"/>
      <c r="D1874" s="195" t="s">
        <v>189</v>
      </c>
      <c r="E1874" s="210" t="s">
        <v>19</v>
      </c>
      <c r="F1874" s="211" t="s">
        <v>85</v>
      </c>
      <c r="G1874" s="209"/>
      <c r="H1874" s="212">
        <v>2</v>
      </c>
      <c r="I1874" s="213"/>
      <c r="J1874" s="209"/>
      <c r="K1874" s="209"/>
      <c r="L1874" s="214"/>
      <c r="M1874" s="215"/>
      <c r="N1874" s="216"/>
      <c r="O1874" s="216"/>
      <c r="P1874" s="216"/>
      <c r="Q1874" s="216"/>
      <c r="R1874" s="216"/>
      <c r="S1874" s="216"/>
      <c r="T1874" s="217"/>
      <c r="AT1874" s="218" t="s">
        <v>189</v>
      </c>
      <c r="AU1874" s="218" t="s">
        <v>85</v>
      </c>
      <c r="AV1874" s="13" t="s">
        <v>85</v>
      </c>
      <c r="AW1874" s="13" t="s">
        <v>35</v>
      </c>
      <c r="AX1874" s="13" t="s">
        <v>75</v>
      </c>
      <c r="AY1874" s="218" t="s">
        <v>178</v>
      </c>
    </row>
    <row r="1875" spans="2:65" s="14" customFormat="1" ht="11.25">
      <c r="B1875" s="219"/>
      <c r="C1875" s="220"/>
      <c r="D1875" s="195" t="s">
        <v>189</v>
      </c>
      <c r="E1875" s="221" t="s">
        <v>19</v>
      </c>
      <c r="F1875" s="222" t="s">
        <v>258</v>
      </c>
      <c r="G1875" s="220"/>
      <c r="H1875" s="223">
        <v>12</v>
      </c>
      <c r="I1875" s="224"/>
      <c r="J1875" s="220"/>
      <c r="K1875" s="220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189</v>
      </c>
      <c r="AU1875" s="229" t="s">
        <v>85</v>
      </c>
      <c r="AV1875" s="14" t="s">
        <v>185</v>
      </c>
      <c r="AW1875" s="14" t="s">
        <v>35</v>
      </c>
      <c r="AX1875" s="14" t="s">
        <v>83</v>
      </c>
      <c r="AY1875" s="229" t="s">
        <v>178</v>
      </c>
    </row>
    <row r="1876" spans="2:65" s="1" customFormat="1" ht="16.5" customHeight="1">
      <c r="B1876" s="35"/>
      <c r="C1876" s="245" t="s">
        <v>2030</v>
      </c>
      <c r="D1876" s="245" t="s">
        <v>970</v>
      </c>
      <c r="E1876" s="246" t="s">
        <v>2031</v>
      </c>
      <c r="F1876" s="247" t="s">
        <v>2032</v>
      </c>
      <c r="G1876" s="248" t="s">
        <v>291</v>
      </c>
      <c r="H1876" s="249">
        <v>10</v>
      </c>
      <c r="I1876" s="250"/>
      <c r="J1876" s="251">
        <f>ROUND(I1876*H1876,2)</f>
        <v>0</v>
      </c>
      <c r="K1876" s="247" t="s">
        <v>184</v>
      </c>
      <c r="L1876" s="252"/>
      <c r="M1876" s="253" t="s">
        <v>19</v>
      </c>
      <c r="N1876" s="254" t="s">
        <v>46</v>
      </c>
      <c r="O1876" s="61"/>
      <c r="P1876" s="192">
        <f>O1876*H1876</f>
        <v>0</v>
      </c>
      <c r="Q1876" s="192">
        <v>4.6999999999999999E-4</v>
      </c>
      <c r="R1876" s="192">
        <f>Q1876*H1876</f>
        <v>4.7000000000000002E-3</v>
      </c>
      <c r="S1876" s="192">
        <v>0</v>
      </c>
      <c r="T1876" s="193">
        <f>S1876*H1876</f>
        <v>0</v>
      </c>
      <c r="AR1876" s="18" t="s">
        <v>403</v>
      </c>
      <c r="AT1876" s="18" t="s">
        <v>970</v>
      </c>
      <c r="AU1876" s="18" t="s">
        <v>85</v>
      </c>
      <c r="AY1876" s="18" t="s">
        <v>178</v>
      </c>
      <c r="BE1876" s="194">
        <f>IF(N1876="základní",J1876,0)</f>
        <v>0</v>
      </c>
      <c r="BF1876" s="194">
        <f>IF(N1876="snížená",J1876,0)</f>
        <v>0</v>
      </c>
      <c r="BG1876" s="194">
        <f>IF(N1876="zákl. přenesená",J1876,0)</f>
        <v>0</v>
      </c>
      <c r="BH1876" s="194">
        <f>IF(N1876="sníž. přenesená",J1876,0)</f>
        <v>0</v>
      </c>
      <c r="BI1876" s="194">
        <f>IF(N1876="nulová",J1876,0)</f>
        <v>0</v>
      </c>
      <c r="BJ1876" s="18" t="s">
        <v>83</v>
      </c>
      <c r="BK1876" s="194">
        <f>ROUND(I1876*H1876,2)</f>
        <v>0</v>
      </c>
      <c r="BL1876" s="18" t="s">
        <v>288</v>
      </c>
      <c r="BM1876" s="18" t="s">
        <v>2033</v>
      </c>
    </row>
    <row r="1877" spans="2:65" s="1" customFormat="1" ht="11.25">
      <c r="B1877" s="35"/>
      <c r="C1877" s="36"/>
      <c r="D1877" s="195" t="s">
        <v>187</v>
      </c>
      <c r="E1877" s="36"/>
      <c r="F1877" s="196" t="s">
        <v>2032</v>
      </c>
      <c r="G1877" s="36"/>
      <c r="H1877" s="36"/>
      <c r="I1877" s="113"/>
      <c r="J1877" s="36"/>
      <c r="K1877" s="36"/>
      <c r="L1877" s="39"/>
      <c r="M1877" s="197"/>
      <c r="N1877" s="61"/>
      <c r="O1877" s="61"/>
      <c r="P1877" s="61"/>
      <c r="Q1877" s="61"/>
      <c r="R1877" s="61"/>
      <c r="S1877" s="61"/>
      <c r="T1877" s="62"/>
      <c r="AT1877" s="18" t="s">
        <v>187</v>
      </c>
      <c r="AU1877" s="18" t="s">
        <v>85</v>
      </c>
    </row>
    <row r="1878" spans="2:65" s="1" customFormat="1" ht="16.5" customHeight="1">
      <c r="B1878" s="35"/>
      <c r="C1878" s="245" t="s">
        <v>2034</v>
      </c>
      <c r="D1878" s="245" t="s">
        <v>970</v>
      </c>
      <c r="E1878" s="246" t="s">
        <v>2035</v>
      </c>
      <c r="F1878" s="247" t="s">
        <v>2036</v>
      </c>
      <c r="G1878" s="248" t="s">
        <v>291</v>
      </c>
      <c r="H1878" s="249">
        <v>2</v>
      </c>
      <c r="I1878" s="250"/>
      <c r="J1878" s="251">
        <f>ROUND(I1878*H1878,2)</f>
        <v>0</v>
      </c>
      <c r="K1878" s="247" t="s">
        <v>184</v>
      </c>
      <c r="L1878" s="252"/>
      <c r="M1878" s="253" t="s">
        <v>19</v>
      </c>
      <c r="N1878" s="254" t="s">
        <v>46</v>
      </c>
      <c r="O1878" s="61"/>
      <c r="P1878" s="192">
        <f>O1878*H1878</f>
        <v>0</v>
      </c>
      <c r="Q1878" s="192">
        <v>5.9999999999999995E-4</v>
      </c>
      <c r="R1878" s="192">
        <f>Q1878*H1878</f>
        <v>1.1999999999999999E-3</v>
      </c>
      <c r="S1878" s="192">
        <v>0</v>
      </c>
      <c r="T1878" s="193">
        <f>S1878*H1878</f>
        <v>0</v>
      </c>
      <c r="AR1878" s="18" t="s">
        <v>403</v>
      </c>
      <c r="AT1878" s="18" t="s">
        <v>970</v>
      </c>
      <c r="AU1878" s="18" t="s">
        <v>85</v>
      </c>
      <c r="AY1878" s="18" t="s">
        <v>178</v>
      </c>
      <c r="BE1878" s="194">
        <f>IF(N1878="základní",J1878,0)</f>
        <v>0</v>
      </c>
      <c r="BF1878" s="194">
        <f>IF(N1878="snížená",J1878,0)</f>
        <v>0</v>
      </c>
      <c r="BG1878" s="194">
        <f>IF(N1878="zákl. přenesená",J1878,0)</f>
        <v>0</v>
      </c>
      <c r="BH1878" s="194">
        <f>IF(N1878="sníž. přenesená",J1878,0)</f>
        <v>0</v>
      </c>
      <c r="BI1878" s="194">
        <f>IF(N1878="nulová",J1878,0)</f>
        <v>0</v>
      </c>
      <c r="BJ1878" s="18" t="s">
        <v>83</v>
      </c>
      <c r="BK1878" s="194">
        <f>ROUND(I1878*H1878,2)</f>
        <v>0</v>
      </c>
      <c r="BL1878" s="18" t="s">
        <v>288</v>
      </c>
      <c r="BM1878" s="18" t="s">
        <v>2037</v>
      </c>
    </row>
    <row r="1879" spans="2:65" s="1" customFormat="1" ht="11.25">
      <c r="B1879" s="35"/>
      <c r="C1879" s="36"/>
      <c r="D1879" s="195" t="s">
        <v>187</v>
      </c>
      <c r="E1879" s="36"/>
      <c r="F1879" s="196" t="s">
        <v>2036</v>
      </c>
      <c r="G1879" s="36"/>
      <c r="H1879" s="36"/>
      <c r="I1879" s="113"/>
      <c r="J1879" s="36"/>
      <c r="K1879" s="36"/>
      <c r="L1879" s="39"/>
      <c r="M1879" s="197"/>
      <c r="N1879" s="61"/>
      <c r="O1879" s="61"/>
      <c r="P1879" s="61"/>
      <c r="Q1879" s="61"/>
      <c r="R1879" s="61"/>
      <c r="S1879" s="61"/>
      <c r="T1879" s="62"/>
      <c r="AT1879" s="18" t="s">
        <v>187</v>
      </c>
      <c r="AU1879" s="18" t="s">
        <v>85</v>
      </c>
    </row>
    <row r="1880" spans="2:65" s="1" customFormat="1" ht="16.5" customHeight="1">
      <c r="B1880" s="35"/>
      <c r="C1880" s="183" t="s">
        <v>2038</v>
      </c>
      <c r="D1880" s="183" t="s">
        <v>180</v>
      </c>
      <c r="E1880" s="184" t="s">
        <v>2039</v>
      </c>
      <c r="F1880" s="185" t="s">
        <v>2040</v>
      </c>
      <c r="G1880" s="186" t="s">
        <v>291</v>
      </c>
      <c r="H1880" s="187">
        <v>2</v>
      </c>
      <c r="I1880" s="188"/>
      <c r="J1880" s="189">
        <f>ROUND(I1880*H1880,2)</f>
        <v>0</v>
      </c>
      <c r="K1880" s="185" t="s">
        <v>184</v>
      </c>
      <c r="L1880" s="39"/>
      <c r="M1880" s="190" t="s">
        <v>19</v>
      </c>
      <c r="N1880" s="191" t="s">
        <v>46</v>
      </c>
      <c r="O1880" s="61"/>
      <c r="P1880" s="192">
        <f>O1880*H1880</f>
        <v>0</v>
      </c>
      <c r="Q1880" s="192">
        <v>0</v>
      </c>
      <c r="R1880" s="192">
        <f>Q1880*H1880</f>
        <v>0</v>
      </c>
      <c r="S1880" s="192">
        <v>0</v>
      </c>
      <c r="T1880" s="193">
        <f>S1880*H1880</f>
        <v>0</v>
      </c>
      <c r="AR1880" s="18" t="s">
        <v>288</v>
      </c>
      <c r="AT1880" s="18" t="s">
        <v>180</v>
      </c>
      <c r="AU1880" s="18" t="s">
        <v>85</v>
      </c>
      <c r="AY1880" s="18" t="s">
        <v>178</v>
      </c>
      <c r="BE1880" s="194">
        <f>IF(N1880="základní",J1880,0)</f>
        <v>0</v>
      </c>
      <c r="BF1880" s="194">
        <f>IF(N1880="snížená",J1880,0)</f>
        <v>0</v>
      </c>
      <c r="BG1880" s="194">
        <f>IF(N1880="zákl. přenesená",J1880,0)</f>
        <v>0</v>
      </c>
      <c r="BH1880" s="194">
        <f>IF(N1880="sníž. přenesená",J1880,0)</f>
        <v>0</v>
      </c>
      <c r="BI1880" s="194">
        <f>IF(N1880="nulová",J1880,0)</f>
        <v>0</v>
      </c>
      <c r="BJ1880" s="18" t="s">
        <v>83</v>
      </c>
      <c r="BK1880" s="194">
        <f>ROUND(I1880*H1880,2)</f>
        <v>0</v>
      </c>
      <c r="BL1880" s="18" t="s">
        <v>288</v>
      </c>
      <c r="BM1880" s="18" t="s">
        <v>2041</v>
      </c>
    </row>
    <row r="1881" spans="2:65" s="1" customFormat="1" ht="11.25">
      <c r="B1881" s="35"/>
      <c r="C1881" s="36"/>
      <c r="D1881" s="195" t="s">
        <v>187</v>
      </c>
      <c r="E1881" s="36"/>
      <c r="F1881" s="196" t="s">
        <v>2042</v>
      </c>
      <c r="G1881" s="36"/>
      <c r="H1881" s="36"/>
      <c r="I1881" s="113"/>
      <c r="J1881" s="36"/>
      <c r="K1881" s="36"/>
      <c r="L1881" s="39"/>
      <c r="M1881" s="197"/>
      <c r="N1881" s="61"/>
      <c r="O1881" s="61"/>
      <c r="P1881" s="61"/>
      <c r="Q1881" s="61"/>
      <c r="R1881" s="61"/>
      <c r="S1881" s="61"/>
      <c r="T1881" s="62"/>
      <c r="AT1881" s="18" t="s">
        <v>187</v>
      </c>
      <c r="AU1881" s="18" t="s">
        <v>85</v>
      </c>
    </row>
    <row r="1882" spans="2:65" s="12" customFormat="1" ht="11.25">
      <c r="B1882" s="198"/>
      <c r="C1882" s="199"/>
      <c r="D1882" s="195" t="s">
        <v>189</v>
      </c>
      <c r="E1882" s="200" t="s">
        <v>19</v>
      </c>
      <c r="F1882" s="201" t="s">
        <v>2043</v>
      </c>
      <c r="G1882" s="199"/>
      <c r="H1882" s="200" t="s">
        <v>19</v>
      </c>
      <c r="I1882" s="202"/>
      <c r="J1882" s="199"/>
      <c r="K1882" s="199"/>
      <c r="L1882" s="203"/>
      <c r="M1882" s="204"/>
      <c r="N1882" s="205"/>
      <c r="O1882" s="205"/>
      <c r="P1882" s="205"/>
      <c r="Q1882" s="205"/>
      <c r="R1882" s="205"/>
      <c r="S1882" s="205"/>
      <c r="T1882" s="206"/>
      <c r="AT1882" s="207" t="s">
        <v>189</v>
      </c>
      <c r="AU1882" s="207" t="s">
        <v>85</v>
      </c>
      <c r="AV1882" s="12" t="s">
        <v>83</v>
      </c>
      <c r="AW1882" s="12" t="s">
        <v>35</v>
      </c>
      <c r="AX1882" s="12" t="s">
        <v>75</v>
      </c>
      <c r="AY1882" s="207" t="s">
        <v>178</v>
      </c>
    </row>
    <row r="1883" spans="2:65" s="12" customFormat="1" ht="11.25">
      <c r="B1883" s="198"/>
      <c r="C1883" s="199"/>
      <c r="D1883" s="195" t="s">
        <v>189</v>
      </c>
      <c r="E1883" s="200" t="s">
        <v>19</v>
      </c>
      <c r="F1883" s="201" t="s">
        <v>2044</v>
      </c>
      <c r="G1883" s="199"/>
      <c r="H1883" s="200" t="s">
        <v>19</v>
      </c>
      <c r="I1883" s="202"/>
      <c r="J1883" s="199"/>
      <c r="K1883" s="199"/>
      <c r="L1883" s="203"/>
      <c r="M1883" s="204"/>
      <c r="N1883" s="205"/>
      <c r="O1883" s="205"/>
      <c r="P1883" s="205"/>
      <c r="Q1883" s="205"/>
      <c r="R1883" s="205"/>
      <c r="S1883" s="205"/>
      <c r="T1883" s="206"/>
      <c r="AT1883" s="207" t="s">
        <v>189</v>
      </c>
      <c r="AU1883" s="207" t="s">
        <v>85</v>
      </c>
      <c r="AV1883" s="12" t="s">
        <v>83</v>
      </c>
      <c r="AW1883" s="12" t="s">
        <v>35</v>
      </c>
      <c r="AX1883" s="12" t="s">
        <v>75</v>
      </c>
      <c r="AY1883" s="207" t="s">
        <v>178</v>
      </c>
    </row>
    <row r="1884" spans="2:65" s="13" customFormat="1" ht="11.25">
      <c r="B1884" s="208"/>
      <c r="C1884" s="209"/>
      <c r="D1884" s="195" t="s">
        <v>189</v>
      </c>
      <c r="E1884" s="210" t="s">
        <v>19</v>
      </c>
      <c r="F1884" s="211" t="s">
        <v>85</v>
      </c>
      <c r="G1884" s="209"/>
      <c r="H1884" s="212">
        <v>2</v>
      </c>
      <c r="I1884" s="213"/>
      <c r="J1884" s="209"/>
      <c r="K1884" s="209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189</v>
      </c>
      <c r="AU1884" s="218" t="s">
        <v>85</v>
      </c>
      <c r="AV1884" s="13" t="s">
        <v>85</v>
      </c>
      <c r="AW1884" s="13" t="s">
        <v>35</v>
      </c>
      <c r="AX1884" s="13" t="s">
        <v>83</v>
      </c>
      <c r="AY1884" s="218" t="s">
        <v>178</v>
      </c>
    </row>
    <row r="1885" spans="2:65" s="1" customFormat="1" ht="25.5" customHeight="1">
      <c r="B1885" s="35"/>
      <c r="C1885" s="245" t="s">
        <v>2045</v>
      </c>
      <c r="D1885" s="245" t="s">
        <v>970</v>
      </c>
      <c r="E1885" s="246" t="s">
        <v>2046</v>
      </c>
      <c r="F1885" s="247" t="s">
        <v>2047</v>
      </c>
      <c r="G1885" s="248" t="s">
        <v>291</v>
      </c>
      <c r="H1885" s="249">
        <v>2</v>
      </c>
      <c r="I1885" s="250"/>
      <c r="J1885" s="251">
        <f>ROUND(I1885*H1885,2)</f>
        <v>0</v>
      </c>
      <c r="K1885" s="247" t="s">
        <v>1889</v>
      </c>
      <c r="L1885" s="252"/>
      <c r="M1885" s="253" t="s">
        <v>19</v>
      </c>
      <c r="N1885" s="254" t="s">
        <v>46</v>
      </c>
      <c r="O1885" s="61"/>
      <c r="P1885" s="192">
        <f>O1885*H1885</f>
        <v>0</v>
      </c>
      <c r="Q1885" s="192">
        <v>8.0000000000000002E-3</v>
      </c>
      <c r="R1885" s="192">
        <f>Q1885*H1885</f>
        <v>1.6E-2</v>
      </c>
      <c r="S1885" s="192">
        <v>0</v>
      </c>
      <c r="T1885" s="193">
        <f>S1885*H1885</f>
        <v>0</v>
      </c>
      <c r="AR1885" s="18" t="s">
        <v>403</v>
      </c>
      <c r="AT1885" s="18" t="s">
        <v>970</v>
      </c>
      <c r="AU1885" s="18" t="s">
        <v>85</v>
      </c>
      <c r="AY1885" s="18" t="s">
        <v>178</v>
      </c>
      <c r="BE1885" s="194">
        <f>IF(N1885="základní",J1885,0)</f>
        <v>0</v>
      </c>
      <c r="BF1885" s="194">
        <f>IF(N1885="snížená",J1885,0)</f>
        <v>0</v>
      </c>
      <c r="BG1885" s="194">
        <f>IF(N1885="zákl. přenesená",J1885,0)</f>
        <v>0</v>
      </c>
      <c r="BH1885" s="194">
        <f>IF(N1885="sníž. přenesená",J1885,0)</f>
        <v>0</v>
      </c>
      <c r="BI1885" s="194">
        <f>IF(N1885="nulová",J1885,0)</f>
        <v>0</v>
      </c>
      <c r="BJ1885" s="18" t="s">
        <v>83</v>
      </c>
      <c r="BK1885" s="194">
        <f>ROUND(I1885*H1885,2)</f>
        <v>0</v>
      </c>
      <c r="BL1885" s="18" t="s">
        <v>288</v>
      </c>
      <c r="BM1885" s="18" t="s">
        <v>2048</v>
      </c>
    </row>
    <row r="1886" spans="2:65" s="1" customFormat="1" ht="11.25">
      <c r="B1886" s="35"/>
      <c r="C1886" s="36"/>
      <c r="D1886" s="195" t="s">
        <v>187</v>
      </c>
      <c r="E1886" s="36"/>
      <c r="F1886" s="196" t="s">
        <v>2047</v>
      </c>
      <c r="G1886" s="36"/>
      <c r="H1886" s="36"/>
      <c r="I1886" s="113"/>
      <c r="J1886" s="36"/>
      <c r="K1886" s="36"/>
      <c r="L1886" s="39"/>
      <c r="M1886" s="197"/>
      <c r="N1886" s="61"/>
      <c r="O1886" s="61"/>
      <c r="P1886" s="61"/>
      <c r="Q1886" s="61"/>
      <c r="R1886" s="61"/>
      <c r="S1886" s="61"/>
      <c r="T1886" s="62"/>
      <c r="AT1886" s="18" t="s">
        <v>187</v>
      </c>
      <c r="AU1886" s="18" t="s">
        <v>85</v>
      </c>
    </row>
    <row r="1887" spans="2:65" s="1" customFormat="1" ht="48.75">
      <c r="B1887" s="35"/>
      <c r="C1887" s="36"/>
      <c r="D1887" s="195" t="s">
        <v>333</v>
      </c>
      <c r="E1887" s="36"/>
      <c r="F1887" s="241" t="s">
        <v>2049</v>
      </c>
      <c r="G1887" s="36"/>
      <c r="H1887" s="36"/>
      <c r="I1887" s="113"/>
      <c r="J1887" s="36"/>
      <c r="K1887" s="36"/>
      <c r="L1887" s="39"/>
      <c r="M1887" s="197"/>
      <c r="N1887" s="61"/>
      <c r="O1887" s="61"/>
      <c r="P1887" s="61"/>
      <c r="Q1887" s="61"/>
      <c r="R1887" s="61"/>
      <c r="S1887" s="61"/>
      <c r="T1887" s="62"/>
      <c r="AT1887" s="18" t="s">
        <v>333</v>
      </c>
      <c r="AU1887" s="18" t="s">
        <v>85</v>
      </c>
    </row>
    <row r="1888" spans="2:65" s="1" customFormat="1" ht="16.5" customHeight="1">
      <c r="B1888" s="35"/>
      <c r="C1888" s="183" t="s">
        <v>2050</v>
      </c>
      <c r="D1888" s="183" t="s">
        <v>180</v>
      </c>
      <c r="E1888" s="184" t="s">
        <v>2051</v>
      </c>
      <c r="F1888" s="185" t="s">
        <v>2052</v>
      </c>
      <c r="G1888" s="186" t="s">
        <v>291</v>
      </c>
      <c r="H1888" s="187">
        <v>15</v>
      </c>
      <c r="I1888" s="188"/>
      <c r="J1888" s="189">
        <f>ROUND(I1888*H1888,2)</f>
        <v>0</v>
      </c>
      <c r="K1888" s="185" t="s">
        <v>184</v>
      </c>
      <c r="L1888" s="39"/>
      <c r="M1888" s="190" t="s">
        <v>19</v>
      </c>
      <c r="N1888" s="191" t="s">
        <v>46</v>
      </c>
      <c r="O1888" s="61"/>
      <c r="P1888" s="192">
        <f>O1888*H1888</f>
        <v>0</v>
      </c>
      <c r="Q1888" s="192">
        <v>0</v>
      </c>
      <c r="R1888" s="192">
        <f>Q1888*H1888</f>
        <v>0</v>
      </c>
      <c r="S1888" s="192">
        <v>0</v>
      </c>
      <c r="T1888" s="193">
        <f>S1888*H1888</f>
        <v>0</v>
      </c>
      <c r="AR1888" s="18" t="s">
        <v>288</v>
      </c>
      <c r="AT1888" s="18" t="s">
        <v>180</v>
      </c>
      <c r="AU1888" s="18" t="s">
        <v>85</v>
      </c>
      <c r="AY1888" s="18" t="s">
        <v>178</v>
      </c>
      <c r="BE1888" s="194">
        <f>IF(N1888="základní",J1888,0)</f>
        <v>0</v>
      </c>
      <c r="BF1888" s="194">
        <f>IF(N1888="snížená",J1888,0)</f>
        <v>0</v>
      </c>
      <c r="BG1888" s="194">
        <f>IF(N1888="zákl. přenesená",J1888,0)</f>
        <v>0</v>
      </c>
      <c r="BH1888" s="194">
        <f>IF(N1888="sníž. přenesená",J1888,0)</f>
        <v>0</v>
      </c>
      <c r="BI1888" s="194">
        <f>IF(N1888="nulová",J1888,0)</f>
        <v>0</v>
      </c>
      <c r="BJ1888" s="18" t="s">
        <v>83</v>
      </c>
      <c r="BK1888" s="194">
        <f>ROUND(I1888*H1888,2)</f>
        <v>0</v>
      </c>
      <c r="BL1888" s="18" t="s">
        <v>288</v>
      </c>
      <c r="BM1888" s="18" t="s">
        <v>2053</v>
      </c>
    </row>
    <row r="1889" spans="2:65" s="1" customFormat="1" ht="11.25">
      <c r="B1889" s="35"/>
      <c r="C1889" s="36"/>
      <c r="D1889" s="195" t="s">
        <v>187</v>
      </c>
      <c r="E1889" s="36"/>
      <c r="F1889" s="196" t="s">
        <v>2054</v>
      </c>
      <c r="G1889" s="36"/>
      <c r="H1889" s="36"/>
      <c r="I1889" s="113"/>
      <c r="J1889" s="36"/>
      <c r="K1889" s="36"/>
      <c r="L1889" s="39"/>
      <c r="M1889" s="197"/>
      <c r="N1889" s="61"/>
      <c r="O1889" s="61"/>
      <c r="P1889" s="61"/>
      <c r="Q1889" s="61"/>
      <c r="R1889" s="61"/>
      <c r="S1889" s="61"/>
      <c r="T1889" s="62"/>
      <c r="AT1889" s="18" t="s">
        <v>187</v>
      </c>
      <c r="AU1889" s="18" t="s">
        <v>85</v>
      </c>
    </row>
    <row r="1890" spans="2:65" s="12" customFormat="1" ht="11.25">
      <c r="B1890" s="198"/>
      <c r="C1890" s="199"/>
      <c r="D1890" s="195" t="s">
        <v>189</v>
      </c>
      <c r="E1890" s="200" t="s">
        <v>19</v>
      </c>
      <c r="F1890" s="201" t="s">
        <v>2055</v>
      </c>
      <c r="G1890" s="199"/>
      <c r="H1890" s="200" t="s">
        <v>19</v>
      </c>
      <c r="I1890" s="202"/>
      <c r="J1890" s="199"/>
      <c r="K1890" s="199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189</v>
      </c>
      <c r="AU1890" s="207" t="s">
        <v>85</v>
      </c>
      <c r="AV1890" s="12" t="s">
        <v>83</v>
      </c>
      <c r="AW1890" s="12" t="s">
        <v>35</v>
      </c>
      <c r="AX1890" s="12" t="s">
        <v>75</v>
      </c>
      <c r="AY1890" s="207" t="s">
        <v>178</v>
      </c>
    </row>
    <row r="1891" spans="2:65" s="13" customFormat="1" ht="11.25">
      <c r="B1891" s="208"/>
      <c r="C1891" s="209"/>
      <c r="D1891" s="195" t="s">
        <v>189</v>
      </c>
      <c r="E1891" s="210" t="s">
        <v>19</v>
      </c>
      <c r="F1891" s="211" t="s">
        <v>266</v>
      </c>
      <c r="G1891" s="209"/>
      <c r="H1891" s="212">
        <v>13</v>
      </c>
      <c r="I1891" s="213"/>
      <c r="J1891" s="209"/>
      <c r="K1891" s="209"/>
      <c r="L1891" s="214"/>
      <c r="M1891" s="215"/>
      <c r="N1891" s="216"/>
      <c r="O1891" s="216"/>
      <c r="P1891" s="216"/>
      <c r="Q1891" s="216"/>
      <c r="R1891" s="216"/>
      <c r="S1891" s="216"/>
      <c r="T1891" s="217"/>
      <c r="AT1891" s="218" t="s">
        <v>189</v>
      </c>
      <c r="AU1891" s="218" t="s">
        <v>85</v>
      </c>
      <c r="AV1891" s="13" t="s">
        <v>85</v>
      </c>
      <c r="AW1891" s="13" t="s">
        <v>35</v>
      </c>
      <c r="AX1891" s="13" t="s">
        <v>75</v>
      </c>
      <c r="AY1891" s="218" t="s">
        <v>178</v>
      </c>
    </row>
    <row r="1892" spans="2:65" s="12" customFormat="1" ht="11.25">
      <c r="B1892" s="198"/>
      <c r="C1892" s="199"/>
      <c r="D1892" s="195" t="s">
        <v>189</v>
      </c>
      <c r="E1892" s="200" t="s">
        <v>19</v>
      </c>
      <c r="F1892" s="201" t="s">
        <v>2056</v>
      </c>
      <c r="G1892" s="199"/>
      <c r="H1892" s="200" t="s">
        <v>19</v>
      </c>
      <c r="I1892" s="202"/>
      <c r="J1892" s="199"/>
      <c r="K1892" s="199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189</v>
      </c>
      <c r="AU1892" s="207" t="s">
        <v>85</v>
      </c>
      <c r="AV1892" s="12" t="s">
        <v>83</v>
      </c>
      <c r="AW1892" s="12" t="s">
        <v>35</v>
      </c>
      <c r="AX1892" s="12" t="s">
        <v>75</v>
      </c>
      <c r="AY1892" s="207" t="s">
        <v>178</v>
      </c>
    </row>
    <row r="1893" spans="2:65" s="13" customFormat="1" ht="11.25">
      <c r="B1893" s="208"/>
      <c r="C1893" s="209"/>
      <c r="D1893" s="195" t="s">
        <v>189</v>
      </c>
      <c r="E1893" s="210" t="s">
        <v>19</v>
      </c>
      <c r="F1893" s="211" t="s">
        <v>85</v>
      </c>
      <c r="G1893" s="209"/>
      <c r="H1893" s="212">
        <v>2</v>
      </c>
      <c r="I1893" s="213"/>
      <c r="J1893" s="209"/>
      <c r="K1893" s="209"/>
      <c r="L1893" s="214"/>
      <c r="M1893" s="215"/>
      <c r="N1893" s="216"/>
      <c r="O1893" s="216"/>
      <c r="P1893" s="216"/>
      <c r="Q1893" s="216"/>
      <c r="R1893" s="216"/>
      <c r="S1893" s="216"/>
      <c r="T1893" s="217"/>
      <c r="AT1893" s="218" t="s">
        <v>189</v>
      </c>
      <c r="AU1893" s="218" t="s">
        <v>85</v>
      </c>
      <c r="AV1893" s="13" t="s">
        <v>85</v>
      </c>
      <c r="AW1893" s="13" t="s">
        <v>35</v>
      </c>
      <c r="AX1893" s="13" t="s">
        <v>75</v>
      </c>
      <c r="AY1893" s="218" t="s">
        <v>178</v>
      </c>
    </row>
    <row r="1894" spans="2:65" s="14" customFormat="1" ht="11.25">
      <c r="B1894" s="219"/>
      <c r="C1894" s="220"/>
      <c r="D1894" s="195" t="s">
        <v>189</v>
      </c>
      <c r="E1894" s="221" t="s">
        <v>19</v>
      </c>
      <c r="F1894" s="222" t="s">
        <v>258</v>
      </c>
      <c r="G1894" s="220"/>
      <c r="H1894" s="223">
        <v>15</v>
      </c>
      <c r="I1894" s="224"/>
      <c r="J1894" s="220"/>
      <c r="K1894" s="220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189</v>
      </c>
      <c r="AU1894" s="229" t="s">
        <v>85</v>
      </c>
      <c r="AV1894" s="14" t="s">
        <v>185</v>
      </c>
      <c r="AW1894" s="14" t="s">
        <v>35</v>
      </c>
      <c r="AX1894" s="14" t="s">
        <v>83</v>
      </c>
      <c r="AY1894" s="229" t="s">
        <v>178</v>
      </c>
    </row>
    <row r="1895" spans="2:65" s="1" customFormat="1" ht="16.5" customHeight="1">
      <c r="B1895" s="35"/>
      <c r="C1895" s="245" t="s">
        <v>2057</v>
      </c>
      <c r="D1895" s="245" t="s">
        <v>970</v>
      </c>
      <c r="E1895" s="246" t="s">
        <v>2058</v>
      </c>
      <c r="F1895" s="247" t="s">
        <v>2059</v>
      </c>
      <c r="G1895" s="248" t="s">
        <v>291</v>
      </c>
      <c r="H1895" s="249">
        <v>13</v>
      </c>
      <c r="I1895" s="250"/>
      <c r="J1895" s="251">
        <f>ROUND(I1895*H1895,2)</f>
        <v>0</v>
      </c>
      <c r="K1895" s="247" t="s">
        <v>184</v>
      </c>
      <c r="L1895" s="252"/>
      <c r="M1895" s="253" t="s">
        <v>19</v>
      </c>
      <c r="N1895" s="254" t="s">
        <v>46</v>
      </c>
      <c r="O1895" s="61"/>
      <c r="P1895" s="192">
        <f>O1895*H1895</f>
        <v>0</v>
      </c>
      <c r="Q1895" s="192">
        <v>2.0000000000000001E-4</v>
      </c>
      <c r="R1895" s="192">
        <f>Q1895*H1895</f>
        <v>2.6000000000000003E-3</v>
      </c>
      <c r="S1895" s="192">
        <v>0</v>
      </c>
      <c r="T1895" s="193">
        <f>S1895*H1895</f>
        <v>0</v>
      </c>
      <c r="AR1895" s="18" t="s">
        <v>403</v>
      </c>
      <c r="AT1895" s="18" t="s">
        <v>970</v>
      </c>
      <c r="AU1895" s="18" t="s">
        <v>85</v>
      </c>
      <c r="AY1895" s="18" t="s">
        <v>178</v>
      </c>
      <c r="BE1895" s="194">
        <f>IF(N1895="základní",J1895,0)</f>
        <v>0</v>
      </c>
      <c r="BF1895" s="194">
        <f>IF(N1895="snížená",J1895,0)</f>
        <v>0</v>
      </c>
      <c r="BG1895" s="194">
        <f>IF(N1895="zákl. přenesená",J1895,0)</f>
        <v>0</v>
      </c>
      <c r="BH1895" s="194">
        <f>IF(N1895="sníž. přenesená",J1895,0)</f>
        <v>0</v>
      </c>
      <c r="BI1895" s="194">
        <f>IF(N1895="nulová",J1895,0)</f>
        <v>0</v>
      </c>
      <c r="BJ1895" s="18" t="s">
        <v>83</v>
      </c>
      <c r="BK1895" s="194">
        <f>ROUND(I1895*H1895,2)</f>
        <v>0</v>
      </c>
      <c r="BL1895" s="18" t="s">
        <v>288</v>
      </c>
      <c r="BM1895" s="18" t="s">
        <v>2060</v>
      </c>
    </row>
    <row r="1896" spans="2:65" s="1" customFormat="1" ht="11.25">
      <c r="B1896" s="35"/>
      <c r="C1896" s="36"/>
      <c r="D1896" s="195" t="s">
        <v>187</v>
      </c>
      <c r="E1896" s="36"/>
      <c r="F1896" s="196" t="s">
        <v>2059</v>
      </c>
      <c r="G1896" s="36"/>
      <c r="H1896" s="36"/>
      <c r="I1896" s="113"/>
      <c r="J1896" s="36"/>
      <c r="K1896" s="36"/>
      <c r="L1896" s="39"/>
      <c r="M1896" s="197"/>
      <c r="N1896" s="61"/>
      <c r="O1896" s="61"/>
      <c r="P1896" s="61"/>
      <c r="Q1896" s="61"/>
      <c r="R1896" s="61"/>
      <c r="S1896" s="61"/>
      <c r="T1896" s="62"/>
      <c r="AT1896" s="18" t="s">
        <v>187</v>
      </c>
      <c r="AU1896" s="18" t="s">
        <v>85</v>
      </c>
    </row>
    <row r="1897" spans="2:65" s="1" customFormat="1" ht="16.5" customHeight="1">
      <c r="B1897" s="35"/>
      <c r="C1897" s="245" t="s">
        <v>2061</v>
      </c>
      <c r="D1897" s="245" t="s">
        <v>970</v>
      </c>
      <c r="E1897" s="246" t="s">
        <v>2062</v>
      </c>
      <c r="F1897" s="247" t="s">
        <v>2063</v>
      </c>
      <c r="G1897" s="248" t="s">
        <v>291</v>
      </c>
      <c r="H1897" s="249">
        <v>2</v>
      </c>
      <c r="I1897" s="250"/>
      <c r="J1897" s="251">
        <f>ROUND(I1897*H1897,2)</f>
        <v>0</v>
      </c>
      <c r="K1897" s="247" t="s">
        <v>184</v>
      </c>
      <c r="L1897" s="252"/>
      <c r="M1897" s="253" t="s">
        <v>19</v>
      </c>
      <c r="N1897" s="254" t="s">
        <v>46</v>
      </c>
      <c r="O1897" s="61"/>
      <c r="P1897" s="192">
        <f>O1897*H1897</f>
        <v>0</v>
      </c>
      <c r="Q1897" s="192">
        <v>4.6000000000000001E-4</v>
      </c>
      <c r="R1897" s="192">
        <f>Q1897*H1897</f>
        <v>9.2000000000000003E-4</v>
      </c>
      <c r="S1897" s="192">
        <v>0</v>
      </c>
      <c r="T1897" s="193">
        <f>S1897*H1897</f>
        <v>0</v>
      </c>
      <c r="AR1897" s="18" t="s">
        <v>403</v>
      </c>
      <c r="AT1897" s="18" t="s">
        <v>970</v>
      </c>
      <c r="AU1897" s="18" t="s">
        <v>85</v>
      </c>
      <c r="AY1897" s="18" t="s">
        <v>178</v>
      </c>
      <c r="BE1897" s="194">
        <f>IF(N1897="základní",J1897,0)</f>
        <v>0</v>
      </c>
      <c r="BF1897" s="194">
        <f>IF(N1897="snížená",J1897,0)</f>
        <v>0</v>
      </c>
      <c r="BG1897" s="194">
        <f>IF(N1897="zákl. přenesená",J1897,0)</f>
        <v>0</v>
      </c>
      <c r="BH1897" s="194">
        <f>IF(N1897="sníž. přenesená",J1897,0)</f>
        <v>0</v>
      </c>
      <c r="BI1897" s="194">
        <f>IF(N1897="nulová",J1897,0)</f>
        <v>0</v>
      </c>
      <c r="BJ1897" s="18" t="s">
        <v>83</v>
      </c>
      <c r="BK1897" s="194">
        <f>ROUND(I1897*H1897,2)</f>
        <v>0</v>
      </c>
      <c r="BL1897" s="18" t="s">
        <v>288</v>
      </c>
      <c r="BM1897" s="18" t="s">
        <v>2064</v>
      </c>
    </row>
    <row r="1898" spans="2:65" s="1" customFormat="1" ht="11.25">
      <c r="B1898" s="35"/>
      <c r="C1898" s="36"/>
      <c r="D1898" s="195" t="s">
        <v>187</v>
      </c>
      <c r="E1898" s="36"/>
      <c r="F1898" s="196" t="s">
        <v>2063</v>
      </c>
      <c r="G1898" s="36"/>
      <c r="H1898" s="36"/>
      <c r="I1898" s="113"/>
      <c r="J1898" s="36"/>
      <c r="K1898" s="36"/>
      <c r="L1898" s="39"/>
      <c r="M1898" s="197"/>
      <c r="N1898" s="61"/>
      <c r="O1898" s="61"/>
      <c r="P1898" s="61"/>
      <c r="Q1898" s="61"/>
      <c r="R1898" s="61"/>
      <c r="S1898" s="61"/>
      <c r="T1898" s="62"/>
      <c r="AT1898" s="18" t="s">
        <v>187</v>
      </c>
      <c r="AU1898" s="18" t="s">
        <v>85</v>
      </c>
    </row>
    <row r="1899" spans="2:65" s="1" customFormat="1" ht="16.5" customHeight="1">
      <c r="B1899" s="35"/>
      <c r="C1899" s="183" t="s">
        <v>2065</v>
      </c>
      <c r="D1899" s="183" t="s">
        <v>180</v>
      </c>
      <c r="E1899" s="184" t="s">
        <v>2066</v>
      </c>
      <c r="F1899" s="185" t="s">
        <v>2067</v>
      </c>
      <c r="G1899" s="186" t="s">
        <v>496</v>
      </c>
      <c r="H1899" s="187">
        <v>53.95</v>
      </c>
      <c r="I1899" s="188"/>
      <c r="J1899" s="189">
        <f>ROUND(I1899*H1899,2)</f>
        <v>0</v>
      </c>
      <c r="K1899" s="185" t="s">
        <v>184</v>
      </c>
      <c r="L1899" s="39"/>
      <c r="M1899" s="190" t="s">
        <v>19</v>
      </c>
      <c r="N1899" s="191" t="s">
        <v>46</v>
      </c>
      <c r="O1899" s="61"/>
      <c r="P1899" s="192">
        <f>O1899*H1899</f>
        <v>0</v>
      </c>
      <c r="Q1899" s="192">
        <v>1.75E-3</v>
      </c>
      <c r="R1899" s="192">
        <f>Q1899*H1899</f>
        <v>9.441250000000001E-2</v>
      </c>
      <c r="S1899" s="192">
        <v>0</v>
      </c>
      <c r="T1899" s="193">
        <f>S1899*H1899</f>
        <v>0</v>
      </c>
      <c r="AR1899" s="18" t="s">
        <v>288</v>
      </c>
      <c r="AT1899" s="18" t="s">
        <v>180</v>
      </c>
      <c r="AU1899" s="18" t="s">
        <v>85</v>
      </c>
      <c r="AY1899" s="18" t="s">
        <v>178</v>
      </c>
      <c r="BE1899" s="194">
        <f>IF(N1899="základní",J1899,0)</f>
        <v>0</v>
      </c>
      <c r="BF1899" s="194">
        <f>IF(N1899="snížená",J1899,0)</f>
        <v>0</v>
      </c>
      <c r="BG1899" s="194">
        <f>IF(N1899="zákl. přenesená",J1899,0)</f>
        <v>0</v>
      </c>
      <c r="BH1899" s="194">
        <f>IF(N1899="sníž. přenesená",J1899,0)</f>
        <v>0</v>
      </c>
      <c r="BI1899" s="194">
        <f>IF(N1899="nulová",J1899,0)</f>
        <v>0</v>
      </c>
      <c r="BJ1899" s="18" t="s">
        <v>83</v>
      </c>
      <c r="BK1899" s="194">
        <f>ROUND(I1899*H1899,2)</f>
        <v>0</v>
      </c>
      <c r="BL1899" s="18" t="s">
        <v>288</v>
      </c>
      <c r="BM1899" s="18" t="s">
        <v>2068</v>
      </c>
    </row>
    <row r="1900" spans="2:65" s="1" customFormat="1" ht="11.25">
      <c r="B1900" s="35"/>
      <c r="C1900" s="36"/>
      <c r="D1900" s="195" t="s">
        <v>187</v>
      </c>
      <c r="E1900" s="36"/>
      <c r="F1900" s="196" t="s">
        <v>2069</v>
      </c>
      <c r="G1900" s="36"/>
      <c r="H1900" s="36"/>
      <c r="I1900" s="113"/>
      <c r="J1900" s="36"/>
      <c r="K1900" s="36"/>
      <c r="L1900" s="39"/>
      <c r="M1900" s="197"/>
      <c r="N1900" s="61"/>
      <c r="O1900" s="61"/>
      <c r="P1900" s="61"/>
      <c r="Q1900" s="61"/>
      <c r="R1900" s="61"/>
      <c r="S1900" s="61"/>
      <c r="T1900" s="62"/>
      <c r="AT1900" s="18" t="s">
        <v>187</v>
      </c>
      <c r="AU1900" s="18" t="s">
        <v>85</v>
      </c>
    </row>
    <row r="1901" spans="2:65" s="1" customFormat="1" ht="19.5">
      <c r="B1901" s="35"/>
      <c r="C1901" s="36"/>
      <c r="D1901" s="195" t="s">
        <v>333</v>
      </c>
      <c r="E1901" s="36"/>
      <c r="F1901" s="241" t="s">
        <v>2070</v>
      </c>
      <c r="G1901" s="36"/>
      <c r="H1901" s="36"/>
      <c r="I1901" s="113"/>
      <c r="J1901" s="36"/>
      <c r="K1901" s="36"/>
      <c r="L1901" s="39"/>
      <c r="M1901" s="197"/>
      <c r="N1901" s="61"/>
      <c r="O1901" s="61"/>
      <c r="P1901" s="61"/>
      <c r="Q1901" s="61"/>
      <c r="R1901" s="61"/>
      <c r="S1901" s="61"/>
      <c r="T1901" s="62"/>
      <c r="AT1901" s="18" t="s">
        <v>333</v>
      </c>
      <c r="AU1901" s="18" t="s">
        <v>85</v>
      </c>
    </row>
    <row r="1902" spans="2:65" s="12" customFormat="1" ht="11.25">
      <c r="B1902" s="198"/>
      <c r="C1902" s="199"/>
      <c r="D1902" s="195" t="s">
        <v>189</v>
      </c>
      <c r="E1902" s="200" t="s">
        <v>19</v>
      </c>
      <c r="F1902" s="201" t="s">
        <v>2071</v>
      </c>
      <c r="G1902" s="199"/>
      <c r="H1902" s="200" t="s">
        <v>19</v>
      </c>
      <c r="I1902" s="202"/>
      <c r="J1902" s="199"/>
      <c r="K1902" s="199"/>
      <c r="L1902" s="203"/>
      <c r="M1902" s="204"/>
      <c r="N1902" s="205"/>
      <c r="O1902" s="205"/>
      <c r="P1902" s="205"/>
      <c r="Q1902" s="205"/>
      <c r="R1902" s="205"/>
      <c r="S1902" s="205"/>
      <c r="T1902" s="206"/>
      <c r="AT1902" s="207" t="s">
        <v>189</v>
      </c>
      <c r="AU1902" s="207" t="s">
        <v>85</v>
      </c>
      <c r="AV1902" s="12" t="s">
        <v>83</v>
      </c>
      <c r="AW1902" s="12" t="s">
        <v>35</v>
      </c>
      <c r="AX1902" s="12" t="s">
        <v>75</v>
      </c>
      <c r="AY1902" s="207" t="s">
        <v>178</v>
      </c>
    </row>
    <row r="1903" spans="2:65" s="13" customFormat="1" ht="11.25">
      <c r="B1903" s="208"/>
      <c r="C1903" s="209"/>
      <c r="D1903" s="195" t="s">
        <v>189</v>
      </c>
      <c r="E1903" s="210" t="s">
        <v>19</v>
      </c>
      <c r="F1903" s="211" t="s">
        <v>2072</v>
      </c>
      <c r="G1903" s="209"/>
      <c r="H1903" s="212">
        <v>1.35</v>
      </c>
      <c r="I1903" s="213"/>
      <c r="J1903" s="209"/>
      <c r="K1903" s="209"/>
      <c r="L1903" s="214"/>
      <c r="M1903" s="215"/>
      <c r="N1903" s="216"/>
      <c r="O1903" s="216"/>
      <c r="P1903" s="216"/>
      <c r="Q1903" s="216"/>
      <c r="R1903" s="216"/>
      <c r="S1903" s="216"/>
      <c r="T1903" s="217"/>
      <c r="AT1903" s="218" t="s">
        <v>189</v>
      </c>
      <c r="AU1903" s="218" t="s">
        <v>85</v>
      </c>
      <c r="AV1903" s="13" t="s">
        <v>85</v>
      </c>
      <c r="AW1903" s="13" t="s">
        <v>35</v>
      </c>
      <c r="AX1903" s="13" t="s">
        <v>75</v>
      </c>
      <c r="AY1903" s="218" t="s">
        <v>178</v>
      </c>
    </row>
    <row r="1904" spans="2:65" s="13" customFormat="1" ht="11.25">
      <c r="B1904" s="208"/>
      <c r="C1904" s="209"/>
      <c r="D1904" s="195" t="s">
        <v>189</v>
      </c>
      <c r="E1904" s="210" t="s">
        <v>19</v>
      </c>
      <c r="F1904" s="211" t="s">
        <v>2073</v>
      </c>
      <c r="G1904" s="209"/>
      <c r="H1904" s="212">
        <v>0.95</v>
      </c>
      <c r="I1904" s="213"/>
      <c r="J1904" s="209"/>
      <c r="K1904" s="209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189</v>
      </c>
      <c r="AU1904" s="218" t="s">
        <v>85</v>
      </c>
      <c r="AV1904" s="13" t="s">
        <v>85</v>
      </c>
      <c r="AW1904" s="13" t="s">
        <v>35</v>
      </c>
      <c r="AX1904" s="13" t="s">
        <v>75</v>
      </c>
      <c r="AY1904" s="218" t="s">
        <v>178</v>
      </c>
    </row>
    <row r="1905" spans="2:65" s="13" customFormat="1" ht="11.25">
      <c r="B1905" s="208"/>
      <c r="C1905" s="209"/>
      <c r="D1905" s="195" t="s">
        <v>189</v>
      </c>
      <c r="E1905" s="210" t="s">
        <v>19</v>
      </c>
      <c r="F1905" s="211" t="s">
        <v>2074</v>
      </c>
      <c r="G1905" s="209"/>
      <c r="H1905" s="212">
        <v>3.3</v>
      </c>
      <c r="I1905" s="213"/>
      <c r="J1905" s="209"/>
      <c r="K1905" s="209"/>
      <c r="L1905" s="214"/>
      <c r="M1905" s="215"/>
      <c r="N1905" s="216"/>
      <c r="O1905" s="216"/>
      <c r="P1905" s="216"/>
      <c r="Q1905" s="216"/>
      <c r="R1905" s="216"/>
      <c r="S1905" s="216"/>
      <c r="T1905" s="217"/>
      <c r="AT1905" s="218" t="s">
        <v>189</v>
      </c>
      <c r="AU1905" s="218" t="s">
        <v>85</v>
      </c>
      <c r="AV1905" s="13" t="s">
        <v>85</v>
      </c>
      <c r="AW1905" s="13" t="s">
        <v>35</v>
      </c>
      <c r="AX1905" s="13" t="s">
        <v>75</v>
      </c>
      <c r="AY1905" s="218" t="s">
        <v>178</v>
      </c>
    </row>
    <row r="1906" spans="2:65" s="13" customFormat="1" ht="11.25">
      <c r="B1906" s="208"/>
      <c r="C1906" s="209"/>
      <c r="D1906" s="195" t="s">
        <v>189</v>
      </c>
      <c r="E1906" s="210" t="s">
        <v>19</v>
      </c>
      <c r="F1906" s="211" t="s">
        <v>2075</v>
      </c>
      <c r="G1906" s="209"/>
      <c r="H1906" s="212">
        <v>0.75</v>
      </c>
      <c r="I1906" s="213"/>
      <c r="J1906" s="209"/>
      <c r="K1906" s="209"/>
      <c r="L1906" s="214"/>
      <c r="M1906" s="215"/>
      <c r="N1906" s="216"/>
      <c r="O1906" s="216"/>
      <c r="P1906" s="216"/>
      <c r="Q1906" s="216"/>
      <c r="R1906" s="216"/>
      <c r="S1906" s="216"/>
      <c r="T1906" s="217"/>
      <c r="AT1906" s="218" t="s">
        <v>189</v>
      </c>
      <c r="AU1906" s="218" t="s">
        <v>85</v>
      </c>
      <c r="AV1906" s="13" t="s">
        <v>85</v>
      </c>
      <c r="AW1906" s="13" t="s">
        <v>35</v>
      </c>
      <c r="AX1906" s="13" t="s">
        <v>75</v>
      </c>
      <c r="AY1906" s="218" t="s">
        <v>178</v>
      </c>
    </row>
    <row r="1907" spans="2:65" s="13" customFormat="1" ht="11.25">
      <c r="B1907" s="208"/>
      <c r="C1907" s="209"/>
      <c r="D1907" s="195" t="s">
        <v>189</v>
      </c>
      <c r="E1907" s="210" t="s">
        <v>19</v>
      </c>
      <c r="F1907" s="211" t="s">
        <v>2076</v>
      </c>
      <c r="G1907" s="209"/>
      <c r="H1907" s="212">
        <v>0.75</v>
      </c>
      <c r="I1907" s="213"/>
      <c r="J1907" s="209"/>
      <c r="K1907" s="209"/>
      <c r="L1907" s="214"/>
      <c r="M1907" s="215"/>
      <c r="N1907" s="216"/>
      <c r="O1907" s="216"/>
      <c r="P1907" s="216"/>
      <c r="Q1907" s="216"/>
      <c r="R1907" s="216"/>
      <c r="S1907" s="216"/>
      <c r="T1907" s="217"/>
      <c r="AT1907" s="218" t="s">
        <v>189</v>
      </c>
      <c r="AU1907" s="218" t="s">
        <v>85</v>
      </c>
      <c r="AV1907" s="13" t="s">
        <v>85</v>
      </c>
      <c r="AW1907" s="13" t="s">
        <v>35</v>
      </c>
      <c r="AX1907" s="13" t="s">
        <v>75</v>
      </c>
      <c r="AY1907" s="218" t="s">
        <v>178</v>
      </c>
    </row>
    <row r="1908" spans="2:65" s="13" customFormat="1" ht="11.25">
      <c r="B1908" s="208"/>
      <c r="C1908" s="209"/>
      <c r="D1908" s="195" t="s">
        <v>189</v>
      </c>
      <c r="E1908" s="210" t="s">
        <v>19</v>
      </c>
      <c r="F1908" s="211" t="s">
        <v>2077</v>
      </c>
      <c r="G1908" s="209"/>
      <c r="H1908" s="212">
        <v>0.75</v>
      </c>
      <c r="I1908" s="213"/>
      <c r="J1908" s="209"/>
      <c r="K1908" s="209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189</v>
      </c>
      <c r="AU1908" s="218" t="s">
        <v>85</v>
      </c>
      <c r="AV1908" s="13" t="s">
        <v>85</v>
      </c>
      <c r="AW1908" s="13" t="s">
        <v>35</v>
      </c>
      <c r="AX1908" s="13" t="s">
        <v>75</v>
      </c>
      <c r="AY1908" s="218" t="s">
        <v>178</v>
      </c>
    </row>
    <row r="1909" spans="2:65" s="13" customFormat="1" ht="11.25">
      <c r="B1909" s="208"/>
      <c r="C1909" s="209"/>
      <c r="D1909" s="195" t="s">
        <v>189</v>
      </c>
      <c r="E1909" s="210" t="s">
        <v>19</v>
      </c>
      <c r="F1909" s="211" t="s">
        <v>2078</v>
      </c>
      <c r="G1909" s="209"/>
      <c r="H1909" s="212">
        <v>12.35</v>
      </c>
      <c r="I1909" s="213"/>
      <c r="J1909" s="209"/>
      <c r="K1909" s="209"/>
      <c r="L1909" s="214"/>
      <c r="M1909" s="215"/>
      <c r="N1909" s="216"/>
      <c r="O1909" s="216"/>
      <c r="P1909" s="216"/>
      <c r="Q1909" s="216"/>
      <c r="R1909" s="216"/>
      <c r="S1909" s="216"/>
      <c r="T1909" s="217"/>
      <c r="AT1909" s="218" t="s">
        <v>189</v>
      </c>
      <c r="AU1909" s="218" t="s">
        <v>85</v>
      </c>
      <c r="AV1909" s="13" t="s">
        <v>85</v>
      </c>
      <c r="AW1909" s="13" t="s">
        <v>35</v>
      </c>
      <c r="AX1909" s="13" t="s">
        <v>75</v>
      </c>
      <c r="AY1909" s="218" t="s">
        <v>178</v>
      </c>
    </row>
    <row r="1910" spans="2:65" s="13" customFormat="1" ht="11.25">
      <c r="B1910" s="208"/>
      <c r="C1910" s="209"/>
      <c r="D1910" s="195" t="s">
        <v>189</v>
      </c>
      <c r="E1910" s="210" t="s">
        <v>19</v>
      </c>
      <c r="F1910" s="211" t="s">
        <v>2079</v>
      </c>
      <c r="G1910" s="209"/>
      <c r="H1910" s="212">
        <v>10.7</v>
      </c>
      <c r="I1910" s="213"/>
      <c r="J1910" s="209"/>
      <c r="K1910" s="209"/>
      <c r="L1910" s="214"/>
      <c r="M1910" s="215"/>
      <c r="N1910" s="216"/>
      <c r="O1910" s="216"/>
      <c r="P1910" s="216"/>
      <c r="Q1910" s="216"/>
      <c r="R1910" s="216"/>
      <c r="S1910" s="216"/>
      <c r="T1910" s="217"/>
      <c r="AT1910" s="218" t="s">
        <v>189</v>
      </c>
      <c r="AU1910" s="218" t="s">
        <v>85</v>
      </c>
      <c r="AV1910" s="13" t="s">
        <v>85</v>
      </c>
      <c r="AW1910" s="13" t="s">
        <v>35</v>
      </c>
      <c r="AX1910" s="13" t="s">
        <v>75</v>
      </c>
      <c r="AY1910" s="218" t="s">
        <v>178</v>
      </c>
    </row>
    <row r="1911" spans="2:65" s="13" customFormat="1" ht="11.25">
      <c r="B1911" s="208"/>
      <c r="C1911" s="209"/>
      <c r="D1911" s="195" t="s">
        <v>189</v>
      </c>
      <c r="E1911" s="210" t="s">
        <v>19</v>
      </c>
      <c r="F1911" s="211" t="s">
        <v>2080</v>
      </c>
      <c r="G1911" s="209"/>
      <c r="H1911" s="212">
        <v>12.35</v>
      </c>
      <c r="I1911" s="213"/>
      <c r="J1911" s="209"/>
      <c r="K1911" s="209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189</v>
      </c>
      <c r="AU1911" s="218" t="s">
        <v>85</v>
      </c>
      <c r="AV1911" s="13" t="s">
        <v>85</v>
      </c>
      <c r="AW1911" s="13" t="s">
        <v>35</v>
      </c>
      <c r="AX1911" s="13" t="s">
        <v>75</v>
      </c>
      <c r="AY1911" s="218" t="s">
        <v>178</v>
      </c>
    </row>
    <row r="1912" spans="2:65" s="13" customFormat="1" ht="11.25">
      <c r="B1912" s="208"/>
      <c r="C1912" s="209"/>
      <c r="D1912" s="195" t="s">
        <v>189</v>
      </c>
      <c r="E1912" s="210" t="s">
        <v>19</v>
      </c>
      <c r="F1912" s="211" t="s">
        <v>2081</v>
      </c>
      <c r="G1912" s="209"/>
      <c r="H1912" s="212">
        <v>10.7</v>
      </c>
      <c r="I1912" s="213"/>
      <c r="J1912" s="209"/>
      <c r="K1912" s="209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189</v>
      </c>
      <c r="AU1912" s="218" t="s">
        <v>85</v>
      </c>
      <c r="AV1912" s="13" t="s">
        <v>85</v>
      </c>
      <c r="AW1912" s="13" t="s">
        <v>35</v>
      </c>
      <c r="AX1912" s="13" t="s">
        <v>75</v>
      </c>
      <c r="AY1912" s="218" t="s">
        <v>178</v>
      </c>
    </row>
    <row r="1913" spans="2:65" s="14" customFormat="1" ht="11.25">
      <c r="B1913" s="219"/>
      <c r="C1913" s="220"/>
      <c r="D1913" s="195" t="s">
        <v>189</v>
      </c>
      <c r="E1913" s="221" t="s">
        <v>19</v>
      </c>
      <c r="F1913" s="222" t="s">
        <v>258</v>
      </c>
      <c r="G1913" s="220"/>
      <c r="H1913" s="223">
        <v>53.95</v>
      </c>
      <c r="I1913" s="224"/>
      <c r="J1913" s="220"/>
      <c r="K1913" s="220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189</v>
      </c>
      <c r="AU1913" s="229" t="s">
        <v>85</v>
      </c>
      <c r="AV1913" s="14" t="s">
        <v>185</v>
      </c>
      <c r="AW1913" s="14" t="s">
        <v>35</v>
      </c>
      <c r="AX1913" s="14" t="s">
        <v>83</v>
      </c>
      <c r="AY1913" s="229" t="s">
        <v>178</v>
      </c>
    </row>
    <row r="1914" spans="2:65" s="1" customFormat="1" ht="16.5" customHeight="1">
      <c r="B1914" s="35"/>
      <c r="C1914" s="183" t="s">
        <v>2082</v>
      </c>
      <c r="D1914" s="183" t="s">
        <v>180</v>
      </c>
      <c r="E1914" s="184" t="s">
        <v>2083</v>
      </c>
      <c r="F1914" s="185" t="s">
        <v>2084</v>
      </c>
      <c r="G1914" s="186" t="s">
        <v>496</v>
      </c>
      <c r="H1914" s="187">
        <v>15.6</v>
      </c>
      <c r="I1914" s="188"/>
      <c r="J1914" s="189">
        <f>ROUND(I1914*H1914,2)</f>
        <v>0</v>
      </c>
      <c r="K1914" s="185" t="s">
        <v>184</v>
      </c>
      <c r="L1914" s="39"/>
      <c r="M1914" s="190" t="s">
        <v>19</v>
      </c>
      <c r="N1914" s="191" t="s">
        <v>46</v>
      </c>
      <c r="O1914" s="61"/>
      <c r="P1914" s="192">
        <f>O1914*H1914</f>
        <v>0</v>
      </c>
      <c r="Q1914" s="192">
        <v>3.1199999999999999E-3</v>
      </c>
      <c r="R1914" s="192">
        <f>Q1914*H1914</f>
        <v>4.8672E-2</v>
      </c>
      <c r="S1914" s="192">
        <v>0</v>
      </c>
      <c r="T1914" s="193">
        <f>S1914*H1914</f>
        <v>0</v>
      </c>
      <c r="AR1914" s="18" t="s">
        <v>288</v>
      </c>
      <c r="AT1914" s="18" t="s">
        <v>180</v>
      </c>
      <c r="AU1914" s="18" t="s">
        <v>85</v>
      </c>
      <c r="AY1914" s="18" t="s">
        <v>178</v>
      </c>
      <c r="BE1914" s="194">
        <f>IF(N1914="základní",J1914,0)</f>
        <v>0</v>
      </c>
      <c r="BF1914" s="194">
        <f>IF(N1914="snížená",J1914,0)</f>
        <v>0</v>
      </c>
      <c r="BG1914" s="194">
        <f>IF(N1914="zákl. přenesená",J1914,0)</f>
        <v>0</v>
      </c>
      <c r="BH1914" s="194">
        <f>IF(N1914="sníž. přenesená",J1914,0)</f>
        <v>0</v>
      </c>
      <c r="BI1914" s="194">
        <f>IF(N1914="nulová",J1914,0)</f>
        <v>0</v>
      </c>
      <c r="BJ1914" s="18" t="s">
        <v>83</v>
      </c>
      <c r="BK1914" s="194">
        <f>ROUND(I1914*H1914,2)</f>
        <v>0</v>
      </c>
      <c r="BL1914" s="18" t="s">
        <v>288</v>
      </c>
      <c r="BM1914" s="18" t="s">
        <v>2085</v>
      </c>
    </row>
    <row r="1915" spans="2:65" s="1" customFormat="1" ht="11.25">
      <c r="B1915" s="35"/>
      <c r="C1915" s="36"/>
      <c r="D1915" s="195" t="s">
        <v>187</v>
      </c>
      <c r="E1915" s="36"/>
      <c r="F1915" s="196" t="s">
        <v>2086</v>
      </c>
      <c r="G1915" s="36"/>
      <c r="H1915" s="36"/>
      <c r="I1915" s="113"/>
      <c r="J1915" s="36"/>
      <c r="K1915" s="36"/>
      <c r="L1915" s="39"/>
      <c r="M1915" s="197"/>
      <c r="N1915" s="61"/>
      <c r="O1915" s="61"/>
      <c r="P1915" s="61"/>
      <c r="Q1915" s="61"/>
      <c r="R1915" s="61"/>
      <c r="S1915" s="61"/>
      <c r="T1915" s="62"/>
      <c r="AT1915" s="18" t="s">
        <v>187</v>
      </c>
      <c r="AU1915" s="18" t="s">
        <v>85</v>
      </c>
    </row>
    <row r="1916" spans="2:65" s="1" customFormat="1" ht="19.5">
      <c r="B1916" s="35"/>
      <c r="C1916" s="36"/>
      <c r="D1916" s="195" t="s">
        <v>333</v>
      </c>
      <c r="E1916" s="36"/>
      <c r="F1916" s="241" t="s">
        <v>2070</v>
      </c>
      <c r="G1916" s="36"/>
      <c r="H1916" s="36"/>
      <c r="I1916" s="113"/>
      <c r="J1916" s="36"/>
      <c r="K1916" s="36"/>
      <c r="L1916" s="39"/>
      <c r="M1916" s="197"/>
      <c r="N1916" s="61"/>
      <c r="O1916" s="61"/>
      <c r="P1916" s="61"/>
      <c r="Q1916" s="61"/>
      <c r="R1916" s="61"/>
      <c r="S1916" s="61"/>
      <c r="T1916" s="62"/>
      <c r="AT1916" s="18" t="s">
        <v>333</v>
      </c>
      <c r="AU1916" s="18" t="s">
        <v>85</v>
      </c>
    </row>
    <row r="1917" spans="2:65" s="12" customFormat="1" ht="11.25">
      <c r="B1917" s="198"/>
      <c r="C1917" s="199"/>
      <c r="D1917" s="195" t="s">
        <v>189</v>
      </c>
      <c r="E1917" s="200" t="s">
        <v>19</v>
      </c>
      <c r="F1917" s="201" t="s">
        <v>2087</v>
      </c>
      <c r="G1917" s="199"/>
      <c r="H1917" s="200" t="s">
        <v>19</v>
      </c>
      <c r="I1917" s="202"/>
      <c r="J1917" s="199"/>
      <c r="K1917" s="199"/>
      <c r="L1917" s="203"/>
      <c r="M1917" s="204"/>
      <c r="N1917" s="205"/>
      <c r="O1917" s="205"/>
      <c r="P1917" s="205"/>
      <c r="Q1917" s="205"/>
      <c r="R1917" s="205"/>
      <c r="S1917" s="205"/>
      <c r="T1917" s="206"/>
      <c r="AT1917" s="207" t="s">
        <v>189</v>
      </c>
      <c r="AU1917" s="207" t="s">
        <v>85</v>
      </c>
      <c r="AV1917" s="12" t="s">
        <v>83</v>
      </c>
      <c r="AW1917" s="12" t="s">
        <v>35</v>
      </c>
      <c r="AX1917" s="12" t="s">
        <v>75</v>
      </c>
      <c r="AY1917" s="207" t="s">
        <v>178</v>
      </c>
    </row>
    <row r="1918" spans="2:65" s="13" customFormat="1" ht="11.25">
      <c r="B1918" s="208"/>
      <c r="C1918" s="209"/>
      <c r="D1918" s="195" t="s">
        <v>189</v>
      </c>
      <c r="E1918" s="210" t="s">
        <v>19</v>
      </c>
      <c r="F1918" s="211" t="s">
        <v>2088</v>
      </c>
      <c r="G1918" s="209"/>
      <c r="H1918" s="212">
        <v>2.7</v>
      </c>
      <c r="I1918" s="213"/>
      <c r="J1918" s="209"/>
      <c r="K1918" s="209"/>
      <c r="L1918" s="214"/>
      <c r="M1918" s="215"/>
      <c r="N1918" s="216"/>
      <c r="O1918" s="216"/>
      <c r="P1918" s="216"/>
      <c r="Q1918" s="216"/>
      <c r="R1918" s="216"/>
      <c r="S1918" s="216"/>
      <c r="T1918" s="217"/>
      <c r="AT1918" s="218" t="s">
        <v>189</v>
      </c>
      <c r="AU1918" s="218" t="s">
        <v>85</v>
      </c>
      <c r="AV1918" s="13" t="s">
        <v>85</v>
      </c>
      <c r="AW1918" s="13" t="s">
        <v>35</v>
      </c>
      <c r="AX1918" s="13" t="s">
        <v>75</v>
      </c>
      <c r="AY1918" s="218" t="s">
        <v>178</v>
      </c>
    </row>
    <row r="1919" spans="2:65" s="13" customFormat="1" ht="11.25">
      <c r="B1919" s="208"/>
      <c r="C1919" s="209"/>
      <c r="D1919" s="195" t="s">
        <v>189</v>
      </c>
      <c r="E1919" s="210" t="s">
        <v>19</v>
      </c>
      <c r="F1919" s="211" t="s">
        <v>2089</v>
      </c>
      <c r="G1919" s="209"/>
      <c r="H1919" s="212">
        <v>6.45</v>
      </c>
      <c r="I1919" s="213"/>
      <c r="J1919" s="209"/>
      <c r="K1919" s="209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189</v>
      </c>
      <c r="AU1919" s="218" t="s">
        <v>85</v>
      </c>
      <c r="AV1919" s="13" t="s">
        <v>85</v>
      </c>
      <c r="AW1919" s="13" t="s">
        <v>35</v>
      </c>
      <c r="AX1919" s="13" t="s">
        <v>75</v>
      </c>
      <c r="AY1919" s="218" t="s">
        <v>178</v>
      </c>
    </row>
    <row r="1920" spans="2:65" s="13" customFormat="1" ht="11.25">
      <c r="B1920" s="208"/>
      <c r="C1920" s="209"/>
      <c r="D1920" s="195" t="s">
        <v>189</v>
      </c>
      <c r="E1920" s="210" t="s">
        <v>19</v>
      </c>
      <c r="F1920" s="211" t="s">
        <v>2090</v>
      </c>
      <c r="G1920" s="209"/>
      <c r="H1920" s="212">
        <v>6.45</v>
      </c>
      <c r="I1920" s="213"/>
      <c r="J1920" s="209"/>
      <c r="K1920" s="209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189</v>
      </c>
      <c r="AU1920" s="218" t="s">
        <v>85</v>
      </c>
      <c r="AV1920" s="13" t="s">
        <v>85</v>
      </c>
      <c r="AW1920" s="13" t="s">
        <v>35</v>
      </c>
      <c r="AX1920" s="13" t="s">
        <v>75</v>
      </c>
      <c r="AY1920" s="218" t="s">
        <v>178</v>
      </c>
    </row>
    <row r="1921" spans="2:65" s="14" customFormat="1" ht="11.25">
      <c r="B1921" s="219"/>
      <c r="C1921" s="220"/>
      <c r="D1921" s="195" t="s">
        <v>189</v>
      </c>
      <c r="E1921" s="221" t="s">
        <v>19</v>
      </c>
      <c r="F1921" s="222" t="s">
        <v>258</v>
      </c>
      <c r="G1921" s="220"/>
      <c r="H1921" s="223">
        <v>15.6</v>
      </c>
      <c r="I1921" s="224"/>
      <c r="J1921" s="220"/>
      <c r="K1921" s="220"/>
      <c r="L1921" s="225"/>
      <c r="M1921" s="226"/>
      <c r="N1921" s="227"/>
      <c r="O1921" s="227"/>
      <c r="P1921" s="227"/>
      <c r="Q1921" s="227"/>
      <c r="R1921" s="227"/>
      <c r="S1921" s="227"/>
      <c r="T1921" s="228"/>
      <c r="AT1921" s="229" t="s">
        <v>189</v>
      </c>
      <c r="AU1921" s="229" t="s">
        <v>85</v>
      </c>
      <c r="AV1921" s="14" t="s">
        <v>185</v>
      </c>
      <c r="AW1921" s="14" t="s">
        <v>35</v>
      </c>
      <c r="AX1921" s="14" t="s">
        <v>83</v>
      </c>
      <c r="AY1921" s="229" t="s">
        <v>178</v>
      </c>
    </row>
    <row r="1922" spans="2:65" s="1" customFormat="1" ht="16.5" customHeight="1">
      <c r="B1922" s="35"/>
      <c r="C1922" s="183" t="s">
        <v>2091</v>
      </c>
      <c r="D1922" s="183" t="s">
        <v>180</v>
      </c>
      <c r="E1922" s="184" t="s">
        <v>2092</v>
      </c>
      <c r="F1922" s="185" t="s">
        <v>2093</v>
      </c>
      <c r="G1922" s="186" t="s">
        <v>496</v>
      </c>
      <c r="H1922" s="187">
        <v>1.6</v>
      </c>
      <c r="I1922" s="188"/>
      <c r="J1922" s="189">
        <f>ROUND(I1922*H1922,2)</f>
        <v>0</v>
      </c>
      <c r="K1922" s="185" t="s">
        <v>184</v>
      </c>
      <c r="L1922" s="39"/>
      <c r="M1922" s="190" t="s">
        <v>19</v>
      </c>
      <c r="N1922" s="191" t="s">
        <v>46</v>
      </c>
      <c r="O1922" s="61"/>
      <c r="P1922" s="192">
        <f>O1922*H1922</f>
        <v>0</v>
      </c>
      <c r="Q1922" s="192">
        <v>6.5300000000000002E-3</v>
      </c>
      <c r="R1922" s="192">
        <f>Q1922*H1922</f>
        <v>1.0448000000000001E-2</v>
      </c>
      <c r="S1922" s="192">
        <v>0</v>
      </c>
      <c r="T1922" s="193">
        <f>S1922*H1922</f>
        <v>0</v>
      </c>
      <c r="AR1922" s="18" t="s">
        <v>288</v>
      </c>
      <c r="AT1922" s="18" t="s">
        <v>180</v>
      </c>
      <c r="AU1922" s="18" t="s">
        <v>85</v>
      </c>
      <c r="AY1922" s="18" t="s">
        <v>178</v>
      </c>
      <c r="BE1922" s="194">
        <f>IF(N1922="základní",J1922,0)</f>
        <v>0</v>
      </c>
      <c r="BF1922" s="194">
        <f>IF(N1922="snížená",J1922,0)</f>
        <v>0</v>
      </c>
      <c r="BG1922" s="194">
        <f>IF(N1922="zákl. přenesená",J1922,0)</f>
        <v>0</v>
      </c>
      <c r="BH1922" s="194">
        <f>IF(N1922="sníž. přenesená",J1922,0)</f>
        <v>0</v>
      </c>
      <c r="BI1922" s="194">
        <f>IF(N1922="nulová",J1922,0)</f>
        <v>0</v>
      </c>
      <c r="BJ1922" s="18" t="s">
        <v>83</v>
      </c>
      <c r="BK1922" s="194">
        <f>ROUND(I1922*H1922,2)</f>
        <v>0</v>
      </c>
      <c r="BL1922" s="18" t="s">
        <v>288</v>
      </c>
      <c r="BM1922" s="18" t="s">
        <v>2094</v>
      </c>
    </row>
    <row r="1923" spans="2:65" s="1" customFormat="1" ht="11.25">
      <c r="B1923" s="35"/>
      <c r="C1923" s="36"/>
      <c r="D1923" s="195" t="s">
        <v>187</v>
      </c>
      <c r="E1923" s="36"/>
      <c r="F1923" s="196" t="s">
        <v>2095</v>
      </c>
      <c r="G1923" s="36"/>
      <c r="H1923" s="36"/>
      <c r="I1923" s="113"/>
      <c r="J1923" s="36"/>
      <c r="K1923" s="36"/>
      <c r="L1923" s="39"/>
      <c r="M1923" s="197"/>
      <c r="N1923" s="61"/>
      <c r="O1923" s="61"/>
      <c r="P1923" s="61"/>
      <c r="Q1923" s="61"/>
      <c r="R1923" s="61"/>
      <c r="S1923" s="61"/>
      <c r="T1923" s="62"/>
      <c r="AT1923" s="18" t="s">
        <v>187</v>
      </c>
      <c r="AU1923" s="18" t="s">
        <v>85</v>
      </c>
    </row>
    <row r="1924" spans="2:65" s="1" customFormat="1" ht="19.5">
      <c r="B1924" s="35"/>
      <c r="C1924" s="36"/>
      <c r="D1924" s="195" t="s">
        <v>333</v>
      </c>
      <c r="E1924" s="36"/>
      <c r="F1924" s="241" t="s">
        <v>2070</v>
      </c>
      <c r="G1924" s="36"/>
      <c r="H1924" s="36"/>
      <c r="I1924" s="113"/>
      <c r="J1924" s="36"/>
      <c r="K1924" s="36"/>
      <c r="L1924" s="39"/>
      <c r="M1924" s="197"/>
      <c r="N1924" s="61"/>
      <c r="O1924" s="61"/>
      <c r="P1924" s="61"/>
      <c r="Q1924" s="61"/>
      <c r="R1924" s="61"/>
      <c r="S1924" s="61"/>
      <c r="T1924" s="62"/>
      <c r="AT1924" s="18" t="s">
        <v>333</v>
      </c>
      <c r="AU1924" s="18" t="s">
        <v>85</v>
      </c>
    </row>
    <row r="1925" spans="2:65" s="12" customFormat="1" ht="11.25">
      <c r="B1925" s="198"/>
      <c r="C1925" s="199"/>
      <c r="D1925" s="195" t="s">
        <v>189</v>
      </c>
      <c r="E1925" s="200" t="s">
        <v>19</v>
      </c>
      <c r="F1925" s="201" t="s">
        <v>2096</v>
      </c>
      <c r="G1925" s="199"/>
      <c r="H1925" s="200" t="s">
        <v>19</v>
      </c>
      <c r="I1925" s="202"/>
      <c r="J1925" s="199"/>
      <c r="K1925" s="199"/>
      <c r="L1925" s="203"/>
      <c r="M1925" s="204"/>
      <c r="N1925" s="205"/>
      <c r="O1925" s="205"/>
      <c r="P1925" s="205"/>
      <c r="Q1925" s="205"/>
      <c r="R1925" s="205"/>
      <c r="S1925" s="205"/>
      <c r="T1925" s="206"/>
      <c r="AT1925" s="207" t="s">
        <v>189</v>
      </c>
      <c r="AU1925" s="207" t="s">
        <v>85</v>
      </c>
      <c r="AV1925" s="12" t="s">
        <v>83</v>
      </c>
      <c r="AW1925" s="12" t="s">
        <v>35</v>
      </c>
      <c r="AX1925" s="12" t="s">
        <v>75</v>
      </c>
      <c r="AY1925" s="207" t="s">
        <v>178</v>
      </c>
    </row>
    <row r="1926" spans="2:65" s="13" customFormat="1" ht="11.25">
      <c r="B1926" s="208"/>
      <c r="C1926" s="209"/>
      <c r="D1926" s="195" t="s">
        <v>189</v>
      </c>
      <c r="E1926" s="210" t="s">
        <v>19</v>
      </c>
      <c r="F1926" s="211" t="s">
        <v>2097</v>
      </c>
      <c r="G1926" s="209"/>
      <c r="H1926" s="212">
        <v>1.6</v>
      </c>
      <c r="I1926" s="213"/>
      <c r="J1926" s="209"/>
      <c r="K1926" s="209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189</v>
      </c>
      <c r="AU1926" s="218" t="s">
        <v>85</v>
      </c>
      <c r="AV1926" s="13" t="s">
        <v>85</v>
      </c>
      <c r="AW1926" s="13" t="s">
        <v>35</v>
      </c>
      <c r="AX1926" s="13" t="s">
        <v>83</v>
      </c>
      <c r="AY1926" s="218" t="s">
        <v>178</v>
      </c>
    </row>
    <row r="1927" spans="2:65" s="1" customFormat="1" ht="25.5" customHeight="1">
      <c r="B1927" s="35"/>
      <c r="C1927" s="245" t="s">
        <v>2098</v>
      </c>
      <c r="D1927" s="245" t="s">
        <v>970</v>
      </c>
      <c r="E1927" s="246" t="s">
        <v>2099</v>
      </c>
      <c r="F1927" s="247" t="s">
        <v>2100</v>
      </c>
      <c r="G1927" s="248" t="s">
        <v>439</v>
      </c>
      <c r="H1927" s="249">
        <v>1</v>
      </c>
      <c r="I1927" s="250"/>
      <c r="J1927" s="251">
        <f>ROUND(I1927*H1927,2)</f>
        <v>0</v>
      </c>
      <c r="K1927" s="247" t="s">
        <v>1889</v>
      </c>
      <c r="L1927" s="252"/>
      <c r="M1927" s="253" t="s">
        <v>19</v>
      </c>
      <c r="N1927" s="254" t="s">
        <v>46</v>
      </c>
      <c r="O1927" s="61"/>
      <c r="P1927" s="192">
        <f>O1927*H1927</f>
        <v>0</v>
      </c>
      <c r="Q1927" s="192">
        <v>0</v>
      </c>
      <c r="R1927" s="192">
        <f>Q1927*H1927</f>
        <v>0</v>
      </c>
      <c r="S1927" s="192">
        <v>0</v>
      </c>
      <c r="T1927" s="193">
        <f>S1927*H1927</f>
        <v>0</v>
      </c>
      <c r="AR1927" s="18" t="s">
        <v>403</v>
      </c>
      <c r="AT1927" s="18" t="s">
        <v>970</v>
      </c>
      <c r="AU1927" s="18" t="s">
        <v>85</v>
      </c>
      <c r="AY1927" s="18" t="s">
        <v>178</v>
      </c>
      <c r="BE1927" s="194">
        <f>IF(N1927="základní",J1927,0)</f>
        <v>0</v>
      </c>
      <c r="BF1927" s="194">
        <f>IF(N1927="snížená",J1927,0)</f>
        <v>0</v>
      </c>
      <c r="BG1927" s="194">
        <f>IF(N1927="zákl. přenesená",J1927,0)</f>
        <v>0</v>
      </c>
      <c r="BH1927" s="194">
        <f>IF(N1927="sníž. přenesená",J1927,0)</f>
        <v>0</v>
      </c>
      <c r="BI1927" s="194">
        <f>IF(N1927="nulová",J1927,0)</f>
        <v>0</v>
      </c>
      <c r="BJ1927" s="18" t="s">
        <v>83</v>
      </c>
      <c r="BK1927" s="194">
        <f>ROUND(I1927*H1927,2)</f>
        <v>0</v>
      </c>
      <c r="BL1927" s="18" t="s">
        <v>288</v>
      </c>
      <c r="BM1927" s="18" t="s">
        <v>2101</v>
      </c>
    </row>
    <row r="1928" spans="2:65" s="1" customFormat="1" ht="11.25">
      <c r="B1928" s="35"/>
      <c r="C1928" s="36"/>
      <c r="D1928" s="195" t="s">
        <v>187</v>
      </c>
      <c r="E1928" s="36"/>
      <c r="F1928" s="196" t="s">
        <v>2100</v>
      </c>
      <c r="G1928" s="36"/>
      <c r="H1928" s="36"/>
      <c r="I1928" s="113"/>
      <c r="J1928" s="36"/>
      <c r="K1928" s="36"/>
      <c r="L1928" s="39"/>
      <c r="M1928" s="197"/>
      <c r="N1928" s="61"/>
      <c r="O1928" s="61"/>
      <c r="P1928" s="61"/>
      <c r="Q1928" s="61"/>
      <c r="R1928" s="61"/>
      <c r="S1928" s="61"/>
      <c r="T1928" s="62"/>
      <c r="AT1928" s="18" t="s">
        <v>187</v>
      </c>
      <c r="AU1928" s="18" t="s">
        <v>85</v>
      </c>
    </row>
    <row r="1929" spans="2:65" s="1" customFormat="1" ht="16.5" customHeight="1">
      <c r="B1929" s="35"/>
      <c r="C1929" s="183" t="s">
        <v>2102</v>
      </c>
      <c r="D1929" s="183" t="s">
        <v>180</v>
      </c>
      <c r="E1929" s="184" t="s">
        <v>2103</v>
      </c>
      <c r="F1929" s="185" t="s">
        <v>2104</v>
      </c>
      <c r="G1929" s="186" t="s">
        <v>439</v>
      </c>
      <c r="H1929" s="187">
        <v>1</v>
      </c>
      <c r="I1929" s="188"/>
      <c r="J1929" s="189">
        <f>ROUND(I1929*H1929,2)</f>
        <v>0</v>
      </c>
      <c r="K1929" s="185" t="s">
        <v>212</v>
      </c>
      <c r="L1929" s="39"/>
      <c r="M1929" s="190" t="s">
        <v>19</v>
      </c>
      <c r="N1929" s="191" t="s">
        <v>46</v>
      </c>
      <c r="O1929" s="61"/>
      <c r="P1929" s="192">
        <f>O1929*H1929</f>
        <v>0</v>
      </c>
      <c r="Q1929" s="192">
        <v>0</v>
      </c>
      <c r="R1929" s="192">
        <f>Q1929*H1929</f>
        <v>0</v>
      </c>
      <c r="S1929" s="192">
        <v>0</v>
      </c>
      <c r="T1929" s="193">
        <f>S1929*H1929</f>
        <v>0</v>
      </c>
      <c r="AR1929" s="18" t="s">
        <v>288</v>
      </c>
      <c r="AT1929" s="18" t="s">
        <v>180</v>
      </c>
      <c r="AU1929" s="18" t="s">
        <v>85</v>
      </c>
      <c r="AY1929" s="18" t="s">
        <v>178</v>
      </c>
      <c r="BE1929" s="194">
        <f>IF(N1929="základní",J1929,0)</f>
        <v>0</v>
      </c>
      <c r="BF1929" s="194">
        <f>IF(N1929="snížená",J1929,0)</f>
        <v>0</v>
      </c>
      <c r="BG1929" s="194">
        <f>IF(N1929="zákl. přenesená",J1929,0)</f>
        <v>0</v>
      </c>
      <c r="BH1929" s="194">
        <f>IF(N1929="sníž. přenesená",J1929,0)</f>
        <v>0</v>
      </c>
      <c r="BI1929" s="194">
        <f>IF(N1929="nulová",J1929,0)</f>
        <v>0</v>
      </c>
      <c r="BJ1929" s="18" t="s">
        <v>83</v>
      </c>
      <c r="BK1929" s="194">
        <f>ROUND(I1929*H1929,2)</f>
        <v>0</v>
      </c>
      <c r="BL1929" s="18" t="s">
        <v>288</v>
      </c>
      <c r="BM1929" s="18" t="s">
        <v>2105</v>
      </c>
    </row>
    <row r="1930" spans="2:65" s="1" customFormat="1" ht="11.25">
      <c r="B1930" s="35"/>
      <c r="C1930" s="36"/>
      <c r="D1930" s="195" t="s">
        <v>187</v>
      </c>
      <c r="E1930" s="36"/>
      <c r="F1930" s="196" t="s">
        <v>2104</v>
      </c>
      <c r="G1930" s="36"/>
      <c r="H1930" s="36"/>
      <c r="I1930" s="113"/>
      <c r="J1930" s="36"/>
      <c r="K1930" s="36"/>
      <c r="L1930" s="39"/>
      <c r="M1930" s="197"/>
      <c r="N1930" s="61"/>
      <c r="O1930" s="61"/>
      <c r="P1930" s="61"/>
      <c r="Q1930" s="61"/>
      <c r="R1930" s="61"/>
      <c r="S1930" s="61"/>
      <c r="T1930" s="62"/>
      <c r="AT1930" s="18" t="s">
        <v>187</v>
      </c>
      <c r="AU1930" s="18" t="s">
        <v>85</v>
      </c>
    </row>
    <row r="1931" spans="2:65" s="1" customFormat="1" ht="16.5" customHeight="1">
      <c r="B1931" s="35"/>
      <c r="C1931" s="183" t="s">
        <v>2106</v>
      </c>
      <c r="D1931" s="183" t="s">
        <v>180</v>
      </c>
      <c r="E1931" s="184" t="s">
        <v>2107</v>
      </c>
      <c r="F1931" s="185" t="s">
        <v>2108</v>
      </c>
      <c r="G1931" s="186" t="s">
        <v>439</v>
      </c>
      <c r="H1931" s="187">
        <v>1</v>
      </c>
      <c r="I1931" s="188"/>
      <c r="J1931" s="189">
        <f>ROUND(I1931*H1931,2)</f>
        <v>0</v>
      </c>
      <c r="K1931" s="185" t="s">
        <v>212</v>
      </c>
      <c r="L1931" s="39"/>
      <c r="M1931" s="190" t="s">
        <v>19</v>
      </c>
      <c r="N1931" s="191" t="s">
        <v>46</v>
      </c>
      <c r="O1931" s="61"/>
      <c r="P1931" s="192">
        <f>O1931*H1931</f>
        <v>0</v>
      </c>
      <c r="Q1931" s="192">
        <v>0</v>
      </c>
      <c r="R1931" s="192">
        <f>Q1931*H1931</f>
        <v>0</v>
      </c>
      <c r="S1931" s="192">
        <v>0</v>
      </c>
      <c r="T1931" s="193">
        <f>S1931*H1931</f>
        <v>0</v>
      </c>
      <c r="AR1931" s="18" t="s">
        <v>288</v>
      </c>
      <c r="AT1931" s="18" t="s">
        <v>180</v>
      </c>
      <c r="AU1931" s="18" t="s">
        <v>85</v>
      </c>
      <c r="AY1931" s="18" t="s">
        <v>178</v>
      </c>
      <c r="BE1931" s="194">
        <f>IF(N1931="základní",J1931,0)</f>
        <v>0</v>
      </c>
      <c r="BF1931" s="194">
        <f>IF(N1931="snížená",J1931,0)</f>
        <v>0</v>
      </c>
      <c r="BG1931" s="194">
        <f>IF(N1931="zákl. přenesená",J1931,0)</f>
        <v>0</v>
      </c>
      <c r="BH1931" s="194">
        <f>IF(N1931="sníž. přenesená",J1931,0)</f>
        <v>0</v>
      </c>
      <c r="BI1931" s="194">
        <f>IF(N1931="nulová",J1931,0)</f>
        <v>0</v>
      </c>
      <c r="BJ1931" s="18" t="s">
        <v>83</v>
      </c>
      <c r="BK1931" s="194">
        <f>ROUND(I1931*H1931,2)</f>
        <v>0</v>
      </c>
      <c r="BL1931" s="18" t="s">
        <v>288</v>
      </c>
      <c r="BM1931" s="18" t="s">
        <v>2109</v>
      </c>
    </row>
    <row r="1932" spans="2:65" s="1" customFormat="1" ht="11.25">
      <c r="B1932" s="35"/>
      <c r="C1932" s="36"/>
      <c r="D1932" s="195" t="s">
        <v>187</v>
      </c>
      <c r="E1932" s="36"/>
      <c r="F1932" s="196" t="s">
        <v>2108</v>
      </c>
      <c r="G1932" s="36"/>
      <c r="H1932" s="36"/>
      <c r="I1932" s="113"/>
      <c r="J1932" s="36"/>
      <c r="K1932" s="36"/>
      <c r="L1932" s="39"/>
      <c r="M1932" s="197"/>
      <c r="N1932" s="61"/>
      <c r="O1932" s="61"/>
      <c r="P1932" s="61"/>
      <c r="Q1932" s="61"/>
      <c r="R1932" s="61"/>
      <c r="S1932" s="61"/>
      <c r="T1932" s="62"/>
      <c r="AT1932" s="18" t="s">
        <v>187</v>
      </c>
      <c r="AU1932" s="18" t="s">
        <v>85</v>
      </c>
    </row>
    <row r="1933" spans="2:65" s="1" customFormat="1" ht="16.5" customHeight="1">
      <c r="B1933" s="35"/>
      <c r="C1933" s="183" t="s">
        <v>2110</v>
      </c>
      <c r="D1933" s="183" t="s">
        <v>180</v>
      </c>
      <c r="E1933" s="184" t="s">
        <v>2111</v>
      </c>
      <c r="F1933" s="185" t="s">
        <v>2112</v>
      </c>
      <c r="G1933" s="186" t="s">
        <v>439</v>
      </c>
      <c r="H1933" s="187">
        <v>1</v>
      </c>
      <c r="I1933" s="188"/>
      <c r="J1933" s="189">
        <f>ROUND(I1933*H1933,2)</f>
        <v>0</v>
      </c>
      <c r="K1933" s="185" t="s">
        <v>212</v>
      </c>
      <c r="L1933" s="39"/>
      <c r="M1933" s="190" t="s">
        <v>19</v>
      </c>
      <c r="N1933" s="191" t="s">
        <v>46</v>
      </c>
      <c r="O1933" s="61"/>
      <c r="P1933" s="192">
        <f>O1933*H1933</f>
        <v>0</v>
      </c>
      <c r="Q1933" s="192">
        <v>0</v>
      </c>
      <c r="R1933" s="192">
        <f>Q1933*H1933</f>
        <v>0</v>
      </c>
      <c r="S1933" s="192">
        <v>0</v>
      </c>
      <c r="T1933" s="193">
        <f>S1933*H1933</f>
        <v>0</v>
      </c>
      <c r="AR1933" s="18" t="s">
        <v>288</v>
      </c>
      <c r="AT1933" s="18" t="s">
        <v>180</v>
      </c>
      <c r="AU1933" s="18" t="s">
        <v>85</v>
      </c>
      <c r="AY1933" s="18" t="s">
        <v>178</v>
      </c>
      <c r="BE1933" s="194">
        <f>IF(N1933="základní",J1933,0)</f>
        <v>0</v>
      </c>
      <c r="BF1933" s="194">
        <f>IF(N1933="snížená",J1933,0)</f>
        <v>0</v>
      </c>
      <c r="BG1933" s="194">
        <f>IF(N1933="zákl. přenesená",J1933,0)</f>
        <v>0</v>
      </c>
      <c r="BH1933" s="194">
        <f>IF(N1933="sníž. přenesená",J1933,0)</f>
        <v>0</v>
      </c>
      <c r="BI1933" s="194">
        <f>IF(N1933="nulová",J1933,0)</f>
        <v>0</v>
      </c>
      <c r="BJ1933" s="18" t="s">
        <v>83</v>
      </c>
      <c r="BK1933" s="194">
        <f>ROUND(I1933*H1933,2)</f>
        <v>0</v>
      </c>
      <c r="BL1933" s="18" t="s">
        <v>288</v>
      </c>
      <c r="BM1933" s="18" t="s">
        <v>2113</v>
      </c>
    </row>
    <row r="1934" spans="2:65" s="1" customFormat="1" ht="11.25">
      <c r="B1934" s="35"/>
      <c r="C1934" s="36"/>
      <c r="D1934" s="195" t="s">
        <v>187</v>
      </c>
      <c r="E1934" s="36"/>
      <c r="F1934" s="196" t="s">
        <v>2112</v>
      </c>
      <c r="G1934" s="36"/>
      <c r="H1934" s="36"/>
      <c r="I1934" s="113"/>
      <c r="J1934" s="36"/>
      <c r="K1934" s="36"/>
      <c r="L1934" s="39"/>
      <c r="M1934" s="197"/>
      <c r="N1934" s="61"/>
      <c r="O1934" s="61"/>
      <c r="P1934" s="61"/>
      <c r="Q1934" s="61"/>
      <c r="R1934" s="61"/>
      <c r="S1934" s="61"/>
      <c r="T1934" s="62"/>
      <c r="AT1934" s="18" t="s">
        <v>187</v>
      </c>
      <c r="AU1934" s="18" t="s">
        <v>85</v>
      </c>
    </row>
    <row r="1935" spans="2:65" s="1" customFormat="1" ht="16.5" customHeight="1">
      <c r="B1935" s="35"/>
      <c r="C1935" s="183" t="s">
        <v>2114</v>
      </c>
      <c r="D1935" s="183" t="s">
        <v>180</v>
      </c>
      <c r="E1935" s="184" t="s">
        <v>2115</v>
      </c>
      <c r="F1935" s="185" t="s">
        <v>2116</v>
      </c>
      <c r="G1935" s="186" t="s">
        <v>439</v>
      </c>
      <c r="H1935" s="187">
        <v>1</v>
      </c>
      <c r="I1935" s="188"/>
      <c r="J1935" s="189">
        <f>ROUND(I1935*H1935,2)</f>
        <v>0</v>
      </c>
      <c r="K1935" s="185" t="s">
        <v>212</v>
      </c>
      <c r="L1935" s="39"/>
      <c r="M1935" s="190" t="s">
        <v>19</v>
      </c>
      <c r="N1935" s="191" t="s">
        <v>46</v>
      </c>
      <c r="O1935" s="61"/>
      <c r="P1935" s="192">
        <f>O1935*H1935</f>
        <v>0</v>
      </c>
      <c r="Q1935" s="192">
        <v>0</v>
      </c>
      <c r="R1935" s="192">
        <f>Q1935*H1935</f>
        <v>0</v>
      </c>
      <c r="S1935" s="192">
        <v>0</v>
      </c>
      <c r="T1935" s="193">
        <f>S1935*H1935</f>
        <v>0</v>
      </c>
      <c r="AR1935" s="18" t="s">
        <v>288</v>
      </c>
      <c r="AT1935" s="18" t="s">
        <v>180</v>
      </c>
      <c r="AU1935" s="18" t="s">
        <v>85</v>
      </c>
      <c r="AY1935" s="18" t="s">
        <v>178</v>
      </c>
      <c r="BE1935" s="194">
        <f>IF(N1935="základní",J1935,0)</f>
        <v>0</v>
      </c>
      <c r="BF1935" s="194">
        <f>IF(N1935="snížená",J1935,0)</f>
        <v>0</v>
      </c>
      <c r="BG1935" s="194">
        <f>IF(N1935="zákl. přenesená",J1935,0)</f>
        <v>0</v>
      </c>
      <c r="BH1935" s="194">
        <f>IF(N1935="sníž. přenesená",J1935,0)</f>
        <v>0</v>
      </c>
      <c r="BI1935" s="194">
        <f>IF(N1935="nulová",J1935,0)</f>
        <v>0</v>
      </c>
      <c r="BJ1935" s="18" t="s">
        <v>83</v>
      </c>
      <c r="BK1935" s="194">
        <f>ROUND(I1935*H1935,2)</f>
        <v>0</v>
      </c>
      <c r="BL1935" s="18" t="s">
        <v>288</v>
      </c>
      <c r="BM1935" s="18" t="s">
        <v>2117</v>
      </c>
    </row>
    <row r="1936" spans="2:65" s="1" customFormat="1" ht="11.25">
      <c r="B1936" s="35"/>
      <c r="C1936" s="36"/>
      <c r="D1936" s="195" t="s">
        <v>187</v>
      </c>
      <c r="E1936" s="36"/>
      <c r="F1936" s="196" t="s">
        <v>2116</v>
      </c>
      <c r="G1936" s="36"/>
      <c r="H1936" s="36"/>
      <c r="I1936" s="113"/>
      <c r="J1936" s="36"/>
      <c r="K1936" s="36"/>
      <c r="L1936" s="39"/>
      <c r="M1936" s="197"/>
      <c r="N1936" s="61"/>
      <c r="O1936" s="61"/>
      <c r="P1936" s="61"/>
      <c r="Q1936" s="61"/>
      <c r="R1936" s="61"/>
      <c r="S1936" s="61"/>
      <c r="T1936" s="62"/>
      <c r="AT1936" s="18" t="s">
        <v>187</v>
      </c>
      <c r="AU1936" s="18" t="s">
        <v>85</v>
      </c>
    </row>
    <row r="1937" spans="2:65" s="1" customFormat="1" ht="16.5" customHeight="1">
      <c r="B1937" s="35"/>
      <c r="C1937" s="183" t="s">
        <v>2118</v>
      </c>
      <c r="D1937" s="183" t="s">
        <v>180</v>
      </c>
      <c r="E1937" s="184" t="s">
        <v>2119</v>
      </c>
      <c r="F1937" s="185" t="s">
        <v>2120</v>
      </c>
      <c r="G1937" s="186" t="s">
        <v>439</v>
      </c>
      <c r="H1937" s="187">
        <v>1</v>
      </c>
      <c r="I1937" s="188"/>
      <c r="J1937" s="189">
        <f>ROUND(I1937*H1937,2)</f>
        <v>0</v>
      </c>
      <c r="K1937" s="185" t="s">
        <v>212</v>
      </c>
      <c r="L1937" s="39"/>
      <c r="M1937" s="190" t="s">
        <v>19</v>
      </c>
      <c r="N1937" s="191" t="s">
        <v>46</v>
      </c>
      <c r="O1937" s="61"/>
      <c r="P1937" s="192">
        <f>O1937*H1937</f>
        <v>0</v>
      </c>
      <c r="Q1937" s="192">
        <v>0</v>
      </c>
      <c r="R1937" s="192">
        <f>Q1937*H1937</f>
        <v>0</v>
      </c>
      <c r="S1937" s="192">
        <v>0</v>
      </c>
      <c r="T1937" s="193">
        <f>S1937*H1937</f>
        <v>0</v>
      </c>
      <c r="AR1937" s="18" t="s">
        <v>288</v>
      </c>
      <c r="AT1937" s="18" t="s">
        <v>180</v>
      </c>
      <c r="AU1937" s="18" t="s">
        <v>85</v>
      </c>
      <c r="AY1937" s="18" t="s">
        <v>178</v>
      </c>
      <c r="BE1937" s="194">
        <f>IF(N1937="základní",J1937,0)</f>
        <v>0</v>
      </c>
      <c r="BF1937" s="194">
        <f>IF(N1937="snížená",J1937,0)</f>
        <v>0</v>
      </c>
      <c r="BG1937" s="194">
        <f>IF(N1937="zákl. přenesená",J1937,0)</f>
        <v>0</v>
      </c>
      <c r="BH1937" s="194">
        <f>IF(N1937="sníž. přenesená",J1937,0)</f>
        <v>0</v>
      </c>
      <c r="BI1937" s="194">
        <f>IF(N1937="nulová",J1937,0)</f>
        <v>0</v>
      </c>
      <c r="BJ1937" s="18" t="s">
        <v>83</v>
      </c>
      <c r="BK1937" s="194">
        <f>ROUND(I1937*H1937,2)</f>
        <v>0</v>
      </c>
      <c r="BL1937" s="18" t="s">
        <v>288</v>
      </c>
      <c r="BM1937" s="18" t="s">
        <v>2121</v>
      </c>
    </row>
    <row r="1938" spans="2:65" s="1" customFormat="1" ht="11.25">
      <c r="B1938" s="35"/>
      <c r="C1938" s="36"/>
      <c r="D1938" s="195" t="s">
        <v>187</v>
      </c>
      <c r="E1938" s="36"/>
      <c r="F1938" s="196" t="s">
        <v>2120</v>
      </c>
      <c r="G1938" s="36"/>
      <c r="H1938" s="36"/>
      <c r="I1938" s="113"/>
      <c r="J1938" s="36"/>
      <c r="K1938" s="36"/>
      <c r="L1938" s="39"/>
      <c r="M1938" s="197"/>
      <c r="N1938" s="61"/>
      <c r="O1938" s="61"/>
      <c r="P1938" s="61"/>
      <c r="Q1938" s="61"/>
      <c r="R1938" s="61"/>
      <c r="S1938" s="61"/>
      <c r="T1938" s="62"/>
      <c r="AT1938" s="18" t="s">
        <v>187</v>
      </c>
      <c r="AU1938" s="18" t="s">
        <v>85</v>
      </c>
    </row>
    <row r="1939" spans="2:65" s="1" customFormat="1" ht="16.5" customHeight="1">
      <c r="B1939" s="35"/>
      <c r="C1939" s="183" t="s">
        <v>2122</v>
      </c>
      <c r="D1939" s="183" t="s">
        <v>180</v>
      </c>
      <c r="E1939" s="184" t="s">
        <v>2123</v>
      </c>
      <c r="F1939" s="185" t="s">
        <v>2124</v>
      </c>
      <c r="G1939" s="186" t="s">
        <v>439</v>
      </c>
      <c r="H1939" s="187">
        <v>1</v>
      </c>
      <c r="I1939" s="188"/>
      <c r="J1939" s="189">
        <f>ROUND(I1939*H1939,2)</f>
        <v>0</v>
      </c>
      <c r="K1939" s="185" t="s">
        <v>212</v>
      </c>
      <c r="L1939" s="39"/>
      <c r="M1939" s="190" t="s">
        <v>19</v>
      </c>
      <c r="N1939" s="191" t="s">
        <v>46</v>
      </c>
      <c r="O1939" s="61"/>
      <c r="P1939" s="192">
        <f>O1939*H1939</f>
        <v>0</v>
      </c>
      <c r="Q1939" s="192">
        <v>0</v>
      </c>
      <c r="R1939" s="192">
        <f>Q1939*H1939</f>
        <v>0</v>
      </c>
      <c r="S1939" s="192">
        <v>0</v>
      </c>
      <c r="T1939" s="193">
        <f>S1939*H1939</f>
        <v>0</v>
      </c>
      <c r="AR1939" s="18" t="s">
        <v>288</v>
      </c>
      <c r="AT1939" s="18" t="s">
        <v>180</v>
      </c>
      <c r="AU1939" s="18" t="s">
        <v>85</v>
      </c>
      <c r="AY1939" s="18" t="s">
        <v>178</v>
      </c>
      <c r="BE1939" s="194">
        <f>IF(N1939="základní",J1939,0)</f>
        <v>0</v>
      </c>
      <c r="BF1939" s="194">
        <f>IF(N1939="snížená",J1939,0)</f>
        <v>0</v>
      </c>
      <c r="BG1939" s="194">
        <f>IF(N1939="zákl. přenesená",J1939,0)</f>
        <v>0</v>
      </c>
      <c r="BH1939" s="194">
        <f>IF(N1939="sníž. přenesená",J1939,0)</f>
        <v>0</v>
      </c>
      <c r="BI1939" s="194">
        <f>IF(N1939="nulová",J1939,0)</f>
        <v>0</v>
      </c>
      <c r="BJ1939" s="18" t="s">
        <v>83</v>
      </c>
      <c r="BK1939" s="194">
        <f>ROUND(I1939*H1939,2)</f>
        <v>0</v>
      </c>
      <c r="BL1939" s="18" t="s">
        <v>288</v>
      </c>
      <c r="BM1939" s="18" t="s">
        <v>2125</v>
      </c>
    </row>
    <row r="1940" spans="2:65" s="1" customFormat="1" ht="11.25">
      <c r="B1940" s="35"/>
      <c r="C1940" s="36"/>
      <c r="D1940" s="195" t="s">
        <v>187</v>
      </c>
      <c r="E1940" s="36"/>
      <c r="F1940" s="196" t="s">
        <v>2124</v>
      </c>
      <c r="G1940" s="36"/>
      <c r="H1940" s="36"/>
      <c r="I1940" s="113"/>
      <c r="J1940" s="36"/>
      <c r="K1940" s="36"/>
      <c r="L1940" s="39"/>
      <c r="M1940" s="197"/>
      <c r="N1940" s="61"/>
      <c r="O1940" s="61"/>
      <c r="P1940" s="61"/>
      <c r="Q1940" s="61"/>
      <c r="R1940" s="61"/>
      <c r="S1940" s="61"/>
      <c r="T1940" s="62"/>
      <c r="AT1940" s="18" t="s">
        <v>187</v>
      </c>
      <c r="AU1940" s="18" t="s">
        <v>85</v>
      </c>
    </row>
    <row r="1941" spans="2:65" s="1" customFormat="1" ht="16.5" customHeight="1">
      <c r="B1941" s="35"/>
      <c r="C1941" s="183" t="s">
        <v>2126</v>
      </c>
      <c r="D1941" s="183" t="s">
        <v>180</v>
      </c>
      <c r="E1941" s="184" t="s">
        <v>2127</v>
      </c>
      <c r="F1941" s="185" t="s">
        <v>2128</v>
      </c>
      <c r="G1941" s="186" t="s">
        <v>439</v>
      </c>
      <c r="H1941" s="187">
        <v>1</v>
      </c>
      <c r="I1941" s="188"/>
      <c r="J1941" s="189">
        <f>ROUND(I1941*H1941,2)</f>
        <v>0</v>
      </c>
      <c r="K1941" s="185" t="s">
        <v>212</v>
      </c>
      <c r="L1941" s="39"/>
      <c r="M1941" s="190" t="s">
        <v>19</v>
      </c>
      <c r="N1941" s="191" t="s">
        <v>46</v>
      </c>
      <c r="O1941" s="61"/>
      <c r="P1941" s="192">
        <f>O1941*H1941</f>
        <v>0</v>
      </c>
      <c r="Q1941" s="192">
        <v>0</v>
      </c>
      <c r="R1941" s="192">
        <f>Q1941*H1941</f>
        <v>0</v>
      </c>
      <c r="S1941" s="192">
        <v>0</v>
      </c>
      <c r="T1941" s="193">
        <f>S1941*H1941</f>
        <v>0</v>
      </c>
      <c r="AR1941" s="18" t="s">
        <v>288</v>
      </c>
      <c r="AT1941" s="18" t="s">
        <v>180</v>
      </c>
      <c r="AU1941" s="18" t="s">
        <v>85</v>
      </c>
      <c r="AY1941" s="18" t="s">
        <v>178</v>
      </c>
      <c r="BE1941" s="194">
        <f>IF(N1941="základní",J1941,0)</f>
        <v>0</v>
      </c>
      <c r="BF1941" s="194">
        <f>IF(N1941="snížená",J1941,0)</f>
        <v>0</v>
      </c>
      <c r="BG1941" s="194">
        <f>IF(N1941="zákl. přenesená",J1941,0)</f>
        <v>0</v>
      </c>
      <c r="BH1941" s="194">
        <f>IF(N1941="sníž. přenesená",J1941,0)</f>
        <v>0</v>
      </c>
      <c r="BI1941" s="194">
        <f>IF(N1941="nulová",J1941,0)</f>
        <v>0</v>
      </c>
      <c r="BJ1941" s="18" t="s">
        <v>83</v>
      </c>
      <c r="BK1941" s="194">
        <f>ROUND(I1941*H1941,2)</f>
        <v>0</v>
      </c>
      <c r="BL1941" s="18" t="s">
        <v>288</v>
      </c>
      <c r="BM1941" s="18" t="s">
        <v>2129</v>
      </c>
    </row>
    <row r="1942" spans="2:65" s="1" customFormat="1" ht="11.25">
      <c r="B1942" s="35"/>
      <c r="C1942" s="36"/>
      <c r="D1942" s="195" t="s">
        <v>187</v>
      </c>
      <c r="E1942" s="36"/>
      <c r="F1942" s="196" t="s">
        <v>2128</v>
      </c>
      <c r="G1942" s="36"/>
      <c r="H1942" s="36"/>
      <c r="I1942" s="113"/>
      <c r="J1942" s="36"/>
      <c r="K1942" s="36"/>
      <c r="L1942" s="39"/>
      <c r="M1942" s="197"/>
      <c r="N1942" s="61"/>
      <c r="O1942" s="61"/>
      <c r="P1942" s="61"/>
      <c r="Q1942" s="61"/>
      <c r="R1942" s="61"/>
      <c r="S1942" s="61"/>
      <c r="T1942" s="62"/>
      <c r="AT1942" s="18" t="s">
        <v>187</v>
      </c>
      <c r="AU1942" s="18" t="s">
        <v>85</v>
      </c>
    </row>
    <row r="1943" spans="2:65" s="1" customFormat="1" ht="16.5" customHeight="1">
      <c r="B1943" s="35"/>
      <c r="C1943" s="183" t="s">
        <v>2130</v>
      </c>
      <c r="D1943" s="183" t="s">
        <v>180</v>
      </c>
      <c r="E1943" s="184" t="s">
        <v>2131</v>
      </c>
      <c r="F1943" s="185" t="s">
        <v>2132</v>
      </c>
      <c r="G1943" s="186" t="s">
        <v>439</v>
      </c>
      <c r="H1943" s="187">
        <v>1</v>
      </c>
      <c r="I1943" s="188"/>
      <c r="J1943" s="189">
        <f>ROUND(I1943*H1943,2)</f>
        <v>0</v>
      </c>
      <c r="K1943" s="185" t="s">
        <v>212</v>
      </c>
      <c r="L1943" s="39"/>
      <c r="M1943" s="190" t="s">
        <v>19</v>
      </c>
      <c r="N1943" s="191" t="s">
        <v>46</v>
      </c>
      <c r="O1943" s="61"/>
      <c r="P1943" s="192">
        <f>O1943*H1943</f>
        <v>0</v>
      </c>
      <c r="Q1943" s="192">
        <v>0</v>
      </c>
      <c r="R1943" s="192">
        <f>Q1943*H1943</f>
        <v>0</v>
      </c>
      <c r="S1943" s="192">
        <v>0</v>
      </c>
      <c r="T1943" s="193">
        <f>S1943*H1943</f>
        <v>0</v>
      </c>
      <c r="AR1943" s="18" t="s">
        <v>288</v>
      </c>
      <c r="AT1943" s="18" t="s">
        <v>180</v>
      </c>
      <c r="AU1943" s="18" t="s">
        <v>85</v>
      </c>
      <c r="AY1943" s="18" t="s">
        <v>178</v>
      </c>
      <c r="BE1943" s="194">
        <f>IF(N1943="základní",J1943,0)</f>
        <v>0</v>
      </c>
      <c r="BF1943" s="194">
        <f>IF(N1943="snížená",J1943,0)</f>
        <v>0</v>
      </c>
      <c r="BG1943" s="194">
        <f>IF(N1943="zákl. přenesená",J1943,0)</f>
        <v>0</v>
      </c>
      <c r="BH1943" s="194">
        <f>IF(N1943="sníž. přenesená",J1943,0)</f>
        <v>0</v>
      </c>
      <c r="BI1943" s="194">
        <f>IF(N1943="nulová",J1943,0)</f>
        <v>0</v>
      </c>
      <c r="BJ1943" s="18" t="s">
        <v>83</v>
      </c>
      <c r="BK1943" s="194">
        <f>ROUND(I1943*H1943,2)</f>
        <v>0</v>
      </c>
      <c r="BL1943" s="18" t="s">
        <v>288</v>
      </c>
      <c r="BM1943" s="18" t="s">
        <v>2133</v>
      </c>
    </row>
    <row r="1944" spans="2:65" s="1" customFormat="1" ht="11.25">
      <c r="B1944" s="35"/>
      <c r="C1944" s="36"/>
      <c r="D1944" s="195" t="s">
        <v>187</v>
      </c>
      <c r="E1944" s="36"/>
      <c r="F1944" s="196" t="s">
        <v>2132</v>
      </c>
      <c r="G1944" s="36"/>
      <c r="H1944" s="36"/>
      <c r="I1944" s="113"/>
      <c r="J1944" s="36"/>
      <c r="K1944" s="36"/>
      <c r="L1944" s="39"/>
      <c r="M1944" s="197"/>
      <c r="N1944" s="61"/>
      <c r="O1944" s="61"/>
      <c r="P1944" s="61"/>
      <c r="Q1944" s="61"/>
      <c r="R1944" s="61"/>
      <c r="S1944" s="61"/>
      <c r="T1944" s="62"/>
      <c r="AT1944" s="18" t="s">
        <v>187</v>
      </c>
      <c r="AU1944" s="18" t="s">
        <v>85</v>
      </c>
    </row>
    <row r="1945" spans="2:65" s="1" customFormat="1" ht="16.5" customHeight="1">
      <c r="B1945" s="35"/>
      <c r="C1945" s="183" t="s">
        <v>2134</v>
      </c>
      <c r="D1945" s="183" t="s">
        <v>180</v>
      </c>
      <c r="E1945" s="184" t="s">
        <v>2135</v>
      </c>
      <c r="F1945" s="185" t="s">
        <v>2136</v>
      </c>
      <c r="G1945" s="186" t="s">
        <v>1843</v>
      </c>
      <c r="H1945" s="255"/>
      <c r="I1945" s="188"/>
      <c r="J1945" s="189">
        <f>ROUND(I1945*H1945,2)</f>
        <v>0</v>
      </c>
      <c r="K1945" s="185" t="s">
        <v>184</v>
      </c>
      <c r="L1945" s="39"/>
      <c r="M1945" s="190" t="s">
        <v>19</v>
      </c>
      <c r="N1945" s="191" t="s">
        <v>46</v>
      </c>
      <c r="O1945" s="61"/>
      <c r="P1945" s="192">
        <f>O1945*H1945</f>
        <v>0</v>
      </c>
      <c r="Q1945" s="192">
        <v>0</v>
      </c>
      <c r="R1945" s="192">
        <f>Q1945*H1945</f>
        <v>0</v>
      </c>
      <c r="S1945" s="192">
        <v>0</v>
      </c>
      <c r="T1945" s="193">
        <f>S1945*H1945</f>
        <v>0</v>
      </c>
      <c r="AR1945" s="18" t="s">
        <v>288</v>
      </c>
      <c r="AT1945" s="18" t="s">
        <v>180</v>
      </c>
      <c r="AU1945" s="18" t="s">
        <v>85</v>
      </c>
      <c r="AY1945" s="18" t="s">
        <v>178</v>
      </c>
      <c r="BE1945" s="194">
        <f>IF(N1945="základní",J1945,0)</f>
        <v>0</v>
      </c>
      <c r="BF1945" s="194">
        <f>IF(N1945="snížená",J1945,0)</f>
        <v>0</v>
      </c>
      <c r="BG1945" s="194">
        <f>IF(N1945="zákl. přenesená",J1945,0)</f>
        <v>0</v>
      </c>
      <c r="BH1945" s="194">
        <f>IF(N1945="sníž. přenesená",J1945,0)</f>
        <v>0</v>
      </c>
      <c r="BI1945" s="194">
        <f>IF(N1945="nulová",J1945,0)</f>
        <v>0</v>
      </c>
      <c r="BJ1945" s="18" t="s">
        <v>83</v>
      </c>
      <c r="BK1945" s="194">
        <f>ROUND(I1945*H1945,2)</f>
        <v>0</v>
      </c>
      <c r="BL1945" s="18" t="s">
        <v>288</v>
      </c>
      <c r="BM1945" s="18" t="s">
        <v>2137</v>
      </c>
    </row>
    <row r="1946" spans="2:65" s="1" customFormat="1" ht="19.5">
      <c r="B1946" s="35"/>
      <c r="C1946" s="36"/>
      <c r="D1946" s="195" t="s">
        <v>187</v>
      </c>
      <c r="E1946" s="36"/>
      <c r="F1946" s="196" t="s">
        <v>2138</v>
      </c>
      <c r="G1946" s="36"/>
      <c r="H1946" s="36"/>
      <c r="I1946" s="113"/>
      <c r="J1946" s="36"/>
      <c r="K1946" s="36"/>
      <c r="L1946" s="39"/>
      <c r="M1946" s="197"/>
      <c r="N1946" s="61"/>
      <c r="O1946" s="61"/>
      <c r="P1946" s="61"/>
      <c r="Q1946" s="61"/>
      <c r="R1946" s="61"/>
      <c r="S1946" s="61"/>
      <c r="T1946" s="62"/>
      <c r="AT1946" s="18" t="s">
        <v>187</v>
      </c>
      <c r="AU1946" s="18" t="s">
        <v>85</v>
      </c>
    </row>
    <row r="1947" spans="2:65" s="11" customFormat="1" ht="22.9" customHeight="1">
      <c r="B1947" s="167"/>
      <c r="C1947" s="168"/>
      <c r="D1947" s="169" t="s">
        <v>74</v>
      </c>
      <c r="E1947" s="181" t="s">
        <v>476</v>
      </c>
      <c r="F1947" s="181" t="s">
        <v>477</v>
      </c>
      <c r="G1947" s="168"/>
      <c r="H1947" s="168"/>
      <c r="I1947" s="171"/>
      <c r="J1947" s="182">
        <f>BK1947</f>
        <v>0</v>
      </c>
      <c r="K1947" s="168"/>
      <c r="L1947" s="173"/>
      <c r="M1947" s="174"/>
      <c r="N1947" s="175"/>
      <c r="O1947" s="175"/>
      <c r="P1947" s="176">
        <f>SUM(P1948:P2035)</f>
        <v>0</v>
      </c>
      <c r="Q1947" s="175"/>
      <c r="R1947" s="176">
        <f>SUM(R1948:R2035)</f>
        <v>20.851249520000003</v>
      </c>
      <c r="S1947" s="175"/>
      <c r="T1947" s="177">
        <f>SUM(T1948:T2035)</f>
        <v>0</v>
      </c>
      <c r="AR1947" s="178" t="s">
        <v>85</v>
      </c>
      <c r="AT1947" s="179" t="s">
        <v>74</v>
      </c>
      <c r="AU1947" s="179" t="s">
        <v>83</v>
      </c>
      <c r="AY1947" s="178" t="s">
        <v>178</v>
      </c>
      <c r="BK1947" s="180">
        <f>SUM(BK1948:BK2035)</f>
        <v>0</v>
      </c>
    </row>
    <row r="1948" spans="2:65" s="1" customFormat="1" ht="16.5" customHeight="1">
      <c r="B1948" s="35"/>
      <c r="C1948" s="183" t="s">
        <v>2139</v>
      </c>
      <c r="D1948" s="183" t="s">
        <v>180</v>
      </c>
      <c r="E1948" s="184" t="s">
        <v>2140</v>
      </c>
      <c r="F1948" s="185" t="s">
        <v>2141</v>
      </c>
      <c r="G1948" s="186" t="s">
        <v>226</v>
      </c>
      <c r="H1948" s="187">
        <v>18.866</v>
      </c>
      <c r="I1948" s="188"/>
      <c r="J1948" s="189">
        <f>ROUND(I1948*H1948,2)</f>
        <v>0</v>
      </c>
      <c r="K1948" s="185" t="s">
        <v>184</v>
      </c>
      <c r="L1948" s="39"/>
      <c r="M1948" s="190" t="s">
        <v>19</v>
      </c>
      <c r="N1948" s="191" t="s">
        <v>46</v>
      </c>
      <c r="O1948" s="61"/>
      <c r="P1948" s="192">
        <f>O1948*H1948</f>
        <v>0</v>
      </c>
      <c r="Q1948" s="192">
        <v>1.89E-3</v>
      </c>
      <c r="R1948" s="192">
        <f>Q1948*H1948</f>
        <v>3.5656739999999999E-2</v>
      </c>
      <c r="S1948" s="192">
        <v>0</v>
      </c>
      <c r="T1948" s="193">
        <f>S1948*H1948</f>
        <v>0</v>
      </c>
      <c r="AR1948" s="18" t="s">
        <v>288</v>
      </c>
      <c r="AT1948" s="18" t="s">
        <v>180</v>
      </c>
      <c r="AU1948" s="18" t="s">
        <v>85</v>
      </c>
      <c r="AY1948" s="18" t="s">
        <v>178</v>
      </c>
      <c r="BE1948" s="194">
        <f>IF(N1948="základní",J1948,0)</f>
        <v>0</v>
      </c>
      <c r="BF1948" s="194">
        <f>IF(N1948="snížená",J1948,0)</f>
        <v>0</v>
      </c>
      <c r="BG1948" s="194">
        <f>IF(N1948="zákl. přenesená",J1948,0)</f>
        <v>0</v>
      </c>
      <c r="BH1948" s="194">
        <f>IF(N1948="sníž. přenesená",J1948,0)</f>
        <v>0</v>
      </c>
      <c r="BI1948" s="194">
        <f>IF(N1948="nulová",J1948,0)</f>
        <v>0</v>
      </c>
      <c r="BJ1948" s="18" t="s">
        <v>83</v>
      </c>
      <c r="BK1948" s="194">
        <f>ROUND(I1948*H1948,2)</f>
        <v>0</v>
      </c>
      <c r="BL1948" s="18" t="s">
        <v>288</v>
      </c>
      <c r="BM1948" s="18" t="s">
        <v>2142</v>
      </c>
    </row>
    <row r="1949" spans="2:65" s="1" customFormat="1" ht="19.5">
      <c r="B1949" s="35"/>
      <c r="C1949" s="36"/>
      <c r="D1949" s="195" t="s">
        <v>187</v>
      </c>
      <c r="E1949" s="36"/>
      <c r="F1949" s="196" t="s">
        <v>2143</v>
      </c>
      <c r="G1949" s="36"/>
      <c r="H1949" s="36"/>
      <c r="I1949" s="113"/>
      <c r="J1949" s="36"/>
      <c r="K1949" s="36"/>
      <c r="L1949" s="39"/>
      <c r="M1949" s="197"/>
      <c r="N1949" s="61"/>
      <c r="O1949" s="61"/>
      <c r="P1949" s="61"/>
      <c r="Q1949" s="61"/>
      <c r="R1949" s="61"/>
      <c r="S1949" s="61"/>
      <c r="T1949" s="62"/>
      <c r="AT1949" s="18" t="s">
        <v>187</v>
      </c>
      <c r="AU1949" s="18" t="s">
        <v>85</v>
      </c>
    </row>
    <row r="1950" spans="2:65" s="12" customFormat="1" ht="11.25">
      <c r="B1950" s="198"/>
      <c r="C1950" s="199"/>
      <c r="D1950" s="195" t="s">
        <v>189</v>
      </c>
      <c r="E1950" s="200" t="s">
        <v>19</v>
      </c>
      <c r="F1950" s="201" t="s">
        <v>2144</v>
      </c>
      <c r="G1950" s="199"/>
      <c r="H1950" s="200" t="s">
        <v>19</v>
      </c>
      <c r="I1950" s="202"/>
      <c r="J1950" s="199"/>
      <c r="K1950" s="199"/>
      <c r="L1950" s="203"/>
      <c r="M1950" s="204"/>
      <c r="N1950" s="205"/>
      <c r="O1950" s="205"/>
      <c r="P1950" s="205"/>
      <c r="Q1950" s="205"/>
      <c r="R1950" s="205"/>
      <c r="S1950" s="205"/>
      <c r="T1950" s="206"/>
      <c r="AT1950" s="207" t="s">
        <v>189</v>
      </c>
      <c r="AU1950" s="207" t="s">
        <v>85</v>
      </c>
      <c r="AV1950" s="12" t="s">
        <v>83</v>
      </c>
      <c r="AW1950" s="12" t="s">
        <v>35</v>
      </c>
      <c r="AX1950" s="12" t="s">
        <v>75</v>
      </c>
      <c r="AY1950" s="207" t="s">
        <v>178</v>
      </c>
    </row>
    <row r="1951" spans="2:65" s="12" customFormat="1" ht="11.25">
      <c r="B1951" s="198"/>
      <c r="C1951" s="199"/>
      <c r="D1951" s="195" t="s">
        <v>189</v>
      </c>
      <c r="E1951" s="200" t="s">
        <v>19</v>
      </c>
      <c r="F1951" s="201" t="s">
        <v>2145</v>
      </c>
      <c r="G1951" s="199"/>
      <c r="H1951" s="200" t="s">
        <v>19</v>
      </c>
      <c r="I1951" s="202"/>
      <c r="J1951" s="199"/>
      <c r="K1951" s="199"/>
      <c r="L1951" s="203"/>
      <c r="M1951" s="204"/>
      <c r="N1951" s="205"/>
      <c r="O1951" s="205"/>
      <c r="P1951" s="205"/>
      <c r="Q1951" s="205"/>
      <c r="R1951" s="205"/>
      <c r="S1951" s="205"/>
      <c r="T1951" s="206"/>
      <c r="AT1951" s="207" t="s">
        <v>189</v>
      </c>
      <c r="AU1951" s="207" t="s">
        <v>85</v>
      </c>
      <c r="AV1951" s="12" t="s">
        <v>83</v>
      </c>
      <c r="AW1951" s="12" t="s">
        <v>35</v>
      </c>
      <c r="AX1951" s="12" t="s">
        <v>75</v>
      </c>
      <c r="AY1951" s="207" t="s">
        <v>178</v>
      </c>
    </row>
    <row r="1952" spans="2:65" s="13" customFormat="1" ht="11.25">
      <c r="B1952" s="208"/>
      <c r="C1952" s="209"/>
      <c r="D1952" s="195" t="s">
        <v>189</v>
      </c>
      <c r="E1952" s="210" t="s">
        <v>19</v>
      </c>
      <c r="F1952" s="211" t="s">
        <v>2146</v>
      </c>
      <c r="G1952" s="209"/>
      <c r="H1952" s="212">
        <v>13.303000000000001</v>
      </c>
      <c r="I1952" s="213"/>
      <c r="J1952" s="209"/>
      <c r="K1952" s="209"/>
      <c r="L1952" s="214"/>
      <c r="M1952" s="215"/>
      <c r="N1952" s="216"/>
      <c r="O1952" s="216"/>
      <c r="P1952" s="216"/>
      <c r="Q1952" s="216"/>
      <c r="R1952" s="216"/>
      <c r="S1952" s="216"/>
      <c r="T1952" s="217"/>
      <c r="AT1952" s="218" t="s">
        <v>189</v>
      </c>
      <c r="AU1952" s="218" t="s">
        <v>85</v>
      </c>
      <c r="AV1952" s="13" t="s">
        <v>85</v>
      </c>
      <c r="AW1952" s="13" t="s">
        <v>35</v>
      </c>
      <c r="AX1952" s="13" t="s">
        <v>75</v>
      </c>
      <c r="AY1952" s="218" t="s">
        <v>178</v>
      </c>
    </row>
    <row r="1953" spans="2:65" s="12" customFormat="1" ht="11.25">
      <c r="B1953" s="198"/>
      <c r="C1953" s="199"/>
      <c r="D1953" s="195" t="s">
        <v>189</v>
      </c>
      <c r="E1953" s="200" t="s">
        <v>19</v>
      </c>
      <c r="F1953" s="201" t="s">
        <v>2147</v>
      </c>
      <c r="G1953" s="199"/>
      <c r="H1953" s="200" t="s">
        <v>19</v>
      </c>
      <c r="I1953" s="202"/>
      <c r="J1953" s="199"/>
      <c r="K1953" s="199"/>
      <c r="L1953" s="203"/>
      <c r="M1953" s="204"/>
      <c r="N1953" s="205"/>
      <c r="O1953" s="205"/>
      <c r="P1953" s="205"/>
      <c r="Q1953" s="205"/>
      <c r="R1953" s="205"/>
      <c r="S1953" s="205"/>
      <c r="T1953" s="206"/>
      <c r="AT1953" s="207" t="s">
        <v>189</v>
      </c>
      <c r="AU1953" s="207" t="s">
        <v>85</v>
      </c>
      <c r="AV1953" s="12" t="s">
        <v>83</v>
      </c>
      <c r="AW1953" s="12" t="s">
        <v>35</v>
      </c>
      <c r="AX1953" s="12" t="s">
        <v>75</v>
      </c>
      <c r="AY1953" s="207" t="s">
        <v>178</v>
      </c>
    </row>
    <row r="1954" spans="2:65" s="13" customFormat="1" ht="11.25">
      <c r="B1954" s="208"/>
      <c r="C1954" s="209"/>
      <c r="D1954" s="195" t="s">
        <v>189</v>
      </c>
      <c r="E1954" s="210" t="s">
        <v>19</v>
      </c>
      <c r="F1954" s="211" t="s">
        <v>2148</v>
      </c>
      <c r="G1954" s="209"/>
      <c r="H1954" s="212">
        <v>5.5629999999999997</v>
      </c>
      <c r="I1954" s="213"/>
      <c r="J1954" s="209"/>
      <c r="K1954" s="209"/>
      <c r="L1954" s="214"/>
      <c r="M1954" s="215"/>
      <c r="N1954" s="216"/>
      <c r="O1954" s="216"/>
      <c r="P1954" s="216"/>
      <c r="Q1954" s="216"/>
      <c r="R1954" s="216"/>
      <c r="S1954" s="216"/>
      <c r="T1954" s="217"/>
      <c r="AT1954" s="218" t="s">
        <v>189</v>
      </c>
      <c r="AU1954" s="218" t="s">
        <v>85</v>
      </c>
      <c r="AV1954" s="13" t="s">
        <v>85</v>
      </c>
      <c r="AW1954" s="13" t="s">
        <v>35</v>
      </c>
      <c r="AX1954" s="13" t="s">
        <v>75</v>
      </c>
      <c r="AY1954" s="218" t="s">
        <v>178</v>
      </c>
    </row>
    <row r="1955" spans="2:65" s="14" customFormat="1" ht="11.25">
      <c r="B1955" s="219"/>
      <c r="C1955" s="220"/>
      <c r="D1955" s="195" t="s">
        <v>189</v>
      </c>
      <c r="E1955" s="221" t="s">
        <v>19</v>
      </c>
      <c r="F1955" s="222" t="s">
        <v>258</v>
      </c>
      <c r="G1955" s="220"/>
      <c r="H1955" s="223">
        <v>18.866</v>
      </c>
      <c r="I1955" s="224"/>
      <c r="J1955" s="220"/>
      <c r="K1955" s="220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189</v>
      </c>
      <c r="AU1955" s="229" t="s">
        <v>85</v>
      </c>
      <c r="AV1955" s="14" t="s">
        <v>185</v>
      </c>
      <c r="AW1955" s="14" t="s">
        <v>35</v>
      </c>
      <c r="AX1955" s="14" t="s">
        <v>83</v>
      </c>
      <c r="AY1955" s="229" t="s">
        <v>178</v>
      </c>
    </row>
    <row r="1956" spans="2:65" s="1" customFormat="1" ht="16.5" customHeight="1">
      <c r="B1956" s="35"/>
      <c r="C1956" s="183" t="s">
        <v>2149</v>
      </c>
      <c r="D1956" s="183" t="s">
        <v>180</v>
      </c>
      <c r="E1956" s="184" t="s">
        <v>2150</v>
      </c>
      <c r="F1956" s="185" t="s">
        <v>2151</v>
      </c>
      <c r="G1956" s="186" t="s">
        <v>183</v>
      </c>
      <c r="H1956" s="187">
        <v>473.416</v>
      </c>
      <c r="I1956" s="188"/>
      <c r="J1956" s="189">
        <f>ROUND(I1956*H1956,2)</f>
        <v>0</v>
      </c>
      <c r="K1956" s="185" t="s">
        <v>184</v>
      </c>
      <c r="L1956" s="39"/>
      <c r="M1956" s="190" t="s">
        <v>19</v>
      </c>
      <c r="N1956" s="191" t="s">
        <v>46</v>
      </c>
      <c r="O1956" s="61"/>
      <c r="P1956" s="192">
        <f>O1956*H1956</f>
        <v>0</v>
      </c>
      <c r="Q1956" s="192">
        <v>9.9600000000000001E-3</v>
      </c>
      <c r="R1956" s="192">
        <f>Q1956*H1956</f>
        <v>4.7152233600000004</v>
      </c>
      <c r="S1956" s="192">
        <v>0</v>
      </c>
      <c r="T1956" s="193">
        <f>S1956*H1956</f>
        <v>0</v>
      </c>
      <c r="AR1956" s="18" t="s">
        <v>288</v>
      </c>
      <c r="AT1956" s="18" t="s">
        <v>180</v>
      </c>
      <c r="AU1956" s="18" t="s">
        <v>85</v>
      </c>
      <c r="AY1956" s="18" t="s">
        <v>178</v>
      </c>
      <c r="BE1956" s="194">
        <f>IF(N1956="základní",J1956,0)</f>
        <v>0</v>
      </c>
      <c r="BF1956" s="194">
        <f>IF(N1956="snížená",J1956,0)</f>
        <v>0</v>
      </c>
      <c r="BG1956" s="194">
        <f>IF(N1956="zákl. přenesená",J1956,0)</f>
        <v>0</v>
      </c>
      <c r="BH1956" s="194">
        <f>IF(N1956="sníž. přenesená",J1956,0)</f>
        <v>0</v>
      </c>
      <c r="BI1956" s="194">
        <f>IF(N1956="nulová",J1956,0)</f>
        <v>0</v>
      </c>
      <c r="BJ1956" s="18" t="s">
        <v>83</v>
      </c>
      <c r="BK1956" s="194">
        <f>ROUND(I1956*H1956,2)</f>
        <v>0</v>
      </c>
      <c r="BL1956" s="18" t="s">
        <v>288</v>
      </c>
      <c r="BM1956" s="18" t="s">
        <v>2152</v>
      </c>
    </row>
    <row r="1957" spans="2:65" s="1" customFormat="1" ht="19.5">
      <c r="B1957" s="35"/>
      <c r="C1957" s="36"/>
      <c r="D1957" s="195" t="s">
        <v>187</v>
      </c>
      <c r="E1957" s="36"/>
      <c r="F1957" s="196" t="s">
        <v>2153</v>
      </c>
      <c r="G1957" s="36"/>
      <c r="H1957" s="36"/>
      <c r="I1957" s="113"/>
      <c r="J1957" s="36"/>
      <c r="K1957" s="36"/>
      <c r="L1957" s="39"/>
      <c r="M1957" s="197"/>
      <c r="N1957" s="61"/>
      <c r="O1957" s="61"/>
      <c r="P1957" s="61"/>
      <c r="Q1957" s="61"/>
      <c r="R1957" s="61"/>
      <c r="S1957" s="61"/>
      <c r="T1957" s="62"/>
      <c r="AT1957" s="18" t="s">
        <v>187</v>
      </c>
      <c r="AU1957" s="18" t="s">
        <v>85</v>
      </c>
    </row>
    <row r="1958" spans="2:65" s="1" customFormat="1" ht="19.5">
      <c r="B1958" s="35"/>
      <c r="C1958" s="36"/>
      <c r="D1958" s="195" t="s">
        <v>333</v>
      </c>
      <c r="E1958" s="36"/>
      <c r="F1958" s="241" t="s">
        <v>2154</v>
      </c>
      <c r="G1958" s="36"/>
      <c r="H1958" s="36"/>
      <c r="I1958" s="113"/>
      <c r="J1958" s="36"/>
      <c r="K1958" s="36"/>
      <c r="L1958" s="39"/>
      <c r="M1958" s="197"/>
      <c r="N1958" s="61"/>
      <c r="O1958" s="61"/>
      <c r="P1958" s="61"/>
      <c r="Q1958" s="61"/>
      <c r="R1958" s="61"/>
      <c r="S1958" s="61"/>
      <c r="T1958" s="62"/>
      <c r="AT1958" s="18" t="s">
        <v>333</v>
      </c>
      <c r="AU1958" s="18" t="s">
        <v>85</v>
      </c>
    </row>
    <row r="1959" spans="2:65" s="12" customFormat="1" ht="11.25">
      <c r="B1959" s="198"/>
      <c r="C1959" s="199"/>
      <c r="D1959" s="195" t="s">
        <v>189</v>
      </c>
      <c r="E1959" s="200" t="s">
        <v>19</v>
      </c>
      <c r="F1959" s="201" t="s">
        <v>2155</v>
      </c>
      <c r="G1959" s="199"/>
      <c r="H1959" s="200" t="s">
        <v>19</v>
      </c>
      <c r="I1959" s="202"/>
      <c r="J1959" s="199"/>
      <c r="K1959" s="199"/>
      <c r="L1959" s="203"/>
      <c r="M1959" s="204"/>
      <c r="N1959" s="205"/>
      <c r="O1959" s="205"/>
      <c r="P1959" s="205"/>
      <c r="Q1959" s="205"/>
      <c r="R1959" s="205"/>
      <c r="S1959" s="205"/>
      <c r="T1959" s="206"/>
      <c r="AT1959" s="207" t="s">
        <v>189</v>
      </c>
      <c r="AU1959" s="207" t="s">
        <v>85</v>
      </c>
      <c r="AV1959" s="12" t="s">
        <v>83</v>
      </c>
      <c r="AW1959" s="12" t="s">
        <v>35</v>
      </c>
      <c r="AX1959" s="12" t="s">
        <v>75</v>
      </c>
      <c r="AY1959" s="207" t="s">
        <v>178</v>
      </c>
    </row>
    <row r="1960" spans="2:65" s="12" customFormat="1" ht="11.25">
      <c r="B1960" s="198"/>
      <c r="C1960" s="199"/>
      <c r="D1960" s="195" t="s">
        <v>189</v>
      </c>
      <c r="E1960" s="200" t="s">
        <v>19</v>
      </c>
      <c r="F1960" s="201" t="s">
        <v>2156</v>
      </c>
      <c r="G1960" s="199"/>
      <c r="H1960" s="200" t="s">
        <v>19</v>
      </c>
      <c r="I1960" s="202"/>
      <c r="J1960" s="199"/>
      <c r="K1960" s="199"/>
      <c r="L1960" s="203"/>
      <c r="M1960" s="204"/>
      <c r="N1960" s="205"/>
      <c r="O1960" s="205"/>
      <c r="P1960" s="205"/>
      <c r="Q1960" s="205"/>
      <c r="R1960" s="205"/>
      <c r="S1960" s="205"/>
      <c r="T1960" s="206"/>
      <c r="AT1960" s="207" t="s">
        <v>189</v>
      </c>
      <c r="AU1960" s="207" t="s">
        <v>85</v>
      </c>
      <c r="AV1960" s="12" t="s">
        <v>83</v>
      </c>
      <c r="AW1960" s="12" t="s">
        <v>35</v>
      </c>
      <c r="AX1960" s="12" t="s">
        <v>75</v>
      </c>
      <c r="AY1960" s="207" t="s">
        <v>178</v>
      </c>
    </row>
    <row r="1961" spans="2:65" s="13" customFormat="1" ht="11.25">
      <c r="B1961" s="208"/>
      <c r="C1961" s="209"/>
      <c r="D1961" s="195" t="s">
        <v>189</v>
      </c>
      <c r="E1961" s="210" t="s">
        <v>19</v>
      </c>
      <c r="F1961" s="211" t="s">
        <v>2157</v>
      </c>
      <c r="G1961" s="209"/>
      <c r="H1961" s="212">
        <v>473.416</v>
      </c>
      <c r="I1961" s="213"/>
      <c r="J1961" s="209"/>
      <c r="K1961" s="209"/>
      <c r="L1961" s="214"/>
      <c r="M1961" s="215"/>
      <c r="N1961" s="216"/>
      <c r="O1961" s="216"/>
      <c r="P1961" s="216"/>
      <c r="Q1961" s="216"/>
      <c r="R1961" s="216"/>
      <c r="S1961" s="216"/>
      <c r="T1961" s="217"/>
      <c r="AT1961" s="218" t="s">
        <v>189</v>
      </c>
      <c r="AU1961" s="218" t="s">
        <v>85</v>
      </c>
      <c r="AV1961" s="13" t="s">
        <v>85</v>
      </c>
      <c r="AW1961" s="13" t="s">
        <v>35</v>
      </c>
      <c r="AX1961" s="13" t="s">
        <v>83</v>
      </c>
      <c r="AY1961" s="218" t="s">
        <v>178</v>
      </c>
    </row>
    <row r="1962" spans="2:65" s="1" customFormat="1" ht="16.5" customHeight="1">
      <c r="B1962" s="35"/>
      <c r="C1962" s="183" t="s">
        <v>2158</v>
      </c>
      <c r="D1962" s="183" t="s">
        <v>180</v>
      </c>
      <c r="E1962" s="184" t="s">
        <v>2159</v>
      </c>
      <c r="F1962" s="185" t="s">
        <v>2160</v>
      </c>
      <c r="G1962" s="186" t="s">
        <v>183</v>
      </c>
      <c r="H1962" s="187">
        <v>483.74</v>
      </c>
      <c r="I1962" s="188"/>
      <c r="J1962" s="189">
        <f>ROUND(I1962*H1962,2)</f>
        <v>0</v>
      </c>
      <c r="K1962" s="185" t="s">
        <v>184</v>
      </c>
      <c r="L1962" s="39"/>
      <c r="M1962" s="190" t="s">
        <v>19</v>
      </c>
      <c r="N1962" s="191" t="s">
        <v>46</v>
      </c>
      <c r="O1962" s="61"/>
      <c r="P1962" s="192">
        <f>O1962*H1962</f>
        <v>0</v>
      </c>
      <c r="Q1962" s="192">
        <v>0</v>
      </c>
      <c r="R1962" s="192">
        <f>Q1962*H1962</f>
        <v>0</v>
      </c>
      <c r="S1962" s="192">
        <v>0</v>
      </c>
      <c r="T1962" s="193">
        <f>S1962*H1962</f>
        <v>0</v>
      </c>
      <c r="AR1962" s="18" t="s">
        <v>288</v>
      </c>
      <c r="AT1962" s="18" t="s">
        <v>180</v>
      </c>
      <c r="AU1962" s="18" t="s">
        <v>85</v>
      </c>
      <c r="AY1962" s="18" t="s">
        <v>178</v>
      </c>
      <c r="BE1962" s="194">
        <f>IF(N1962="základní",J1962,0)</f>
        <v>0</v>
      </c>
      <c r="BF1962" s="194">
        <f>IF(N1962="snížená",J1962,0)</f>
        <v>0</v>
      </c>
      <c r="BG1962" s="194">
        <f>IF(N1962="zákl. přenesená",J1962,0)</f>
        <v>0</v>
      </c>
      <c r="BH1962" s="194">
        <f>IF(N1962="sníž. přenesená",J1962,0)</f>
        <v>0</v>
      </c>
      <c r="BI1962" s="194">
        <f>IF(N1962="nulová",J1962,0)</f>
        <v>0</v>
      </c>
      <c r="BJ1962" s="18" t="s">
        <v>83</v>
      </c>
      <c r="BK1962" s="194">
        <f>ROUND(I1962*H1962,2)</f>
        <v>0</v>
      </c>
      <c r="BL1962" s="18" t="s">
        <v>288</v>
      </c>
      <c r="BM1962" s="18" t="s">
        <v>2161</v>
      </c>
    </row>
    <row r="1963" spans="2:65" s="1" customFormat="1" ht="11.25">
      <c r="B1963" s="35"/>
      <c r="C1963" s="36"/>
      <c r="D1963" s="195" t="s">
        <v>187</v>
      </c>
      <c r="E1963" s="36"/>
      <c r="F1963" s="196" t="s">
        <v>2162</v>
      </c>
      <c r="G1963" s="36"/>
      <c r="H1963" s="36"/>
      <c r="I1963" s="113"/>
      <c r="J1963" s="36"/>
      <c r="K1963" s="36"/>
      <c r="L1963" s="39"/>
      <c r="M1963" s="197"/>
      <c r="N1963" s="61"/>
      <c r="O1963" s="61"/>
      <c r="P1963" s="61"/>
      <c r="Q1963" s="61"/>
      <c r="R1963" s="61"/>
      <c r="S1963" s="61"/>
      <c r="T1963" s="62"/>
      <c r="AT1963" s="18" t="s">
        <v>187</v>
      </c>
      <c r="AU1963" s="18" t="s">
        <v>85</v>
      </c>
    </row>
    <row r="1964" spans="2:65" s="12" customFormat="1" ht="11.25">
      <c r="B1964" s="198"/>
      <c r="C1964" s="199"/>
      <c r="D1964" s="195" t="s">
        <v>189</v>
      </c>
      <c r="E1964" s="200" t="s">
        <v>19</v>
      </c>
      <c r="F1964" s="201" t="s">
        <v>2163</v>
      </c>
      <c r="G1964" s="199"/>
      <c r="H1964" s="200" t="s">
        <v>19</v>
      </c>
      <c r="I1964" s="202"/>
      <c r="J1964" s="199"/>
      <c r="K1964" s="199"/>
      <c r="L1964" s="203"/>
      <c r="M1964" s="204"/>
      <c r="N1964" s="205"/>
      <c r="O1964" s="205"/>
      <c r="P1964" s="205"/>
      <c r="Q1964" s="205"/>
      <c r="R1964" s="205"/>
      <c r="S1964" s="205"/>
      <c r="T1964" s="206"/>
      <c r="AT1964" s="207" t="s">
        <v>189</v>
      </c>
      <c r="AU1964" s="207" t="s">
        <v>85</v>
      </c>
      <c r="AV1964" s="12" t="s">
        <v>83</v>
      </c>
      <c r="AW1964" s="12" t="s">
        <v>35</v>
      </c>
      <c r="AX1964" s="12" t="s">
        <v>75</v>
      </c>
      <c r="AY1964" s="207" t="s">
        <v>178</v>
      </c>
    </row>
    <row r="1965" spans="2:65" s="13" customFormat="1" ht="11.25">
      <c r="B1965" s="208"/>
      <c r="C1965" s="209"/>
      <c r="D1965" s="195" t="s">
        <v>189</v>
      </c>
      <c r="E1965" s="210" t="s">
        <v>19</v>
      </c>
      <c r="F1965" s="211" t="s">
        <v>2164</v>
      </c>
      <c r="G1965" s="209"/>
      <c r="H1965" s="212">
        <v>483.74</v>
      </c>
      <c r="I1965" s="213"/>
      <c r="J1965" s="209"/>
      <c r="K1965" s="209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189</v>
      </c>
      <c r="AU1965" s="218" t="s">
        <v>85</v>
      </c>
      <c r="AV1965" s="13" t="s">
        <v>85</v>
      </c>
      <c r="AW1965" s="13" t="s">
        <v>35</v>
      </c>
      <c r="AX1965" s="13" t="s">
        <v>83</v>
      </c>
      <c r="AY1965" s="218" t="s">
        <v>178</v>
      </c>
    </row>
    <row r="1966" spans="2:65" s="1" customFormat="1" ht="16.5" customHeight="1">
      <c r="B1966" s="35"/>
      <c r="C1966" s="245" t="s">
        <v>2165</v>
      </c>
      <c r="D1966" s="245" t="s">
        <v>970</v>
      </c>
      <c r="E1966" s="246" t="s">
        <v>2166</v>
      </c>
      <c r="F1966" s="247" t="s">
        <v>2167</v>
      </c>
      <c r="G1966" s="248" t="s">
        <v>226</v>
      </c>
      <c r="H1966" s="249">
        <v>13.303000000000001</v>
      </c>
      <c r="I1966" s="250"/>
      <c r="J1966" s="251">
        <f>ROUND(I1966*H1966,2)</f>
        <v>0</v>
      </c>
      <c r="K1966" s="247" t="s">
        <v>184</v>
      </c>
      <c r="L1966" s="252"/>
      <c r="M1966" s="253" t="s">
        <v>19</v>
      </c>
      <c r="N1966" s="254" t="s">
        <v>46</v>
      </c>
      <c r="O1966" s="61"/>
      <c r="P1966" s="192">
        <f>O1966*H1966</f>
        <v>0</v>
      </c>
      <c r="Q1966" s="192">
        <v>0.55000000000000004</v>
      </c>
      <c r="R1966" s="192">
        <f>Q1966*H1966</f>
        <v>7.316650000000001</v>
      </c>
      <c r="S1966" s="192">
        <v>0</v>
      </c>
      <c r="T1966" s="193">
        <f>S1966*H1966</f>
        <v>0</v>
      </c>
      <c r="AR1966" s="18" t="s">
        <v>403</v>
      </c>
      <c r="AT1966" s="18" t="s">
        <v>970</v>
      </c>
      <c r="AU1966" s="18" t="s">
        <v>85</v>
      </c>
      <c r="AY1966" s="18" t="s">
        <v>178</v>
      </c>
      <c r="BE1966" s="194">
        <f>IF(N1966="základní",J1966,0)</f>
        <v>0</v>
      </c>
      <c r="BF1966" s="194">
        <f>IF(N1966="snížená",J1966,0)</f>
        <v>0</v>
      </c>
      <c r="BG1966" s="194">
        <f>IF(N1966="zákl. přenesená",J1966,0)</f>
        <v>0</v>
      </c>
      <c r="BH1966" s="194">
        <f>IF(N1966="sníž. přenesená",J1966,0)</f>
        <v>0</v>
      </c>
      <c r="BI1966" s="194">
        <f>IF(N1966="nulová",J1966,0)</f>
        <v>0</v>
      </c>
      <c r="BJ1966" s="18" t="s">
        <v>83</v>
      </c>
      <c r="BK1966" s="194">
        <f>ROUND(I1966*H1966,2)</f>
        <v>0</v>
      </c>
      <c r="BL1966" s="18" t="s">
        <v>288</v>
      </c>
      <c r="BM1966" s="18" t="s">
        <v>2168</v>
      </c>
    </row>
    <row r="1967" spans="2:65" s="1" customFormat="1" ht="11.25">
      <c r="B1967" s="35"/>
      <c r="C1967" s="36"/>
      <c r="D1967" s="195" t="s">
        <v>187</v>
      </c>
      <c r="E1967" s="36"/>
      <c r="F1967" s="196" t="s">
        <v>2167</v>
      </c>
      <c r="G1967" s="36"/>
      <c r="H1967" s="36"/>
      <c r="I1967" s="113"/>
      <c r="J1967" s="36"/>
      <c r="K1967" s="36"/>
      <c r="L1967" s="39"/>
      <c r="M1967" s="197"/>
      <c r="N1967" s="61"/>
      <c r="O1967" s="61"/>
      <c r="P1967" s="61"/>
      <c r="Q1967" s="61"/>
      <c r="R1967" s="61"/>
      <c r="S1967" s="61"/>
      <c r="T1967" s="62"/>
      <c r="AT1967" s="18" t="s">
        <v>187</v>
      </c>
      <c r="AU1967" s="18" t="s">
        <v>85</v>
      </c>
    </row>
    <row r="1968" spans="2:65" s="12" customFormat="1" ht="11.25">
      <c r="B1968" s="198"/>
      <c r="C1968" s="199"/>
      <c r="D1968" s="195" t="s">
        <v>189</v>
      </c>
      <c r="E1968" s="200" t="s">
        <v>19</v>
      </c>
      <c r="F1968" s="201" t="s">
        <v>2169</v>
      </c>
      <c r="G1968" s="199"/>
      <c r="H1968" s="200" t="s">
        <v>19</v>
      </c>
      <c r="I1968" s="202"/>
      <c r="J1968" s="199"/>
      <c r="K1968" s="199"/>
      <c r="L1968" s="203"/>
      <c r="M1968" s="204"/>
      <c r="N1968" s="205"/>
      <c r="O1968" s="205"/>
      <c r="P1968" s="205"/>
      <c r="Q1968" s="205"/>
      <c r="R1968" s="205"/>
      <c r="S1968" s="205"/>
      <c r="T1968" s="206"/>
      <c r="AT1968" s="207" t="s">
        <v>189</v>
      </c>
      <c r="AU1968" s="207" t="s">
        <v>85</v>
      </c>
      <c r="AV1968" s="12" t="s">
        <v>83</v>
      </c>
      <c r="AW1968" s="12" t="s">
        <v>35</v>
      </c>
      <c r="AX1968" s="12" t="s">
        <v>75</v>
      </c>
      <c r="AY1968" s="207" t="s">
        <v>178</v>
      </c>
    </row>
    <row r="1969" spans="2:65" s="13" customFormat="1" ht="11.25">
      <c r="B1969" s="208"/>
      <c r="C1969" s="209"/>
      <c r="D1969" s="195" t="s">
        <v>189</v>
      </c>
      <c r="E1969" s="210" t="s">
        <v>19</v>
      </c>
      <c r="F1969" s="211" t="s">
        <v>2146</v>
      </c>
      <c r="G1969" s="209"/>
      <c r="H1969" s="212">
        <v>13.303000000000001</v>
      </c>
      <c r="I1969" s="213"/>
      <c r="J1969" s="209"/>
      <c r="K1969" s="209"/>
      <c r="L1969" s="214"/>
      <c r="M1969" s="215"/>
      <c r="N1969" s="216"/>
      <c r="O1969" s="216"/>
      <c r="P1969" s="216"/>
      <c r="Q1969" s="216"/>
      <c r="R1969" s="216"/>
      <c r="S1969" s="216"/>
      <c r="T1969" s="217"/>
      <c r="AT1969" s="218" t="s">
        <v>189</v>
      </c>
      <c r="AU1969" s="218" t="s">
        <v>85</v>
      </c>
      <c r="AV1969" s="13" t="s">
        <v>85</v>
      </c>
      <c r="AW1969" s="13" t="s">
        <v>35</v>
      </c>
      <c r="AX1969" s="13" t="s">
        <v>83</v>
      </c>
      <c r="AY1969" s="218" t="s">
        <v>178</v>
      </c>
    </row>
    <row r="1970" spans="2:65" s="1" customFormat="1" ht="16.5" customHeight="1">
      <c r="B1970" s="35"/>
      <c r="C1970" s="183" t="s">
        <v>2170</v>
      </c>
      <c r="D1970" s="183" t="s">
        <v>180</v>
      </c>
      <c r="E1970" s="184" t="s">
        <v>2171</v>
      </c>
      <c r="F1970" s="185" t="s">
        <v>2172</v>
      </c>
      <c r="G1970" s="186" t="s">
        <v>183</v>
      </c>
      <c r="H1970" s="187">
        <v>202.29499999999999</v>
      </c>
      <c r="I1970" s="188"/>
      <c r="J1970" s="189">
        <f>ROUND(I1970*H1970,2)</f>
        <v>0</v>
      </c>
      <c r="K1970" s="185" t="s">
        <v>184</v>
      </c>
      <c r="L1970" s="39"/>
      <c r="M1970" s="190" t="s">
        <v>19</v>
      </c>
      <c r="N1970" s="191" t="s">
        <v>46</v>
      </c>
      <c r="O1970" s="61"/>
      <c r="P1970" s="192">
        <f>O1970*H1970</f>
        <v>0</v>
      </c>
      <c r="Q1970" s="192">
        <v>0</v>
      </c>
      <c r="R1970" s="192">
        <f>Q1970*H1970</f>
        <v>0</v>
      </c>
      <c r="S1970" s="192">
        <v>0</v>
      </c>
      <c r="T1970" s="193">
        <f>S1970*H1970</f>
        <v>0</v>
      </c>
      <c r="AR1970" s="18" t="s">
        <v>288</v>
      </c>
      <c r="AT1970" s="18" t="s">
        <v>180</v>
      </c>
      <c r="AU1970" s="18" t="s">
        <v>85</v>
      </c>
      <c r="AY1970" s="18" t="s">
        <v>178</v>
      </c>
      <c r="BE1970" s="194">
        <f>IF(N1970="základní",J1970,0)</f>
        <v>0</v>
      </c>
      <c r="BF1970" s="194">
        <f>IF(N1970="snížená",J1970,0)</f>
        <v>0</v>
      </c>
      <c r="BG1970" s="194">
        <f>IF(N1970="zákl. přenesená",J1970,0)</f>
        <v>0</v>
      </c>
      <c r="BH1970" s="194">
        <f>IF(N1970="sníž. přenesená",J1970,0)</f>
        <v>0</v>
      </c>
      <c r="BI1970" s="194">
        <f>IF(N1970="nulová",J1970,0)</f>
        <v>0</v>
      </c>
      <c r="BJ1970" s="18" t="s">
        <v>83</v>
      </c>
      <c r="BK1970" s="194">
        <f>ROUND(I1970*H1970,2)</f>
        <v>0</v>
      </c>
      <c r="BL1970" s="18" t="s">
        <v>288</v>
      </c>
      <c r="BM1970" s="18" t="s">
        <v>2173</v>
      </c>
    </row>
    <row r="1971" spans="2:65" s="1" customFormat="1" ht="19.5">
      <c r="B1971" s="35"/>
      <c r="C1971" s="36"/>
      <c r="D1971" s="195" t="s">
        <v>187</v>
      </c>
      <c r="E1971" s="36"/>
      <c r="F1971" s="196" t="s">
        <v>2174</v>
      </c>
      <c r="G1971" s="36"/>
      <c r="H1971" s="36"/>
      <c r="I1971" s="113"/>
      <c r="J1971" s="36"/>
      <c r="K1971" s="36"/>
      <c r="L1971" s="39"/>
      <c r="M1971" s="197"/>
      <c r="N1971" s="61"/>
      <c r="O1971" s="61"/>
      <c r="P1971" s="61"/>
      <c r="Q1971" s="61"/>
      <c r="R1971" s="61"/>
      <c r="S1971" s="61"/>
      <c r="T1971" s="62"/>
      <c r="AT1971" s="18" t="s">
        <v>187</v>
      </c>
      <c r="AU1971" s="18" t="s">
        <v>85</v>
      </c>
    </row>
    <row r="1972" spans="2:65" s="12" customFormat="1" ht="11.25">
      <c r="B1972" s="198"/>
      <c r="C1972" s="199"/>
      <c r="D1972" s="195" t="s">
        <v>189</v>
      </c>
      <c r="E1972" s="200" t="s">
        <v>19</v>
      </c>
      <c r="F1972" s="201" t="s">
        <v>2175</v>
      </c>
      <c r="G1972" s="199"/>
      <c r="H1972" s="200" t="s">
        <v>19</v>
      </c>
      <c r="I1972" s="202"/>
      <c r="J1972" s="199"/>
      <c r="K1972" s="199"/>
      <c r="L1972" s="203"/>
      <c r="M1972" s="204"/>
      <c r="N1972" s="205"/>
      <c r="O1972" s="205"/>
      <c r="P1972" s="205"/>
      <c r="Q1972" s="205"/>
      <c r="R1972" s="205"/>
      <c r="S1972" s="205"/>
      <c r="T1972" s="206"/>
      <c r="AT1972" s="207" t="s">
        <v>189</v>
      </c>
      <c r="AU1972" s="207" t="s">
        <v>85</v>
      </c>
      <c r="AV1972" s="12" t="s">
        <v>83</v>
      </c>
      <c r="AW1972" s="12" t="s">
        <v>35</v>
      </c>
      <c r="AX1972" s="12" t="s">
        <v>75</v>
      </c>
      <c r="AY1972" s="207" t="s">
        <v>178</v>
      </c>
    </row>
    <row r="1973" spans="2:65" s="12" customFormat="1" ht="11.25">
      <c r="B1973" s="198"/>
      <c r="C1973" s="199"/>
      <c r="D1973" s="195" t="s">
        <v>189</v>
      </c>
      <c r="E1973" s="200" t="s">
        <v>19</v>
      </c>
      <c r="F1973" s="201" t="s">
        <v>1941</v>
      </c>
      <c r="G1973" s="199"/>
      <c r="H1973" s="200" t="s">
        <v>19</v>
      </c>
      <c r="I1973" s="202"/>
      <c r="J1973" s="199"/>
      <c r="K1973" s="199"/>
      <c r="L1973" s="203"/>
      <c r="M1973" s="204"/>
      <c r="N1973" s="205"/>
      <c r="O1973" s="205"/>
      <c r="P1973" s="205"/>
      <c r="Q1973" s="205"/>
      <c r="R1973" s="205"/>
      <c r="S1973" s="205"/>
      <c r="T1973" s="206"/>
      <c r="AT1973" s="207" t="s">
        <v>189</v>
      </c>
      <c r="AU1973" s="207" t="s">
        <v>85</v>
      </c>
      <c r="AV1973" s="12" t="s">
        <v>83</v>
      </c>
      <c r="AW1973" s="12" t="s">
        <v>35</v>
      </c>
      <c r="AX1973" s="12" t="s">
        <v>75</v>
      </c>
      <c r="AY1973" s="207" t="s">
        <v>178</v>
      </c>
    </row>
    <row r="1974" spans="2:65" s="13" customFormat="1" ht="11.25">
      <c r="B1974" s="208"/>
      <c r="C1974" s="209"/>
      <c r="D1974" s="195" t="s">
        <v>189</v>
      </c>
      <c r="E1974" s="210" t="s">
        <v>19</v>
      </c>
      <c r="F1974" s="211" t="s">
        <v>2176</v>
      </c>
      <c r="G1974" s="209"/>
      <c r="H1974" s="212">
        <v>2.6869999999999998</v>
      </c>
      <c r="I1974" s="213"/>
      <c r="J1974" s="209"/>
      <c r="K1974" s="209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189</v>
      </c>
      <c r="AU1974" s="218" t="s">
        <v>85</v>
      </c>
      <c r="AV1974" s="13" t="s">
        <v>85</v>
      </c>
      <c r="AW1974" s="13" t="s">
        <v>35</v>
      </c>
      <c r="AX1974" s="13" t="s">
        <v>75</v>
      </c>
      <c r="AY1974" s="218" t="s">
        <v>178</v>
      </c>
    </row>
    <row r="1975" spans="2:65" s="13" customFormat="1" ht="11.25">
      <c r="B1975" s="208"/>
      <c r="C1975" s="209"/>
      <c r="D1975" s="195" t="s">
        <v>189</v>
      </c>
      <c r="E1975" s="210" t="s">
        <v>19</v>
      </c>
      <c r="F1975" s="211" t="s">
        <v>2177</v>
      </c>
      <c r="G1975" s="209"/>
      <c r="H1975" s="212">
        <v>5.9669999999999996</v>
      </c>
      <c r="I1975" s="213"/>
      <c r="J1975" s="209"/>
      <c r="K1975" s="209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189</v>
      </c>
      <c r="AU1975" s="218" t="s">
        <v>85</v>
      </c>
      <c r="AV1975" s="13" t="s">
        <v>85</v>
      </c>
      <c r="AW1975" s="13" t="s">
        <v>35</v>
      </c>
      <c r="AX1975" s="13" t="s">
        <v>75</v>
      </c>
      <c r="AY1975" s="218" t="s">
        <v>178</v>
      </c>
    </row>
    <row r="1976" spans="2:65" s="12" customFormat="1" ht="11.25">
      <c r="B1976" s="198"/>
      <c r="C1976" s="199"/>
      <c r="D1976" s="195" t="s">
        <v>189</v>
      </c>
      <c r="E1976" s="200" t="s">
        <v>19</v>
      </c>
      <c r="F1976" s="201" t="s">
        <v>1944</v>
      </c>
      <c r="G1976" s="199"/>
      <c r="H1976" s="200" t="s">
        <v>19</v>
      </c>
      <c r="I1976" s="202"/>
      <c r="J1976" s="199"/>
      <c r="K1976" s="199"/>
      <c r="L1976" s="203"/>
      <c r="M1976" s="204"/>
      <c r="N1976" s="205"/>
      <c r="O1976" s="205"/>
      <c r="P1976" s="205"/>
      <c r="Q1976" s="205"/>
      <c r="R1976" s="205"/>
      <c r="S1976" s="205"/>
      <c r="T1976" s="206"/>
      <c r="AT1976" s="207" t="s">
        <v>189</v>
      </c>
      <c r="AU1976" s="207" t="s">
        <v>85</v>
      </c>
      <c r="AV1976" s="12" t="s">
        <v>83</v>
      </c>
      <c r="AW1976" s="12" t="s">
        <v>35</v>
      </c>
      <c r="AX1976" s="12" t="s">
        <v>75</v>
      </c>
      <c r="AY1976" s="207" t="s">
        <v>178</v>
      </c>
    </row>
    <row r="1977" spans="2:65" s="13" customFormat="1" ht="11.25">
      <c r="B1977" s="208"/>
      <c r="C1977" s="209"/>
      <c r="D1977" s="195" t="s">
        <v>189</v>
      </c>
      <c r="E1977" s="210" t="s">
        <v>19</v>
      </c>
      <c r="F1977" s="211" t="s">
        <v>2178</v>
      </c>
      <c r="G1977" s="209"/>
      <c r="H1977" s="212">
        <v>4.8860000000000001</v>
      </c>
      <c r="I1977" s="213"/>
      <c r="J1977" s="209"/>
      <c r="K1977" s="209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189</v>
      </c>
      <c r="AU1977" s="218" t="s">
        <v>85</v>
      </c>
      <c r="AV1977" s="13" t="s">
        <v>85</v>
      </c>
      <c r="AW1977" s="13" t="s">
        <v>35</v>
      </c>
      <c r="AX1977" s="13" t="s">
        <v>75</v>
      </c>
      <c r="AY1977" s="218" t="s">
        <v>178</v>
      </c>
    </row>
    <row r="1978" spans="2:65" s="15" customFormat="1" ht="11.25">
      <c r="B1978" s="230"/>
      <c r="C1978" s="231"/>
      <c r="D1978" s="195" t="s">
        <v>189</v>
      </c>
      <c r="E1978" s="232" t="s">
        <v>19</v>
      </c>
      <c r="F1978" s="233" t="s">
        <v>274</v>
      </c>
      <c r="G1978" s="231"/>
      <c r="H1978" s="234">
        <v>13.54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189</v>
      </c>
      <c r="AU1978" s="240" t="s">
        <v>85</v>
      </c>
      <c r="AV1978" s="15" t="s">
        <v>198</v>
      </c>
      <c r="AW1978" s="15" t="s">
        <v>35</v>
      </c>
      <c r="AX1978" s="15" t="s">
        <v>75</v>
      </c>
      <c r="AY1978" s="240" t="s">
        <v>178</v>
      </c>
    </row>
    <row r="1979" spans="2:65" s="12" customFormat="1" ht="11.25">
      <c r="B1979" s="198"/>
      <c r="C1979" s="199"/>
      <c r="D1979" s="195" t="s">
        <v>189</v>
      </c>
      <c r="E1979" s="200" t="s">
        <v>19</v>
      </c>
      <c r="F1979" s="201" t="s">
        <v>1373</v>
      </c>
      <c r="G1979" s="199"/>
      <c r="H1979" s="200" t="s">
        <v>19</v>
      </c>
      <c r="I1979" s="202"/>
      <c r="J1979" s="199"/>
      <c r="K1979" s="199"/>
      <c r="L1979" s="203"/>
      <c r="M1979" s="204"/>
      <c r="N1979" s="205"/>
      <c r="O1979" s="205"/>
      <c r="P1979" s="205"/>
      <c r="Q1979" s="205"/>
      <c r="R1979" s="205"/>
      <c r="S1979" s="205"/>
      <c r="T1979" s="206"/>
      <c r="AT1979" s="207" t="s">
        <v>189</v>
      </c>
      <c r="AU1979" s="207" t="s">
        <v>85</v>
      </c>
      <c r="AV1979" s="12" t="s">
        <v>83</v>
      </c>
      <c r="AW1979" s="12" t="s">
        <v>35</v>
      </c>
      <c r="AX1979" s="12" t="s">
        <v>75</v>
      </c>
      <c r="AY1979" s="207" t="s">
        <v>178</v>
      </c>
    </row>
    <row r="1980" spans="2:65" s="12" customFormat="1" ht="11.25">
      <c r="B1980" s="198"/>
      <c r="C1980" s="199"/>
      <c r="D1980" s="195" t="s">
        <v>189</v>
      </c>
      <c r="E1980" s="200" t="s">
        <v>19</v>
      </c>
      <c r="F1980" s="201" t="s">
        <v>1360</v>
      </c>
      <c r="G1980" s="199"/>
      <c r="H1980" s="200" t="s">
        <v>19</v>
      </c>
      <c r="I1980" s="202"/>
      <c r="J1980" s="199"/>
      <c r="K1980" s="199"/>
      <c r="L1980" s="203"/>
      <c r="M1980" s="204"/>
      <c r="N1980" s="205"/>
      <c r="O1980" s="205"/>
      <c r="P1980" s="205"/>
      <c r="Q1980" s="205"/>
      <c r="R1980" s="205"/>
      <c r="S1980" s="205"/>
      <c r="T1980" s="206"/>
      <c r="AT1980" s="207" t="s">
        <v>189</v>
      </c>
      <c r="AU1980" s="207" t="s">
        <v>85</v>
      </c>
      <c r="AV1980" s="12" t="s">
        <v>83</v>
      </c>
      <c r="AW1980" s="12" t="s">
        <v>35</v>
      </c>
      <c r="AX1980" s="12" t="s">
        <v>75</v>
      </c>
      <c r="AY1980" s="207" t="s">
        <v>178</v>
      </c>
    </row>
    <row r="1981" spans="2:65" s="13" customFormat="1" ht="11.25">
      <c r="B1981" s="208"/>
      <c r="C1981" s="209"/>
      <c r="D1981" s="195" t="s">
        <v>189</v>
      </c>
      <c r="E1981" s="210" t="s">
        <v>19</v>
      </c>
      <c r="F1981" s="211" t="s">
        <v>2179</v>
      </c>
      <c r="G1981" s="209"/>
      <c r="H1981" s="212">
        <v>43.38</v>
      </c>
      <c r="I1981" s="213"/>
      <c r="J1981" s="209"/>
      <c r="K1981" s="209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189</v>
      </c>
      <c r="AU1981" s="218" t="s">
        <v>85</v>
      </c>
      <c r="AV1981" s="13" t="s">
        <v>85</v>
      </c>
      <c r="AW1981" s="13" t="s">
        <v>35</v>
      </c>
      <c r="AX1981" s="13" t="s">
        <v>75</v>
      </c>
      <c r="AY1981" s="218" t="s">
        <v>178</v>
      </c>
    </row>
    <row r="1982" spans="2:65" s="13" customFormat="1" ht="11.25">
      <c r="B1982" s="208"/>
      <c r="C1982" s="209"/>
      <c r="D1982" s="195" t="s">
        <v>189</v>
      </c>
      <c r="E1982" s="210" t="s">
        <v>19</v>
      </c>
      <c r="F1982" s="211" t="s">
        <v>2180</v>
      </c>
      <c r="G1982" s="209"/>
      <c r="H1982" s="212">
        <v>29.965</v>
      </c>
      <c r="I1982" s="213"/>
      <c r="J1982" s="209"/>
      <c r="K1982" s="209"/>
      <c r="L1982" s="214"/>
      <c r="M1982" s="215"/>
      <c r="N1982" s="216"/>
      <c r="O1982" s="216"/>
      <c r="P1982" s="216"/>
      <c r="Q1982" s="216"/>
      <c r="R1982" s="216"/>
      <c r="S1982" s="216"/>
      <c r="T1982" s="217"/>
      <c r="AT1982" s="218" t="s">
        <v>189</v>
      </c>
      <c r="AU1982" s="218" t="s">
        <v>85</v>
      </c>
      <c r="AV1982" s="13" t="s">
        <v>85</v>
      </c>
      <c r="AW1982" s="13" t="s">
        <v>35</v>
      </c>
      <c r="AX1982" s="13" t="s">
        <v>75</v>
      </c>
      <c r="AY1982" s="218" t="s">
        <v>178</v>
      </c>
    </row>
    <row r="1983" spans="2:65" s="13" customFormat="1" ht="11.25">
      <c r="B1983" s="208"/>
      <c r="C1983" s="209"/>
      <c r="D1983" s="195" t="s">
        <v>189</v>
      </c>
      <c r="E1983" s="210" t="s">
        <v>19</v>
      </c>
      <c r="F1983" s="211" t="s">
        <v>2181</v>
      </c>
      <c r="G1983" s="209"/>
      <c r="H1983" s="212">
        <v>32.159999999999997</v>
      </c>
      <c r="I1983" s="213"/>
      <c r="J1983" s="209"/>
      <c r="K1983" s="209"/>
      <c r="L1983" s="214"/>
      <c r="M1983" s="215"/>
      <c r="N1983" s="216"/>
      <c r="O1983" s="216"/>
      <c r="P1983" s="216"/>
      <c r="Q1983" s="216"/>
      <c r="R1983" s="216"/>
      <c r="S1983" s="216"/>
      <c r="T1983" s="217"/>
      <c r="AT1983" s="218" t="s">
        <v>189</v>
      </c>
      <c r="AU1983" s="218" t="s">
        <v>85</v>
      </c>
      <c r="AV1983" s="13" t="s">
        <v>85</v>
      </c>
      <c r="AW1983" s="13" t="s">
        <v>35</v>
      </c>
      <c r="AX1983" s="13" t="s">
        <v>75</v>
      </c>
      <c r="AY1983" s="218" t="s">
        <v>178</v>
      </c>
    </row>
    <row r="1984" spans="2:65" s="12" customFormat="1" ht="11.25">
      <c r="B1984" s="198"/>
      <c r="C1984" s="199"/>
      <c r="D1984" s="195" t="s">
        <v>189</v>
      </c>
      <c r="E1984" s="200" t="s">
        <v>19</v>
      </c>
      <c r="F1984" s="201" t="s">
        <v>1364</v>
      </c>
      <c r="G1984" s="199"/>
      <c r="H1984" s="200" t="s">
        <v>19</v>
      </c>
      <c r="I1984" s="202"/>
      <c r="J1984" s="199"/>
      <c r="K1984" s="199"/>
      <c r="L1984" s="203"/>
      <c r="M1984" s="204"/>
      <c r="N1984" s="205"/>
      <c r="O1984" s="205"/>
      <c r="P1984" s="205"/>
      <c r="Q1984" s="205"/>
      <c r="R1984" s="205"/>
      <c r="S1984" s="205"/>
      <c r="T1984" s="206"/>
      <c r="AT1984" s="207" t="s">
        <v>189</v>
      </c>
      <c r="AU1984" s="207" t="s">
        <v>85</v>
      </c>
      <c r="AV1984" s="12" t="s">
        <v>83</v>
      </c>
      <c r="AW1984" s="12" t="s">
        <v>35</v>
      </c>
      <c r="AX1984" s="12" t="s">
        <v>75</v>
      </c>
      <c r="AY1984" s="207" t="s">
        <v>178</v>
      </c>
    </row>
    <row r="1985" spans="2:65" s="13" customFormat="1" ht="11.25">
      <c r="B1985" s="208"/>
      <c r="C1985" s="209"/>
      <c r="D1985" s="195" t="s">
        <v>189</v>
      </c>
      <c r="E1985" s="210" t="s">
        <v>19</v>
      </c>
      <c r="F1985" s="211" t="s">
        <v>2182</v>
      </c>
      <c r="G1985" s="209"/>
      <c r="H1985" s="212">
        <v>50.61</v>
      </c>
      <c r="I1985" s="213"/>
      <c r="J1985" s="209"/>
      <c r="K1985" s="209"/>
      <c r="L1985" s="214"/>
      <c r="M1985" s="215"/>
      <c r="N1985" s="216"/>
      <c r="O1985" s="216"/>
      <c r="P1985" s="216"/>
      <c r="Q1985" s="216"/>
      <c r="R1985" s="216"/>
      <c r="S1985" s="216"/>
      <c r="T1985" s="217"/>
      <c r="AT1985" s="218" t="s">
        <v>189</v>
      </c>
      <c r="AU1985" s="218" t="s">
        <v>85</v>
      </c>
      <c r="AV1985" s="13" t="s">
        <v>85</v>
      </c>
      <c r="AW1985" s="13" t="s">
        <v>35</v>
      </c>
      <c r="AX1985" s="13" t="s">
        <v>75</v>
      </c>
      <c r="AY1985" s="218" t="s">
        <v>178</v>
      </c>
    </row>
    <row r="1986" spans="2:65" s="13" customFormat="1" ht="11.25">
      <c r="B1986" s="208"/>
      <c r="C1986" s="209"/>
      <c r="D1986" s="195" t="s">
        <v>189</v>
      </c>
      <c r="E1986" s="210" t="s">
        <v>19</v>
      </c>
      <c r="F1986" s="211" t="s">
        <v>2183</v>
      </c>
      <c r="G1986" s="209"/>
      <c r="H1986" s="212">
        <v>31.14</v>
      </c>
      <c r="I1986" s="213"/>
      <c r="J1986" s="209"/>
      <c r="K1986" s="209"/>
      <c r="L1986" s="214"/>
      <c r="M1986" s="215"/>
      <c r="N1986" s="216"/>
      <c r="O1986" s="216"/>
      <c r="P1986" s="216"/>
      <c r="Q1986" s="216"/>
      <c r="R1986" s="216"/>
      <c r="S1986" s="216"/>
      <c r="T1986" s="217"/>
      <c r="AT1986" s="218" t="s">
        <v>189</v>
      </c>
      <c r="AU1986" s="218" t="s">
        <v>85</v>
      </c>
      <c r="AV1986" s="13" t="s">
        <v>85</v>
      </c>
      <c r="AW1986" s="13" t="s">
        <v>35</v>
      </c>
      <c r="AX1986" s="13" t="s">
        <v>75</v>
      </c>
      <c r="AY1986" s="218" t="s">
        <v>178</v>
      </c>
    </row>
    <row r="1987" spans="2:65" s="13" customFormat="1" ht="11.25">
      <c r="B1987" s="208"/>
      <c r="C1987" s="209"/>
      <c r="D1987" s="195" t="s">
        <v>189</v>
      </c>
      <c r="E1987" s="210" t="s">
        <v>19</v>
      </c>
      <c r="F1987" s="211" t="s">
        <v>2184</v>
      </c>
      <c r="G1987" s="209"/>
      <c r="H1987" s="212">
        <v>1.5</v>
      </c>
      <c r="I1987" s="213"/>
      <c r="J1987" s="209"/>
      <c r="K1987" s="209"/>
      <c r="L1987" s="214"/>
      <c r="M1987" s="215"/>
      <c r="N1987" s="216"/>
      <c r="O1987" s="216"/>
      <c r="P1987" s="216"/>
      <c r="Q1987" s="216"/>
      <c r="R1987" s="216"/>
      <c r="S1987" s="216"/>
      <c r="T1987" s="217"/>
      <c r="AT1987" s="218" t="s">
        <v>189</v>
      </c>
      <c r="AU1987" s="218" t="s">
        <v>85</v>
      </c>
      <c r="AV1987" s="13" t="s">
        <v>85</v>
      </c>
      <c r="AW1987" s="13" t="s">
        <v>35</v>
      </c>
      <c r="AX1987" s="13" t="s">
        <v>75</v>
      </c>
      <c r="AY1987" s="218" t="s">
        <v>178</v>
      </c>
    </row>
    <row r="1988" spans="2:65" s="15" customFormat="1" ht="11.25">
      <c r="B1988" s="230"/>
      <c r="C1988" s="231"/>
      <c r="D1988" s="195" t="s">
        <v>189</v>
      </c>
      <c r="E1988" s="232" t="s">
        <v>19</v>
      </c>
      <c r="F1988" s="233" t="s">
        <v>274</v>
      </c>
      <c r="G1988" s="231"/>
      <c r="H1988" s="234">
        <v>188.755</v>
      </c>
      <c r="I1988" s="235"/>
      <c r="J1988" s="231"/>
      <c r="K1988" s="231"/>
      <c r="L1988" s="236"/>
      <c r="M1988" s="237"/>
      <c r="N1988" s="238"/>
      <c r="O1988" s="238"/>
      <c r="P1988" s="238"/>
      <c r="Q1988" s="238"/>
      <c r="R1988" s="238"/>
      <c r="S1988" s="238"/>
      <c r="T1988" s="239"/>
      <c r="AT1988" s="240" t="s">
        <v>189</v>
      </c>
      <c r="AU1988" s="240" t="s">
        <v>85</v>
      </c>
      <c r="AV1988" s="15" t="s">
        <v>198</v>
      </c>
      <c r="AW1988" s="15" t="s">
        <v>35</v>
      </c>
      <c r="AX1988" s="15" t="s">
        <v>75</v>
      </c>
      <c r="AY1988" s="240" t="s">
        <v>178</v>
      </c>
    </row>
    <row r="1989" spans="2:65" s="14" customFormat="1" ht="11.25">
      <c r="B1989" s="219"/>
      <c r="C1989" s="220"/>
      <c r="D1989" s="195" t="s">
        <v>189</v>
      </c>
      <c r="E1989" s="221" t="s">
        <v>19</v>
      </c>
      <c r="F1989" s="222" t="s">
        <v>258</v>
      </c>
      <c r="G1989" s="220"/>
      <c r="H1989" s="223">
        <v>202.29499999999999</v>
      </c>
      <c r="I1989" s="224"/>
      <c r="J1989" s="220"/>
      <c r="K1989" s="220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189</v>
      </c>
      <c r="AU1989" s="229" t="s">
        <v>85</v>
      </c>
      <c r="AV1989" s="14" t="s">
        <v>185</v>
      </c>
      <c r="AW1989" s="14" t="s">
        <v>35</v>
      </c>
      <c r="AX1989" s="14" t="s">
        <v>83</v>
      </c>
      <c r="AY1989" s="229" t="s">
        <v>178</v>
      </c>
    </row>
    <row r="1990" spans="2:65" s="1" customFormat="1" ht="16.5" customHeight="1">
      <c r="B1990" s="35"/>
      <c r="C1990" s="245" t="s">
        <v>2185</v>
      </c>
      <c r="D1990" s="245" t="s">
        <v>970</v>
      </c>
      <c r="E1990" s="246" t="s">
        <v>2166</v>
      </c>
      <c r="F1990" s="247" t="s">
        <v>2167</v>
      </c>
      <c r="G1990" s="248" t="s">
        <v>226</v>
      </c>
      <c r="H1990" s="249">
        <v>5.5629999999999997</v>
      </c>
      <c r="I1990" s="250"/>
      <c r="J1990" s="251">
        <f>ROUND(I1990*H1990,2)</f>
        <v>0</v>
      </c>
      <c r="K1990" s="247" t="s">
        <v>184</v>
      </c>
      <c r="L1990" s="252"/>
      <c r="M1990" s="253" t="s">
        <v>19</v>
      </c>
      <c r="N1990" s="254" t="s">
        <v>46</v>
      </c>
      <c r="O1990" s="61"/>
      <c r="P1990" s="192">
        <f>O1990*H1990</f>
        <v>0</v>
      </c>
      <c r="Q1990" s="192">
        <v>0.55000000000000004</v>
      </c>
      <c r="R1990" s="192">
        <f>Q1990*H1990</f>
        <v>3.05965</v>
      </c>
      <c r="S1990" s="192">
        <v>0</v>
      </c>
      <c r="T1990" s="193">
        <f>S1990*H1990</f>
        <v>0</v>
      </c>
      <c r="AR1990" s="18" t="s">
        <v>403</v>
      </c>
      <c r="AT1990" s="18" t="s">
        <v>970</v>
      </c>
      <c r="AU1990" s="18" t="s">
        <v>85</v>
      </c>
      <c r="AY1990" s="18" t="s">
        <v>178</v>
      </c>
      <c r="BE1990" s="194">
        <f>IF(N1990="základní",J1990,0)</f>
        <v>0</v>
      </c>
      <c r="BF1990" s="194">
        <f>IF(N1990="snížená",J1990,0)</f>
        <v>0</v>
      </c>
      <c r="BG1990" s="194">
        <f>IF(N1990="zákl. přenesená",J1990,0)</f>
        <v>0</v>
      </c>
      <c r="BH1990" s="194">
        <f>IF(N1990="sníž. přenesená",J1990,0)</f>
        <v>0</v>
      </c>
      <c r="BI1990" s="194">
        <f>IF(N1990="nulová",J1990,0)</f>
        <v>0</v>
      </c>
      <c r="BJ1990" s="18" t="s">
        <v>83</v>
      </c>
      <c r="BK1990" s="194">
        <f>ROUND(I1990*H1990,2)</f>
        <v>0</v>
      </c>
      <c r="BL1990" s="18" t="s">
        <v>288</v>
      </c>
      <c r="BM1990" s="18" t="s">
        <v>2186</v>
      </c>
    </row>
    <row r="1991" spans="2:65" s="1" customFormat="1" ht="11.25">
      <c r="B1991" s="35"/>
      <c r="C1991" s="36"/>
      <c r="D1991" s="195" t="s">
        <v>187</v>
      </c>
      <c r="E1991" s="36"/>
      <c r="F1991" s="196" t="s">
        <v>2167</v>
      </c>
      <c r="G1991" s="36"/>
      <c r="H1991" s="36"/>
      <c r="I1991" s="113"/>
      <c r="J1991" s="36"/>
      <c r="K1991" s="36"/>
      <c r="L1991" s="39"/>
      <c r="M1991" s="197"/>
      <c r="N1991" s="61"/>
      <c r="O1991" s="61"/>
      <c r="P1991" s="61"/>
      <c r="Q1991" s="61"/>
      <c r="R1991" s="61"/>
      <c r="S1991" s="61"/>
      <c r="T1991" s="62"/>
      <c r="AT1991" s="18" t="s">
        <v>187</v>
      </c>
      <c r="AU1991" s="18" t="s">
        <v>85</v>
      </c>
    </row>
    <row r="1992" spans="2:65" s="12" customFormat="1" ht="11.25">
      <c r="B1992" s="198"/>
      <c r="C1992" s="199"/>
      <c r="D1992" s="195" t="s">
        <v>189</v>
      </c>
      <c r="E1992" s="200" t="s">
        <v>19</v>
      </c>
      <c r="F1992" s="201" t="s">
        <v>2169</v>
      </c>
      <c r="G1992" s="199"/>
      <c r="H1992" s="200" t="s">
        <v>19</v>
      </c>
      <c r="I1992" s="202"/>
      <c r="J1992" s="199"/>
      <c r="K1992" s="199"/>
      <c r="L1992" s="203"/>
      <c r="M1992" s="204"/>
      <c r="N1992" s="205"/>
      <c r="O1992" s="205"/>
      <c r="P1992" s="205"/>
      <c r="Q1992" s="205"/>
      <c r="R1992" s="205"/>
      <c r="S1992" s="205"/>
      <c r="T1992" s="206"/>
      <c r="AT1992" s="207" t="s">
        <v>189</v>
      </c>
      <c r="AU1992" s="207" t="s">
        <v>85</v>
      </c>
      <c r="AV1992" s="12" t="s">
        <v>83</v>
      </c>
      <c r="AW1992" s="12" t="s">
        <v>35</v>
      </c>
      <c r="AX1992" s="12" t="s">
        <v>75</v>
      </c>
      <c r="AY1992" s="207" t="s">
        <v>178</v>
      </c>
    </row>
    <row r="1993" spans="2:65" s="13" customFormat="1" ht="11.25">
      <c r="B1993" s="208"/>
      <c r="C1993" s="209"/>
      <c r="D1993" s="195" t="s">
        <v>189</v>
      </c>
      <c r="E1993" s="210" t="s">
        <v>19</v>
      </c>
      <c r="F1993" s="211" t="s">
        <v>2148</v>
      </c>
      <c r="G1993" s="209"/>
      <c r="H1993" s="212">
        <v>5.5629999999999997</v>
      </c>
      <c r="I1993" s="213"/>
      <c r="J1993" s="209"/>
      <c r="K1993" s="209"/>
      <c r="L1993" s="214"/>
      <c r="M1993" s="215"/>
      <c r="N1993" s="216"/>
      <c r="O1993" s="216"/>
      <c r="P1993" s="216"/>
      <c r="Q1993" s="216"/>
      <c r="R1993" s="216"/>
      <c r="S1993" s="216"/>
      <c r="T1993" s="217"/>
      <c r="AT1993" s="218" t="s">
        <v>189</v>
      </c>
      <c r="AU1993" s="218" t="s">
        <v>85</v>
      </c>
      <c r="AV1993" s="13" t="s">
        <v>85</v>
      </c>
      <c r="AW1993" s="13" t="s">
        <v>35</v>
      </c>
      <c r="AX1993" s="13" t="s">
        <v>83</v>
      </c>
      <c r="AY1993" s="218" t="s">
        <v>178</v>
      </c>
    </row>
    <row r="1994" spans="2:65" s="1" customFormat="1" ht="16.5" customHeight="1">
      <c r="B1994" s="35"/>
      <c r="C1994" s="183" t="s">
        <v>2187</v>
      </c>
      <c r="D1994" s="183" t="s">
        <v>180</v>
      </c>
      <c r="E1994" s="184" t="s">
        <v>2188</v>
      </c>
      <c r="F1994" s="185" t="s">
        <v>2189</v>
      </c>
      <c r="G1994" s="186" t="s">
        <v>183</v>
      </c>
      <c r="H1994" s="187">
        <v>20.402000000000001</v>
      </c>
      <c r="I1994" s="188"/>
      <c r="J1994" s="189">
        <f>ROUND(I1994*H1994,2)</f>
        <v>0</v>
      </c>
      <c r="K1994" s="185" t="s">
        <v>184</v>
      </c>
      <c r="L1994" s="39"/>
      <c r="M1994" s="190" t="s">
        <v>19</v>
      </c>
      <c r="N1994" s="191" t="s">
        <v>46</v>
      </c>
      <c r="O1994" s="61"/>
      <c r="P1994" s="192">
        <f>O1994*H1994</f>
        <v>0</v>
      </c>
      <c r="Q1994" s="192">
        <v>0</v>
      </c>
      <c r="R1994" s="192">
        <f>Q1994*H1994</f>
        <v>0</v>
      </c>
      <c r="S1994" s="192">
        <v>0</v>
      </c>
      <c r="T1994" s="193">
        <f>S1994*H1994</f>
        <v>0</v>
      </c>
      <c r="AR1994" s="18" t="s">
        <v>288</v>
      </c>
      <c r="AT1994" s="18" t="s">
        <v>180</v>
      </c>
      <c r="AU1994" s="18" t="s">
        <v>85</v>
      </c>
      <c r="AY1994" s="18" t="s">
        <v>178</v>
      </c>
      <c r="BE1994" s="194">
        <f>IF(N1994="základní",J1994,0)</f>
        <v>0</v>
      </c>
      <c r="BF1994" s="194">
        <f>IF(N1994="snížená",J1994,0)</f>
        <v>0</v>
      </c>
      <c r="BG1994" s="194">
        <f>IF(N1994="zákl. přenesená",J1994,0)</f>
        <v>0</v>
      </c>
      <c r="BH1994" s="194">
        <f>IF(N1994="sníž. přenesená",J1994,0)</f>
        <v>0</v>
      </c>
      <c r="BI1994" s="194">
        <f>IF(N1994="nulová",J1994,0)</f>
        <v>0</v>
      </c>
      <c r="BJ1994" s="18" t="s">
        <v>83</v>
      </c>
      <c r="BK1994" s="194">
        <f>ROUND(I1994*H1994,2)</f>
        <v>0</v>
      </c>
      <c r="BL1994" s="18" t="s">
        <v>288</v>
      </c>
      <c r="BM1994" s="18" t="s">
        <v>2190</v>
      </c>
    </row>
    <row r="1995" spans="2:65" s="1" customFormat="1" ht="19.5">
      <c r="B1995" s="35"/>
      <c r="C1995" s="36"/>
      <c r="D1995" s="195" t="s">
        <v>187</v>
      </c>
      <c r="E1995" s="36"/>
      <c r="F1995" s="196" t="s">
        <v>2191</v>
      </c>
      <c r="G1995" s="36"/>
      <c r="H1995" s="36"/>
      <c r="I1995" s="113"/>
      <c r="J1995" s="36"/>
      <c r="K1995" s="36"/>
      <c r="L1995" s="39"/>
      <c r="M1995" s="197"/>
      <c r="N1995" s="61"/>
      <c r="O1995" s="61"/>
      <c r="P1995" s="61"/>
      <c r="Q1995" s="61"/>
      <c r="R1995" s="61"/>
      <c r="S1995" s="61"/>
      <c r="T1995" s="62"/>
      <c r="AT1995" s="18" t="s">
        <v>187</v>
      </c>
      <c r="AU1995" s="18" t="s">
        <v>85</v>
      </c>
    </row>
    <row r="1996" spans="2:65" s="12" customFormat="1" ht="11.25">
      <c r="B1996" s="198"/>
      <c r="C1996" s="199"/>
      <c r="D1996" s="195" t="s">
        <v>189</v>
      </c>
      <c r="E1996" s="200" t="s">
        <v>19</v>
      </c>
      <c r="F1996" s="201" t="s">
        <v>2192</v>
      </c>
      <c r="G1996" s="199"/>
      <c r="H1996" s="200" t="s">
        <v>19</v>
      </c>
      <c r="I1996" s="202"/>
      <c r="J1996" s="199"/>
      <c r="K1996" s="199"/>
      <c r="L1996" s="203"/>
      <c r="M1996" s="204"/>
      <c r="N1996" s="205"/>
      <c r="O1996" s="205"/>
      <c r="P1996" s="205"/>
      <c r="Q1996" s="205"/>
      <c r="R1996" s="205"/>
      <c r="S1996" s="205"/>
      <c r="T1996" s="206"/>
      <c r="AT1996" s="207" t="s">
        <v>189</v>
      </c>
      <c r="AU1996" s="207" t="s">
        <v>85</v>
      </c>
      <c r="AV1996" s="12" t="s">
        <v>83</v>
      </c>
      <c r="AW1996" s="12" t="s">
        <v>35</v>
      </c>
      <c r="AX1996" s="12" t="s">
        <v>75</v>
      </c>
      <c r="AY1996" s="207" t="s">
        <v>178</v>
      </c>
    </row>
    <row r="1997" spans="2:65" s="12" customFormat="1" ht="11.25">
      <c r="B1997" s="198"/>
      <c r="C1997" s="199"/>
      <c r="D1997" s="195" t="s">
        <v>189</v>
      </c>
      <c r="E1997" s="200" t="s">
        <v>19</v>
      </c>
      <c r="F1997" s="201" t="s">
        <v>1941</v>
      </c>
      <c r="G1997" s="199"/>
      <c r="H1997" s="200" t="s">
        <v>19</v>
      </c>
      <c r="I1997" s="202"/>
      <c r="J1997" s="199"/>
      <c r="K1997" s="199"/>
      <c r="L1997" s="203"/>
      <c r="M1997" s="204"/>
      <c r="N1997" s="205"/>
      <c r="O1997" s="205"/>
      <c r="P1997" s="205"/>
      <c r="Q1997" s="205"/>
      <c r="R1997" s="205"/>
      <c r="S1997" s="205"/>
      <c r="T1997" s="206"/>
      <c r="AT1997" s="207" t="s">
        <v>189</v>
      </c>
      <c r="AU1997" s="207" t="s">
        <v>85</v>
      </c>
      <c r="AV1997" s="12" t="s">
        <v>83</v>
      </c>
      <c r="AW1997" s="12" t="s">
        <v>35</v>
      </c>
      <c r="AX1997" s="12" t="s">
        <v>75</v>
      </c>
      <c r="AY1997" s="207" t="s">
        <v>178</v>
      </c>
    </row>
    <row r="1998" spans="2:65" s="13" customFormat="1" ht="11.25">
      <c r="B1998" s="208"/>
      <c r="C1998" s="209"/>
      <c r="D1998" s="195" t="s">
        <v>189</v>
      </c>
      <c r="E1998" s="210" t="s">
        <v>19</v>
      </c>
      <c r="F1998" s="211" t="s">
        <v>2193</v>
      </c>
      <c r="G1998" s="209"/>
      <c r="H1998" s="212">
        <v>2.6829999999999998</v>
      </c>
      <c r="I1998" s="213"/>
      <c r="J1998" s="209"/>
      <c r="K1998" s="209"/>
      <c r="L1998" s="214"/>
      <c r="M1998" s="215"/>
      <c r="N1998" s="216"/>
      <c r="O1998" s="216"/>
      <c r="P1998" s="216"/>
      <c r="Q1998" s="216"/>
      <c r="R1998" s="216"/>
      <c r="S1998" s="216"/>
      <c r="T1998" s="217"/>
      <c r="AT1998" s="218" t="s">
        <v>189</v>
      </c>
      <c r="AU1998" s="218" t="s">
        <v>85</v>
      </c>
      <c r="AV1998" s="13" t="s">
        <v>85</v>
      </c>
      <c r="AW1998" s="13" t="s">
        <v>35</v>
      </c>
      <c r="AX1998" s="13" t="s">
        <v>75</v>
      </c>
      <c r="AY1998" s="218" t="s">
        <v>178</v>
      </c>
    </row>
    <row r="1999" spans="2:65" s="13" customFormat="1" ht="11.25">
      <c r="B1999" s="208"/>
      <c r="C1999" s="209"/>
      <c r="D1999" s="195" t="s">
        <v>189</v>
      </c>
      <c r="E1999" s="210" t="s">
        <v>19</v>
      </c>
      <c r="F1999" s="211" t="s">
        <v>2194</v>
      </c>
      <c r="G1999" s="209"/>
      <c r="H1999" s="212">
        <v>5.9560000000000004</v>
      </c>
      <c r="I1999" s="213"/>
      <c r="J1999" s="209"/>
      <c r="K1999" s="209"/>
      <c r="L1999" s="214"/>
      <c r="M1999" s="215"/>
      <c r="N1999" s="216"/>
      <c r="O1999" s="216"/>
      <c r="P1999" s="216"/>
      <c r="Q1999" s="216"/>
      <c r="R1999" s="216"/>
      <c r="S1999" s="216"/>
      <c r="T1999" s="217"/>
      <c r="AT1999" s="218" t="s">
        <v>189</v>
      </c>
      <c r="AU1999" s="218" t="s">
        <v>85</v>
      </c>
      <c r="AV1999" s="13" t="s">
        <v>85</v>
      </c>
      <c r="AW1999" s="13" t="s">
        <v>35</v>
      </c>
      <c r="AX1999" s="13" t="s">
        <v>75</v>
      </c>
      <c r="AY1999" s="218" t="s">
        <v>178</v>
      </c>
    </row>
    <row r="2000" spans="2:65" s="12" customFormat="1" ht="11.25">
      <c r="B2000" s="198"/>
      <c r="C2000" s="199"/>
      <c r="D2000" s="195" t="s">
        <v>189</v>
      </c>
      <c r="E2000" s="200" t="s">
        <v>19</v>
      </c>
      <c r="F2000" s="201" t="s">
        <v>1944</v>
      </c>
      <c r="G2000" s="199"/>
      <c r="H2000" s="200" t="s">
        <v>19</v>
      </c>
      <c r="I2000" s="202"/>
      <c r="J2000" s="199"/>
      <c r="K2000" s="199"/>
      <c r="L2000" s="203"/>
      <c r="M2000" s="204"/>
      <c r="N2000" s="205"/>
      <c r="O2000" s="205"/>
      <c r="P2000" s="205"/>
      <c r="Q2000" s="205"/>
      <c r="R2000" s="205"/>
      <c r="S2000" s="205"/>
      <c r="T2000" s="206"/>
      <c r="AT2000" s="207" t="s">
        <v>189</v>
      </c>
      <c r="AU2000" s="207" t="s">
        <v>85</v>
      </c>
      <c r="AV2000" s="12" t="s">
        <v>83</v>
      </c>
      <c r="AW2000" s="12" t="s">
        <v>35</v>
      </c>
      <c r="AX2000" s="12" t="s">
        <v>75</v>
      </c>
      <c r="AY2000" s="207" t="s">
        <v>178</v>
      </c>
    </row>
    <row r="2001" spans="2:65" s="13" customFormat="1" ht="11.25">
      <c r="B2001" s="208"/>
      <c r="C2001" s="209"/>
      <c r="D2001" s="195" t="s">
        <v>189</v>
      </c>
      <c r="E2001" s="210" t="s">
        <v>19</v>
      </c>
      <c r="F2001" s="211" t="s">
        <v>2195</v>
      </c>
      <c r="G2001" s="209"/>
      <c r="H2001" s="212">
        <v>11.763</v>
      </c>
      <c r="I2001" s="213"/>
      <c r="J2001" s="209"/>
      <c r="K2001" s="209"/>
      <c r="L2001" s="214"/>
      <c r="M2001" s="215"/>
      <c r="N2001" s="216"/>
      <c r="O2001" s="216"/>
      <c r="P2001" s="216"/>
      <c r="Q2001" s="216"/>
      <c r="R2001" s="216"/>
      <c r="S2001" s="216"/>
      <c r="T2001" s="217"/>
      <c r="AT2001" s="218" t="s">
        <v>189</v>
      </c>
      <c r="AU2001" s="218" t="s">
        <v>85</v>
      </c>
      <c r="AV2001" s="13" t="s">
        <v>85</v>
      </c>
      <c r="AW2001" s="13" t="s">
        <v>35</v>
      </c>
      <c r="AX2001" s="13" t="s">
        <v>75</v>
      </c>
      <c r="AY2001" s="218" t="s">
        <v>178</v>
      </c>
    </row>
    <row r="2002" spans="2:65" s="14" customFormat="1" ht="11.25">
      <c r="B2002" s="219"/>
      <c r="C2002" s="220"/>
      <c r="D2002" s="195" t="s">
        <v>189</v>
      </c>
      <c r="E2002" s="221" t="s">
        <v>19</v>
      </c>
      <c r="F2002" s="222" t="s">
        <v>258</v>
      </c>
      <c r="G2002" s="220"/>
      <c r="H2002" s="223">
        <v>20.402000000000001</v>
      </c>
      <c r="I2002" s="224"/>
      <c r="J2002" s="220"/>
      <c r="K2002" s="220"/>
      <c r="L2002" s="225"/>
      <c r="M2002" s="226"/>
      <c r="N2002" s="227"/>
      <c r="O2002" s="227"/>
      <c r="P2002" s="227"/>
      <c r="Q2002" s="227"/>
      <c r="R2002" s="227"/>
      <c r="S2002" s="227"/>
      <c r="T2002" s="228"/>
      <c r="AT2002" s="229" t="s">
        <v>189</v>
      </c>
      <c r="AU2002" s="229" t="s">
        <v>85</v>
      </c>
      <c r="AV2002" s="14" t="s">
        <v>185</v>
      </c>
      <c r="AW2002" s="14" t="s">
        <v>35</v>
      </c>
      <c r="AX2002" s="14" t="s">
        <v>83</v>
      </c>
      <c r="AY2002" s="229" t="s">
        <v>178</v>
      </c>
    </row>
    <row r="2003" spans="2:65" s="1" customFormat="1" ht="16.5" customHeight="1">
      <c r="B2003" s="35"/>
      <c r="C2003" s="245" t="s">
        <v>2196</v>
      </c>
      <c r="D2003" s="245" t="s">
        <v>970</v>
      </c>
      <c r="E2003" s="246" t="s">
        <v>2197</v>
      </c>
      <c r="F2003" s="247" t="s">
        <v>2198</v>
      </c>
      <c r="G2003" s="248" t="s">
        <v>183</v>
      </c>
      <c r="H2003" s="249">
        <v>24.481999999999999</v>
      </c>
      <c r="I2003" s="250"/>
      <c r="J2003" s="251">
        <f>ROUND(I2003*H2003,2)</f>
        <v>0</v>
      </c>
      <c r="K2003" s="247" t="s">
        <v>184</v>
      </c>
      <c r="L2003" s="252"/>
      <c r="M2003" s="253" t="s">
        <v>19</v>
      </c>
      <c r="N2003" s="254" t="s">
        <v>46</v>
      </c>
      <c r="O2003" s="61"/>
      <c r="P2003" s="192">
        <f>O2003*H2003</f>
        <v>0</v>
      </c>
      <c r="Q2003" s="192">
        <v>8.9999999999999993E-3</v>
      </c>
      <c r="R2003" s="192">
        <f>Q2003*H2003</f>
        <v>0.22033799999999998</v>
      </c>
      <c r="S2003" s="192">
        <v>0</v>
      </c>
      <c r="T2003" s="193">
        <f>S2003*H2003</f>
        <v>0</v>
      </c>
      <c r="AR2003" s="18" t="s">
        <v>403</v>
      </c>
      <c r="AT2003" s="18" t="s">
        <v>970</v>
      </c>
      <c r="AU2003" s="18" t="s">
        <v>85</v>
      </c>
      <c r="AY2003" s="18" t="s">
        <v>178</v>
      </c>
      <c r="BE2003" s="194">
        <f>IF(N2003="základní",J2003,0)</f>
        <v>0</v>
      </c>
      <c r="BF2003" s="194">
        <f>IF(N2003="snížená",J2003,0)</f>
        <v>0</v>
      </c>
      <c r="BG2003" s="194">
        <f>IF(N2003="zákl. přenesená",J2003,0)</f>
        <v>0</v>
      </c>
      <c r="BH2003" s="194">
        <f>IF(N2003="sníž. přenesená",J2003,0)</f>
        <v>0</v>
      </c>
      <c r="BI2003" s="194">
        <f>IF(N2003="nulová",J2003,0)</f>
        <v>0</v>
      </c>
      <c r="BJ2003" s="18" t="s">
        <v>83</v>
      </c>
      <c r="BK2003" s="194">
        <f>ROUND(I2003*H2003,2)</f>
        <v>0</v>
      </c>
      <c r="BL2003" s="18" t="s">
        <v>288</v>
      </c>
      <c r="BM2003" s="18" t="s">
        <v>2199</v>
      </c>
    </row>
    <row r="2004" spans="2:65" s="1" customFormat="1" ht="11.25">
      <c r="B2004" s="35"/>
      <c r="C2004" s="36"/>
      <c r="D2004" s="195" t="s">
        <v>187</v>
      </c>
      <c r="E2004" s="36"/>
      <c r="F2004" s="196" t="s">
        <v>2198</v>
      </c>
      <c r="G2004" s="36"/>
      <c r="H2004" s="36"/>
      <c r="I2004" s="113"/>
      <c r="J2004" s="36"/>
      <c r="K2004" s="36"/>
      <c r="L2004" s="39"/>
      <c r="M2004" s="197"/>
      <c r="N2004" s="61"/>
      <c r="O2004" s="61"/>
      <c r="P2004" s="61"/>
      <c r="Q2004" s="61"/>
      <c r="R2004" s="61"/>
      <c r="S2004" s="61"/>
      <c r="T2004" s="62"/>
      <c r="AT2004" s="18" t="s">
        <v>187</v>
      </c>
      <c r="AU2004" s="18" t="s">
        <v>85</v>
      </c>
    </row>
    <row r="2005" spans="2:65" s="13" customFormat="1" ht="11.25">
      <c r="B2005" s="208"/>
      <c r="C2005" s="209"/>
      <c r="D2005" s="195" t="s">
        <v>189</v>
      </c>
      <c r="E2005" s="209"/>
      <c r="F2005" s="211" t="s">
        <v>2200</v>
      </c>
      <c r="G2005" s="209"/>
      <c r="H2005" s="212">
        <v>24.481999999999999</v>
      </c>
      <c r="I2005" s="213"/>
      <c r="J2005" s="209"/>
      <c r="K2005" s="209"/>
      <c r="L2005" s="214"/>
      <c r="M2005" s="215"/>
      <c r="N2005" s="216"/>
      <c r="O2005" s="216"/>
      <c r="P2005" s="216"/>
      <c r="Q2005" s="216"/>
      <c r="R2005" s="216"/>
      <c r="S2005" s="216"/>
      <c r="T2005" s="217"/>
      <c r="AT2005" s="218" t="s">
        <v>189</v>
      </c>
      <c r="AU2005" s="218" t="s">
        <v>85</v>
      </c>
      <c r="AV2005" s="13" t="s">
        <v>85</v>
      </c>
      <c r="AW2005" s="13" t="s">
        <v>4</v>
      </c>
      <c r="AX2005" s="13" t="s">
        <v>83</v>
      </c>
      <c r="AY2005" s="218" t="s">
        <v>178</v>
      </c>
    </row>
    <row r="2006" spans="2:65" s="1" customFormat="1" ht="16.5" customHeight="1">
      <c r="B2006" s="35"/>
      <c r="C2006" s="183" t="s">
        <v>2201</v>
      </c>
      <c r="D2006" s="183" t="s">
        <v>180</v>
      </c>
      <c r="E2006" s="184" t="s">
        <v>2202</v>
      </c>
      <c r="F2006" s="185" t="s">
        <v>2203</v>
      </c>
      <c r="G2006" s="186" t="s">
        <v>183</v>
      </c>
      <c r="H2006" s="187">
        <v>192.446</v>
      </c>
      <c r="I2006" s="188"/>
      <c r="J2006" s="189">
        <f>ROUND(I2006*H2006,2)</f>
        <v>0</v>
      </c>
      <c r="K2006" s="185" t="s">
        <v>184</v>
      </c>
      <c r="L2006" s="39"/>
      <c r="M2006" s="190" t="s">
        <v>19</v>
      </c>
      <c r="N2006" s="191" t="s">
        <v>46</v>
      </c>
      <c r="O2006" s="61"/>
      <c r="P2006" s="192">
        <f>O2006*H2006</f>
        <v>0</v>
      </c>
      <c r="Q2006" s="192">
        <v>0</v>
      </c>
      <c r="R2006" s="192">
        <f>Q2006*H2006</f>
        <v>0</v>
      </c>
      <c r="S2006" s="192">
        <v>0</v>
      </c>
      <c r="T2006" s="193">
        <f>S2006*H2006</f>
        <v>0</v>
      </c>
      <c r="AR2006" s="18" t="s">
        <v>288</v>
      </c>
      <c r="AT2006" s="18" t="s">
        <v>180</v>
      </c>
      <c r="AU2006" s="18" t="s">
        <v>85</v>
      </c>
      <c r="AY2006" s="18" t="s">
        <v>178</v>
      </c>
      <c r="BE2006" s="194">
        <f>IF(N2006="základní",J2006,0)</f>
        <v>0</v>
      </c>
      <c r="BF2006" s="194">
        <f>IF(N2006="snížená",J2006,0)</f>
        <v>0</v>
      </c>
      <c r="BG2006" s="194">
        <f>IF(N2006="zákl. přenesená",J2006,0)</f>
        <v>0</v>
      </c>
      <c r="BH2006" s="194">
        <f>IF(N2006="sníž. přenesená",J2006,0)</f>
        <v>0</v>
      </c>
      <c r="BI2006" s="194">
        <f>IF(N2006="nulová",J2006,0)</f>
        <v>0</v>
      </c>
      <c r="BJ2006" s="18" t="s">
        <v>83</v>
      </c>
      <c r="BK2006" s="194">
        <f>ROUND(I2006*H2006,2)</f>
        <v>0</v>
      </c>
      <c r="BL2006" s="18" t="s">
        <v>288</v>
      </c>
      <c r="BM2006" s="18" t="s">
        <v>2204</v>
      </c>
    </row>
    <row r="2007" spans="2:65" s="1" customFormat="1" ht="19.5">
      <c r="B2007" s="35"/>
      <c r="C2007" s="36"/>
      <c r="D2007" s="195" t="s">
        <v>187</v>
      </c>
      <c r="E2007" s="36"/>
      <c r="F2007" s="196" t="s">
        <v>2205</v>
      </c>
      <c r="G2007" s="36"/>
      <c r="H2007" s="36"/>
      <c r="I2007" s="113"/>
      <c r="J2007" s="36"/>
      <c r="K2007" s="36"/>
      <c r="L2007" s="39"/>
      <c r="M2007" s="197"/>
      <c r="N2007" s="61"/>
      <c r="O2007" s="61"/>
      <c r="P2007" s="61"/>
      <c r="Q2007" s="61"/>
      <c r="R2007" s="61"/>
      <c r="S2007" s="61"/>
      <c r="T2007" s="62"/>
      <c r="AT2007" s="18" t="s">
        <v>187</v>
      </c>
      <c r="AU2007" s="18" t="s">
        <v>85</v>
      </c>
    </row>
    <row r="2008" spans="2:65" s="12" customFormat="1" ht="11.25">
      <c r="B2008" s="198"/>
      <c r="C2008" s="199"/>
      <c r="D2008" s="195" t="s">
        <v>189</v>
      </c>
      <c r="E2008" s="200" t="s">
        <v>19</v>
      </c>
      <c r="F2008" s="201" t="s">
        <v>1373</v>
      </c>
      <c r="G2008" s="199"/>
      <c r="H2008" s="200" t="s">
        <v>19</v>
      </c>
      <c r="I2008" s="202"/>
      <c r="J2008" s="199"/>
      <c r="K2008" s="199"/>
      <c r="L2008" s="203"/>
      <c r="M2008" s="204"/>
      <c r="N2008" s="205"/>
      <c r="O2008" s="205"/>
      <c r="P2008" s="205"/>
      <c r="Q2008" s="205"/>
      <c r="R2008" s="205"/>
      <c r="S2008" s="205"/>
      <c r="T2008" s="206"/>
      <c r="AT2008" s="207" t="s">
        <v>189</v>
      </c>
      <c r="AU2008" s="207" t="s">
        <v>85</v>
      </c>
      <c r="AV2008" s="12" t="s">
        <v>83</v>
      </c>
      <c r="AW2008" s="12" t="s">
        <v>35</v>
      </c>
      <c r="AX2008" s="12" t="s">
        <v>75</v>
      </c>
      <c r="AY2008" s="207" t="s">
        <v>178</v>
      </c>
    </row>
    <row r="2009" spans="2:65" s="12" customFormat="1" ht="11.25">
      <c r="B2009" s="198"/>
      <c r="C2009" s="199"/>
      <c r="D2009" s="195" t="s">
        <v>189</v>
      </c>
      <c r="E2009" s="200" t="s">
        <v>19</v>
      </c>
      <c r="F2009" s="201" t="s">
        <v>1360</v>
      </c>
      <c r="G2009" s="199"/>
      <c r="H2009" s="200" t="s">
        <v>19</v>
      </c>
      <c r="I2009" s="202"/>
      <c r="J2009" s="199"/>
      <c r="K2009" s="199"/>
      <c r="L2009" s="203"/>
      <c r="M2009" s="204"/>
      <c r="N2009" s="205"/>
      <c r="O2009" s="205"/>
      <c r="P2009" s="205"/>
      <c r="Q2009" s="205"/>
      <c r="R2009" s="205"/>
      <c r="S2009" s="205"/>
      <c r="T2009" s="206"/>
      <c r="AT2009" s="207" t="s">
        <v>189</v>
      </c>
      <c r="AU2009" s="207" t="s">
        <v>85</v>
      </c>
      <c r="AV2009" s="12" t="s">
        <v>83</v>
      </c>
      <c r="AW2009" s="12" t="s">
        <v>35</v>
      </c>
      <c r="AX2009" s="12" t="s">
        <v>75</v>
      </c>
      <c r="AY2009" s="207" t="s">
        <v>178</v>
      </c>
    </row>
    <row r="2010" spans="2:65" s="13" customFormat="1" ht="11.25">
      <c r="B2010" s="208"/>
      <c r="C2010" s="209"/>
      <c r="D2010" s="195" t="s">
        <v>189</v>
      </c>
      <c r="E2010" s="210" t="s">
        <v>19</v>
      </c>
      <c r="F2010" s="211" t="s">
        <v>1361</v>
      </c>
      <c r="G2010" s="209"/>
      <c r="H2010" s="212">
        <v>44.576000000000001</v>
      </c>
      <c r="I2010" s="213"/>
      <c r="J2010" s="209"/>
      <c r="K2010" s="209"/>
      <c r="L2010" s="214"/>
      <c r="M2010" s="215"/>
      <c r="N2010" s="216"/>
      <c r="O2010" s="216"/>
      <c r="P2010" s="216"/>
      <c r="Q2010" s="216"/>
      <c r="R2010" s="216"/>
      <c r="S2010" s="216"/>
      <c r="T2010" s="217"/>
      <c r="AT2010" s="218" t="s">
        <v>189</v>
      </c>
      <c r="AU2010" s="218" t="s">
        <v>85</v>
      </c>
      <c r="AV2010" s="13" t="s">
        <v>85</v>
      </c>
      <c r="AW2010" s="13" t="s">
        <v>35</v>
      </c>
      <c r="AX2010" s="13" t="s">
        <v>75</v>
      </c>
      <c r="AY2010" s="218" t="s">
        <v>178</v>
      </c>
    </row>
    <row r="2011" spans="2:65" s="13" customFormat="1" ht="11.25">
      <c r="B2011" s="208"/>
      <c r="C2011" s="209"/>
      <c r="D2011" s="195" t="s">
        <v>189</v>
      </c>
      <c r="E2011" s="210" t="s">
        <v>19</v>
      </c>
      <c r="F2011" s="211" t="s">
        <v>1362</v>
      </c>
      <c r="G2011" s="209"/>
      <c r="H2011" s="212">
        <v>31.172999999999998</v>
      </c>
      <c r="I2011" s="213"/>
      <c r="J2011" s="209"/>
      <c r="K2011" s="209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189</v>
      </c>
      <c r="AU2011" s="218" t="s">
        <v>85</v>
      </c>
      <c r="AV2011" s="13" t="s">
        <v>85</v>
      </c>
      <c r="AW2011" s="13" t="s">
        <v>35</v>
      </c>
      <c r="AX2011" s="13" t="s">
        <v>75</v>
      </c>
      <c r="AY2011" s="218" t="s">
        <v>178</v>
      </c>
    </row>
    <row r="2012" spans="2:65" s="13" customFormat="1" ht="11.25">
      <c r="B2012" s="208"/>
      <c r="C2012" s="209"/>
      <c r="D2012" s="195" t="s">
        <v>189</v>
      </c>
      <c r="E2012" s="210" t="s">
        <v>19</v>
      </c>
      <c r="F2012" s="211" t="s">
        <v>1363</v>
      </c>
      <c r="G2012" s="209"/>
      <c r="H2012" s="212">
        <v>33.018000000000001</v>
      </c>
      <c r="I2012" s="213"/>
      <c r="J2012" s="209"/>
      <c r="K2012" s="209"/>
      <c r="L2012" s="214"/>
      <c r="M2012" s="215"/>
      <c r="N2012" s="216"/>
      <c r="O2012" s="216"/>
      <c r="P2012" s="216"/>
      <c r="Q2012" s="216"/>
      <c r="R2012" s="216"/>
      <c r="S2012" s="216"/>
      <c r="T2012" s="217"/>
      <c r="AT2012" s="218" t="s">
        <v>189</v>
      </c>
      <c r="AU2012" s="218" t="s">
        <v>85</v>
      </c>
      <c r="AV2012" s="13" t="s">
        <v>85</v>
      </c>
      <c r="AW2012" s="13" t="s">
        <v>35</v>
      </c>
      <c r="AX2012" s="13" t="s">
        <v>75</v>
      </c>
      <c r="AY2012" s="218" t="s">
        <v>178</v>
      </c>
    </row>
    <row r="2013" spans="2:65" s="15" customFormat="1" ht="11.25">
      <c r="B2013" s="230"/>
      <c r="C2013" s="231"/>
      <c r="D2013" s="195" t="s">
        <v>189</v>
      </c>
      <c r="E2013" s="232" t="s">
        <v>19</v>
      </c>
      <c r="F2013" s="233" t="s">
        <v>274</v>
      </c>
      <c r="G2013" s="231"/>
      <c r="H2013" s="234">
        <v>108.767</v>
      </c>
      <c r="I2013" s="235"/>
      <c r="J2013" s="231"/>
      <c r="K2013" s="231"/>
      <c r="L2013" s="236"/>
      <c r="M2013" s="237"/>
      <c r="N2013" s="238"/>
      <c r="O2013" s="238"/>
      <c r="P2013" s="238"/>
      <c r="Q2013" s="238"/>
      <c r="R2013" s="238"/>
      <c r="S2013" s="238"/>
      <c r="T2013" s="239"/>
      <c r="AT2013" s="240" t="s">
        <v>189</v>
      </c>
      <c r="AU2013" s="240" t="s">
        <v>85</v>
      </c>
      <c r="AV2013" s="15" t="s">
        <v>198</v>
      </c>
      <c r="AW2013" s="15" t="s">
        <v>35</v>
      </c>
      <c r="AX2013" s="15" t="s">
        <v>75</v>
      </c>
      <c r="AY2013" s="240" t="s">
        <v>178</v>
      </c>
    </row>
    <row r="2014" spans="2:65" s="12" customFormat="1" ht="11.25">
      <c r="B2014" s="198"/>
      <c r="C2014" s="199"/>
      <c r="D2014" s="195" t="s">
        <v>189</v>
      </c>
      <c r="E2014" s="200" t="s">
        <v>19</v>
      </c>
      <c r="F2014" s="201" t="s">
        <v>1364</v>
      </c>
      <c r="G2014" s="199"/>
      <c r="H2014" s="200" t="s">
        <v>19</v>
      </c>
      <c r="I2014" s="202"/>
      <c r="J2014" s="199"/>
      <c r="K2014" s="199"/>
      <c r="L2014" s="203"/>
      <c r="M2014" s="204"/>
      <c r="N2014" s="205"/>
      <c r="O2014" s="205"/>
      <c r="P2014" s="205"/>
      <c r="Q2014" s="205"/>
      <c r="R2014" s="205"/>
      <c r="S2014" s="205"/>
      <c r="T2014" s="206"/>
      <c r="AT2014" s="207" t="s">
        <v>189</v>
      </c>
      <c r="AU2014" s="207" t="s">
        <v>85</v>
      </c>
      <c r="AV2014" s="12" t="s">
        <v>83</v>
      </c>
      <c r="AW2014" s="12" t="s">
        <v>35</v>
      </c>
      <c r="AX2014" s="12" t="s">
        <v>75</v>
      </c>
      <c r="AY2014" s="207" t="s">
        <v>178</v>
      </c>
    </row>
    <row r="2015" spans="2:65" s="13" customFormat="1" ht="11.25">
      <c r="B2015" s="208"/>
      <c r="C2015" s="209"/>
      <c r="D2015" s="195" t="s">
        <v>189</v>
      </c>
      <c r="E2015" s="210" t="s">
        <v>19</v>
      </c>
      <c r="F2015" s="211" t="s">
        <v>1365</v>
      </c>
      <c r="G2015" s="209"/>
      <c r="H2015" s="212">
        <v>50.655000000000001</v>
      </c>
      <c r="I2015" s="213"/>
      <c r="J2015" s="209"/>
      <c r="K2015" s="209"/>
      <c r="L2015" s="214"/>
      <c r="M2015" s="215"/>
      <c r="N2015" s="216"/>
      <c r="O2015" s="216"/>
      <c r="P2015" s="216"/>
      <c r="Q2015" s="216"/>
      <c r="R2015" s="216"/>
      <c r="S2015" s="216"/>
      <c r="T2015" s="217"/>
      <c r="AT2015" s="218" t="s">
        <v>189</v>
      </c>
      <c r="AU2015" s="218" t="s">
        <v>85</v>
      </c>
      <c r="AV2015" s="13" t="s">
        <v>85</v>
      </c>
      <c r="AW2015" s="13" t="s">
        <v>35</v>
      </c>
      <c r="AX2015" s="13" t="s">
        <v>75</v>
      </c>
      <c r="AY2015" s="218" t="s">
        <v>178</v>
      </c>
    </row>
    <row r="2016" spans="2:65" s="13" customFormat="1" ht="11.25">
      <c r="B2016" s="208"/>
      <c r="C2016" s="209"/>
      <c r="D2016" s="195" t="s">
        <v>189</v>
      </c>
      <c r="E2016" s="210" t="s">
        <v>19</v>
      </c>
      <c r="F2016" s="211" t="s">
        <v>1366</v>
      </c>
      <c r="G2016" s="209"/>
      <c r="H2016" s="212">
        <v>31.332000000000001</v>
      </c>
      <c r="I2016" s="213"/>
      <c r="J2016" s="209"/>
      <c r="K2016" s="209"/>
      <c r="L2016" s="214"/>
      <c r="M2016" s="215"/>
      <c r="N2016" s="216"/>
      <c r="O2016" s="216"/>
      <c r="P2016" s="216"/>
      <c r="Q2016" s="216"/>
      <c r="R2016" s="216"/>
      <c r="S2016" s="216"/>
      <c r="T2016" s="217"/>
      <c r="AT2016" s="218" t="s">
        <v>189</v>
      </c>
      <c r="AU2016" s="218" t="s">
        <v>85</v>
      </c>
      <c r="AV2016" s="13" t="s">
        <v>85</v>
      </c>
      <c r="AW2016" s="13" t="s">
        <v>35</v>
      </c>
      <c r="AX2016" s="13" t="s">
        <v>75</v>
      </c>
      <c r="AY2016" s="218" t="s">
        <v>178</v>
      </c>
    </row>
    <row r="2017" spans="2:65" s="13" customFormat="1" ht="11.25">
      <c r="B2017" s="208"/>
      <c r="C2017" s="209"/>
      <c r="D2017" s="195" t="s">
        <v>189</v>
      </c>
      <c r="E2017" s="210" t="s">
        <v>19</v>
      </c>
      <c r="F2017" s="211" t="s">
        <v>1367</v>
      </c>
      <c r="G2017" s="209"/>
      <c r="H2017" s="212">
        <v>1.6919999999999999</v>
      </c>
      <c r="I2017" s="213"/>
      <c r="J2017" s="209"/>
      <c r="K2017" s="209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189</v>
      </c>
      <c r="AU2017" s="218" t="s">
        <v>85</v>
      </c>
      <c r="AV2017" s="13" t="s">
        <v>85</v>
      </c>
      <c r="AW2017" s="13" t="s">
        <v>35</v>
      </c>
      <c r="AX2017" s="13" t="s">
        <v>75</v>
      </c>
      <c r="AY2017" s="218" t="s">
        <v>178</v>
      </c>
    </row>
    <row r="2018" spans="2:65" s="15" customFormat="1" ht="11.25">
      <c r="B2018" s="230"/>
      <c r="C2018" s="231"/>
      <c r="D2018" s="195" t="s">
        <v>189</v>
      </c>
      <c r="E2018" s="232" t="s">
        <v>19</v>
      </c>
      <c r="F2018" s="233" t="s">
        <v>274</v>
      </c>
      <c r="G2018" s="231"/>
      <c r="H2018" s="234">
        <v>83.679000000000002</v>
      </c>
      <c r="I2018" s="235"/>
      <c r="J2018" s="231"/>
      <c r="K2018" s="231"/>
      <c r="L2018" s="236"/>
      <c r="M2018" s="237"/>
      <c r="N2018" s="238"/>
      <c r="O2018" s="238"/>
      <c r="P2018" s="238"/>
      <c r="Q2018" s="238"/>
      <c r="R2018" s="238"/>
      <c r="S2018" s="238"/>
      <c r="T2018" s="239"/>
      <c r="AT2018" s="240" t="s">
        <v>189</v>
      </c>
      <c r="AU2018" s="240" t="s">
        <v>85</v>
      </c>
      <c r="AV2018" s="15" t="s">
        <v>198</v>
      </c>
      <c r="AW2018" s="15" t="s">
        <v>35</v>
      </c>
      <c r="AX2018" s="15" t="s">
        <v>75</v>
      </c>
      <c r="AY2018" s="240" t="s">
        <v>178</v>
      </c>
    </row>
    <row r="2019" spans="2:65" s="14" customFormat="1" ht="11.25">
      <c r="B2019" s="219"/>
      <c r="C2019" s="220"/>
      <c r="D2019" s="195" t="s">
        <v>189</v>
      </c>
      <c r="E2019" s="221" t="s">
        <v>19</v>
      </c>
      <c r="F2019" s="222" t="s">
        <v>258</v>
      </c>
      <c r="G2019" s="220"/>
      <c r="H2019" s="223">
        <v>192.446</v>
      </c>
      <c r="I2019" s="224"/>
      <c r="J2019" s="220"/>
      <c r="K2019" s="220"/>
      <c r="L2019" s="225"/>
      <c r="M2019" s="226"/>
      <c r="N2019" s="227"/>
      <c r="O2019" s="227"/>
      <c r="P2019" s="227"/>
      <c r="Q2019" s="227"/>
      <c r="R2019" s="227"/>
      <c r="S2019" s="227"/>
      <c r="T2019" s="228"/>
      <c r="AT2019" s="229" t="s">
        <v>189</v>
      </c>
      <c r="AU2019" s="229" t="s">
        <v>85</v>
      </c>
      <c r="AV2019" s="14" t="s">
        <v>185</v>
      </c>
      <c r="AW2019" s="14" t="s">
        <v>35</v>
      </c>
      <c r="AX2019" s="14" t="s">
        <v>83</v>
      </c>
      <c r="AY2019" s="229" t="s">
        <v>178</v>
      </c>
    </row>
    <row r="2020" spans="2:65" s="1" customFormat="1" ht="16.5" customHeight="1">
      <c r="B2020" s="35"/>
      <c r="C2020" s="245" t="s">
        <v>2206</v>
      </c>
      <c r="D2020" s="245" t="s">
        <v>970</v>
      </c>
      <c r="E2020" s="246" t="s">
        <v>2207</v>
      </c>
      <c r="F2020" s="247" t="s">
        <v>2208</v>
      </c>
      <c r="G2020" s="248" t="s">
        <v>183</v>
      </c>
      <c r="H2020" s="249">
        <v>221.31299999999999</v>
      </c>
      <c r="I2020" s="250"/>
      <c r="J2020" s="251">
        <f>ROUND(I2020*H2020,2)</f>
        <v>0</v>
      </c>
      <c r="K2020" s="247" t="s">
        <v>184</v>
      </c>
      <c r="L2020" s="252"/>
      <c r="M2020" s="253" t="s">
        <v>19</v>
      </c>
      <c r="N2020" s="254" t="s">
        <v>46</v>
      </c>
      <c r="O2020" s="61"/>
      <c r="P2020" s="192">
        <f>O2020*H2020</f>
        <v>0</v>
      </c>
      <c r="Q2020" s="192">
        <v>2.2700000000000001E-2</v>
      </c>
      <c r="R2020" s="192">
        <f>Q2020*H2020</f>
        <v>5.0238050999999997</v>
      </c>
      <c r="S2020" s="192">
        <v>0</v>
      </c>
      <c r="T2020" s="193">
        <f>S2020*H2020</f>
        <v>0</v>
      </c>
      <c r="AR2020" s="18" t="s">
        <v>403</v>
      </c>
      <c r="AT2020" s="18" t="s">
        <v>970</v>
      </c>
      <c r="AU2020" s="18" t="s">
        <v>85</v>
      </c>
      <c r="AY2020" s="18" t="s">
        <v>178</v>
      </c>
      <c r="BE2020" s="194">
        <f>IF(N2020="základní",J2020,0)</f>
        <v>0</v>
      </c>
      <c r="BF2020" s="194">
        <f>IF(N2020="snížená",J2020,0)</f>
        <v>0</v>
      </c>
      <c r="BG2020" s="194">
        <f>IF(N2020="zákl. přenesená",J2020,0)</f>
        <v>0</v>
      </c>
      <c r="BH2020" s="194">
        <f>IF(N2020="sníž. přenesená",J2020,0)</f>
        <v>0</v>
      </c>
      <c r="BI2020" s="194">
        <f>IF(N2020="nulová",J2020,0)</f>
        <v>0</v>
      </c>
      <c r="BJ2020" s="18" t="s">
        <v>83</v>
      </c>
      <c r="BK2020" s="194">
        <f>ROUND(I2020*H2020,2)</f>
        <v>0</v>
      </c>
      <c r="BL2020" s="18" t="s">
        <v>288</v>
      </c>
      <c r="BM2020" s="18" t="s">
        <v>2209</v>
      </c>
    </row>
    <row r="2021" spans="2:65" s="1" customFormat="1" ht="11.25">
      <c r="B2021" s="35"/>
      <c r="C2021" s="36"/>
      <c r="D2021" s="195" t="s">
        <v>187</v>
      </c>
      <c r="E2021" s="36"/>
      <c r="F2021" s="196" t="s">
        <v>2208</v>
      </c>
      <c r="G2021" s="36"/>
      <c r="H2021" s="36"/>
      <c r="I2021" s="113"/>
      <c r="J2021" s="36"/>
      <c r="K2021" s="36"/>
      <c r="L2021" s="39"/>
      <c r="M2021" s="197"/>
      <c r="N2021" s="61"/>
      <c r="O2021" s="61"/>
      <c r="P2021" s="61"/>
      <c r="Q2021" s="61"/>
      <c r="R2021" s="61"/>
      <c r="S2021" s="61"/>
      <c r="T2021" s="62"/>
      <c r="AT2021" s="18" t="s">
        <v>187</v>
      </c>
      <c r="AU2021" s="18" t="s">
        <v>85</v>
      </c>
    </row>
    <row r="2022" spans="2:65" s="13" customFormat="1" ht="11.25">
      <c r="B2022" s="208"/>
      <c r="C2022" s="209"/>
      <c r="D2022" s="195" t="s">
        <v>189</v>
      </c>
      <c r="E2022" s="209"/>
      <c r="F2022" s="211" t="s">
        <v>2210</v>
      </c>
      <c r="G2022" s="209"/>
      <c r="H2022" s="212">
        <v>221.31299999999999</v>
      </c>
      <c r="I2022" s="213"/>
      <c r="J2022" s="209"/>
      <c r="K2022" s="209"/>
      <c r="L2022" s="214"/>
      <c r="M2022" s="215"/>
      <c r="N2022" s="216"/>
      <c r="O2022" s="216"/>
      <c r="P2022" s="216"/>
      <c r="Q2022" s="216"/>
      <c r="R2022" s="216"/>
      <c r="S2022" s="216"/>
      <c r="T2022" s="217"/>
      <c r="AT2022" s="218" t="s">
        <v>189</v>
      </c>
      <c r="AU2022" s="218" t="s">
        <v>85</v>
      </c>
      <c r="AV2022" s="13" t="s">
        <v>85</v>
      </c>
      <c r="AW2022" s="13" t="s">
        <v>4</v>
      </c>
      <c r="AX2022" s="13" t="s">
        <v>83</v>
      </c>
      <c r="AY2022" s="218" t="s">
        <v>178</v>
      </c>
    </row>
    <row r="2023" spans="2:65" s="1" customFormat="1" ht="16.5" customHeight="1">
      <c r="B2023" s="35"/>
      <c r="C2023" s="183" t="s">
        <v>2211</v>
      </c>
      <c r="D2023" s="183" t="s">
        <v>180</v>
      </c>
      <c r="E2023" s="184" t="s">
        <v>2212</v>
      </c>
      <c r="F2023" s="185" t="s">
        <v>2213</v>
      </c>
      <c r="G2023" s="186" t="s">
        <v>226</v>
      </c>
      <c r="H2023" s="187">
        <v>20.536000000000001</v>
      </c>
      <c r="I2023" s="188"/>
      <c r="J2023" s="189">
        <f>ROUND(I2023*H2023,2)</f>
        <v>0</v>
      </c>
      <c r="K2023" s="185" t="s">
        <v>184</v>
      </c>
      <c r="L2023" s="39"/>
      <c r="M2023" s="190" t="s">
        <v>19</v>
      </c>
      <c r="N2023" s="191" t="s">
        <v>46</v>
      </c>
      <c r="O2023" s="61"/>
      <c r="P2023" s="192">
        <f>O2023*H2023</f>
        <v>0</v>
      </c>
      <c r="Q2023" s="192">
        <v>2.3369999999999998E-2</v>
      </c>
      <c r="R2023" s="192">
        <f>Q2023*H2023</f>
        <v>0.47992632000000002</v>
      </c>
      <c r="S2023" s="192">
        <v>0</v>
      </c>
      <c r="T2023" s="193">
        <f>S2023*H2023</f>
        <v>0</v>
      </c>
      <c r="AR2023" s="18" t="s">
        <v>288</v>
      </c>
      <c r="AT2023" s="18" t="s">
        <v>180</v>
      </c>
      <c r="AU2023" s="18" t="s">
        <v>85</v>
      </c>
      <c r="AY2023" s="18" t="s">
        <v>178</v>
      </c>
      <c r="BE2023" s="194">
        <f>IF(N2023="základní",J2023,0)</f>
        <v>0</v>
      </c>
      <c r="BF2023" s="194">
        <f>IF(N2023="snížená",J2023,0)</f>
        <v>0</v>
      </c>
      <c r="BG2023" s="194">
        <f>IF(N2023="zákl. přenesená",J2023,0)</f>
        <v>0</v>
      </c>
      <c r="BH2023" s="194">
        <f>IF(N2023="sníž. přenesená",J2023,0)</f>
        <v>0</v>
      </c>
      <c r="BI2023" s="194">
        <f>IF(N2023="nulová",J2023,0)</f>
        <v>0</v>
      </c>
      <c r="BJ2023" s="18" t="s">
        <v>83</v>
      </c>
      <c r="BK2023" s="194">
        <f>ROUND(I2023*H2023,2)</f>
        <v>0</v>
      </c>
      <c r="BL2023" s="18" t="s">
        <v>288</v>
      </c>
      <c r="BM2023" s="18" t="s">
        <v>2214</v>
      </c>
    </row>
    <row r="2024" spans="2:65" s="1" customFormat="1" ht="11.25">
      <c r="B2024" s="35"/>
      <c r="C2024" s="36"/>
      <c r="D2024" s="195" t="s">
        <v>187</v>
      </c>
      <c r="E2024" s="36"/>
      <c r="F2024" s="196" t="s">
        <v>2215</v>
      </c>
      <c r="G2024" s="36"/>
      <c r="H2024" s="36"/>
      <c r="I2024" s="113"/>
      <c r="J2024" s="36"/>
      <c r="K2024" s="36"/>
      <c r="L2024" s="39"/>
      <c r="M2024" s="197"/>
      <c r="N2024" s="61"/>
      <c r="O2024" s="61"/>
      <c r="P2024" s="61"/>
      <c r="Q2024" s="61"/>
      <c r="R2024" s="61"/>
      <c r="S2024" s="61"/>
      <c r="T2024" s="62"/>
      <c r="AT2024" s="18" t="s">
        <v>187</v>
      </c>
      <c r="AU2024" s="18" t="s">
        <v>85</v>
      </c>
    </row>
    <row r="2025" spans="2:65" s="12" customFormat="1" ht="11.25">
      <c r="B2025" s="198"/>
      <c r="C2025" s="199"/>
      <c r="D2025" s="195" t="s">
        <v>189</v>
      </c>
      <c r="E2025" s="200" t="s">
        <v>19</v>
      </c>
      <c r="F2025" s="201" t="s">
        <v>2145</v>
      </c>
      <c r="G2025" s="199"/>
      <c r="H2025" s="200" t="s">
        <v>19</v>
      </c>
      <c r="I2025" s="202"/>
      <c r="J2025" s="199"/>
      <c r="K2025" s="199"/>
      <c r="L2025" s="203"/>
      <c r="M2025" s="204"/>
      <c r="N2025" s="205"/>
      <c r="O2025" s="205"/>
      <c r="P2025" s="205"/>
      <c r="Q2025" s="205"/>
      <c r="R2025" s="205"/>
      <c r="S2025" s="205"/>
      <c r="T2025" s="206"/>
      <c r="AT2025" s="207" t="s">
        <v>189</v>
      </c>
      <c r="AU2025" s="207" t="s">
        <v>85</v>
      </c>
      <c r="AV2025" s="12" t="s">
        <v>83</v>
      </c>
      <c r="AW2025" s="12" t="s">
        <v>35</v>
      </c>
      <c r="AX2025" s="12" t="s">
        <v>75</v>
      </c>
      <c r="AY2025" s="207" t="s">
        <v>178</v>
      </c>
    </row>
    <row r="2026" spans="2:65" s="13" customFormat="1" ht="11.25">
      <c r="B2026" s="208"/>
      <c r="C2026" s="209"/>
      <c r="D2026" s="195" t="s">
        <v>189</v>
      </c>
      <c r="E2026" s="210" t="s">
        <v>19</v>
      </c>
      <c r="F2026" s="211" t="s">
        <v>2216</v>
      </c>
      <c r="G2026" s="209"/>
      <c r="H2026" s="212">
        <v>12.093999999999999</v>
      </c>
      <c r="I2026" s="213"/>
      <c r="J2026" s="209"/>
      <c r="K2026" s="209"/>
      <c r="L2026" s="214"/>
      <c r="M2026" s="215"/>
      <c r="N2026" s="216"/>
      <c r="O2026" s="216"/>
      <c r="P2026" s="216"/>
      <c r="Q2026" s="216"/>
      <c r="R2026" s="216"/>
      <c r="S2026" s="216"/>
      <c r="T2026" s="217"/>
      <c r="AT2026" s="218" t="s">
        <v>189</v>
      </c>
      <c r="AU2026" s="218" t="s">
        <v>85</v>
      </c>
      <c r="AV2026" s="13" t="s">
        <v>85</v>
      </c>
      <c r="AW2026" s="13" t="s">
        <v>35</v>
      </c>
      <c r="AX2026" s="13" t="s">
        <v>75</v>
      </c>
      <c r="AY2026" s="218" t="s">
        <v>178</v>
      </c>
    </row>
    <row r="2027" spans="2:65" s="12" customFormat="1" ht="11.25">
      <c r="B2027" s="198"/>
      <c r="C2027" s="199"/>
      <c r="D2027" s="195" t="s">
        <v>189</v>
      </c>
      <c r="E2027" s="200" t="s">
        <v>19</v>
      </c>
      <c r="F2027" s="201" t="s">
        <v>2147</v>
      </c>
      <c r="G2027" s="199"/>
      <c r="H2027" s="200" t="s">
        <v>19</v>
      </c>
      <c r="I2027" s="202"/>
      <c r="J2027" s="199"/>
      <c r="K2027" s="199"/>
      <c r="L2027" s="203"/>
      <c r="M2027" s="204"/>
      <c r="N2027" s="205"/>
      <c r="O2027" s="205"/>
      <c r="P2027" s="205"/>
      <c r="Q2027" s="205"/>
      <c r="R2027" s="205"/>
      <c r="S2027" s="205"/>
      <c r="T2027" s="206"/>
      <c r="AT2027" s="207" t="s">
        <v>189</v>
      </c>
      <c r="AU2027" s="207" t="s">
        <v>85</v>
      </c>
      <c r="AV2027" s="12" t="s">
        <v>83</v>
      </c>
      <c r="AW2027" s="12" t="s">
        <v>35</v>
      </c>
      <c r="AX2027" s="12" t="s">
        <v>75</v>
      </c>
      <c r="AY2027" s="207" t="s">
        <v>178</v>
      </c>
    </row>
    <row r="2028" spans="2:65" s="13" customFormat="1" ht="11.25">
      <c r="B2028" s="208"/>
      <c r="C2028" s="209"/>
      <c r="D2028" s="195" t="s">
        <v>189</v>
      </c>
      <c r="E2028" s="210" t="s">
        <v>19</v>
      </c>
      <c r="F2028" s="211" t="s">
        <v>2217</v>
      </c>
      <c r="G2028" s="209"/>
      <c r="H2028" s="212">
        <v>5.0570000000000004</v>
      </c>
      <c r="I2028" s="213"/>
      <c r="J2028" s="209"/>
      <c r="K2028" s="209"/>
      <c r="L2028" s="214"/>
      <c r="M2028" s="215"/>
      <c r="N2028" s="216"/>
      <c r="O2028" s="216"/>
      <c r="P2028" s="216"/>
      <c r="Q2028" s="216"/>
      <c r="R2028" s="216"/>
      <c r="S2028" s="216"/>
      <c r="T2028" s="217"/>
      <c r="AT2028" s="218" t="s">
        <v>189</v>
      </c>
      <c r="AU2028" s="218" t="s">
        <v>85</v>
      </c>
      <c r="AV2028" s="13" t="s">
        <v>85</v>
      </c>
      <c r="AW2028" s="13" t="s">
        <v>35</v>
      </c>
      <c r="AX2028" s="13" t="s">
        <v>75</v>
      </c>
      <c r="AY2028" s="218" t="s">
        <v>178</v>
      </c>
    </row>
    <row r="2029" spans="2:65" s="12" customFormat="1" ht="11.25">
      <c r="B2029" s="198"/>
      <c r="C2029" s="199"/>
      <c r="D2029" s="195" t="s">
        <v>189</v>
      </c>
      <c r="E2029" s="200" t="s">
        <v>19</v>
      </c>
      <c r="F2029" s="201" t="s">
        <v>2218</v>
      </c>
      <c r="G2029" s="199"/>
      <c r="H2029" s="200" t="s">
        <v>19</v>
      </c>
      <c r="I2029" s="202"/>
      <c r="J2029" s="199"/>
      <c r="K2029" s="199"/>
      <c r="L2029" s="203"/>
      <c r="M2029" s="204"/>
      <c r="N2029" s="205"/>
      <c r="O2029" s="205"/>
      <c r="P2029" s="205"/>
      <c r="Q2029" s="205"/>
      <c r="R2029" s="205"/>
      <c r="S2029" s="205"/>
      <c r="T2029" s="206"/>
      <c r="AT2029" s="207" t="s">
        <v>189</v>
      </c>
      <c r="AU2029" s="207" t="s">
        <v>85</v>
      </c>
      <c r="AV2029" s="12" t="s">
        <v>83</v>
      </c>
      <c r="AW2029" s="12" t="s">
        <v>35</v>
      </c>
      <c r="AX2029" s="12" t="s">
        <v>75</v>
      </c>
      <c r="AY2029" s="207" t="s">
        <v>178</v>
      </c>
    </row>
    <row r="2030" spans="2:65" s="13" customFormat="1" ht="11.25">
      <c r="B2030" s="208"/>
      <c r="C2030" s="209"/>
      <c r="D2030" s="195" t="s">
        <v>189</v>
      </c>
      <c r="E2030" s="210" t="s">
        <v>19</v>
      </c>
      <c r="F2030" s="211" t="s">
        <v>2219</v>
      </c>
      <c r="G2030" s="209"/>
      <c r="H2030" s="212">
        <v>0.30599999999999999</v>
      </c>
      <c r="I2030" s="213"/>
      <c r="J2030" s="209"/>
      <c r="K2030" s="209"/>
      <c r="L2030" s="214"/>
      <c r="M2030" s="215"/>
      <c r="N2030" s="216"/>
      <c r="O2030" s="216"/>
      <c r="P2030" s="216"/>
      <c r="Q2030" s="216"/>
      <c r="R2030" s="216"/>
      <c r="S2030" s="216"/>
      <c r="T2030" s="217"/>
      <c r="AT2030" s="218" t="s">
        <v>189</v>
      </c>
      <c r="AU2030" s="218" t="s">
        <v>85</v>
      </c>
      <c r="AV2030" s="13" t="s">
        <v>85</v>
      </c>
      <c r="AW2030" s="13" t="s">
        <v>35</v>
      </c>
      <c r="AX2030" s="13" t="s">
        <v>75</v>
      </c>
      <c r="AY2030" s="218" t="s">
        <v>178</v>
      </c>
    </row>
    <row r="2031" spans="2:65" s="12" customFormat="1" ht="11.25">
      <c r="B2031" s="198"/>
      <c r="C2031" s="199"/>
      <c r="D2031" s="195" t="s">
        <v>189</v>
      </c>
      <c r="E2031" s="200" t="s">
        <v>19</v>
      </c>
      <c r="F2031" s="201" t="s">
        <v>2220</v>
      </c>
      <c r="G2031" s="199"/>
      <c r="H2031" s="200" t="s">
        <v>19</v>
      </c>
      <c r="I2031" s="202"/>
      <c r="J2031" s="199"/>
      <c r="K2031" s="199"/>
      <c r="L2031" s="203"/>
      <c r="M2031" s="204"/>
      <c r="N2031" s="205"/>
      <c r="O2031" s="205"/>
      <c r="P2031" s="205"/>
      <c r="Q2031" s="205"/>
      <c r="R2031" s="205"/>
      <c r="S2031" s="205"/>
      <c r="T2031" s="206"/>
      <c r="AT2031" s="207" t="s">
        <v>189</v>
      </c>
      <c r="AU2031" s="207" t="s">
        <v>85</v>
      </c>
      <c r="AV2031" s="12" t="s">
        <v>83</v>
      </c>
      <c r="AW2031" s="12" t="s">
        <v>35</v>
      </c>
      <c r="AX2031" s="12" t="s">
        <v>75</v>
      </c>
      <c r="AY2031" s="207" t="s">
        <v>178</v>
      </c>
    </row>
    <row r="2032" spans="2:65" s="13" customFormat="1" ht="11.25">
      <c r="B2032" s="208"/>
      <c r="C2032" s="209"/>
      <c r="D2032" s="195" t="s">
        <v>189</v>
      </c>
      <c r="E2032" s="210" t="s">
        <v>19</v>
      </c>
      <c r="F2032" s="211" t="s">
        <v>2221</v>
      </c>
      <c r="G2032" s="209"/>
      <c r="H2032" s="212">
        <v>3.0790000000000002</v>
      </c>
      <c r="I2032" s="213"/>
      <c r="J2032" s="209"/>
      <c r="K2032" s="209"/>
      <c r="L2032" s="214"/>
      <c r="M2032" s="215"/>
      <c r="N2032" s="216"/>
      <c r="O2032" s="216"/>
      <c r="P2032" s="216"/>
      <c r="Q2032" s="216"/>
      <c r="R2032" s="216"/>
      <c r="S2032" s="216"/>
      <c r="T2032" s="217"/>
      <c r="AT2032" s="218" t="s">
        <v>189</v>
      </c>
      <c r="AU2032" s="218" t="s">
        <v>85</v>
      </c>
      <c r="AV2032" s="13" t="s">
        <v>85</v>
      </c>
      <c r="AW2032" s="13" t="s">
        <v>35</v>
      </c>
      <c r="AX2032" s="13" t="s">
        <v>75</v>
      </c>
      <c r="AY2032" s="218" t="s">
        <v>178</v>
      </c>
    </row>
    <row r="2033" spans="2:65" s="14" customFormat="1" ht="11.25">
      <c r="B2033" s="219"/>
      <c r="C2033" s="220"/>
      <c r="D2033" s="195" t="s">
        <v>189</v>
      </c>
      <c r="E2033" s="221" t="s">
        <v>19</v>
      </c>
      <c r="F2033" s="222" t="s">
        <v>258</v>
      </c>
      <c r="G2033" s="220"/>
      <c r="H2033" s="223">
        <v>20.536000000000001</v>
      </c>
      <c r="I2033" s="224"/>
      <c r="J2033" s="220"/>
      <c r="K2033" s="220"/>
      <c r="L2033" s="225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189</v>
      </c>
      <c r="AU2033" s="229" t="s">
        <v>85</v>
      </c>
      <c r="AV2033" s="14" t="s">
        <v>185</v>
      </c>
      <c r="AW2033" s="14" t="s">
        <v>35</v>
      </c>
      <c r="AX2033" s="14" t="s">
        <v>83</v>
      </c>
      <c r="AY2033" s="229" t="s">
        <v>178</v>
      </c>
    </row>
    <row r="2034" spans="2:65" s="1" customFormat="1" ht="16.5" customHeight="1">
      <c r="B2034" s="35"/>
      <c r="C2034" s="183" t="s">
        <v>2222</v>
      </c>
      <c r="D2034" s="183" t="s">
        <v>180</v>
      </c>
      <c r="E2034" s="184" t="s">
        <v>2223</v>
      </c>
      <c r="F2034" s="185" t="s">
        <v>2224</v>
      </c>
      <c r="G2034" s="186" t="s">
        <v>1843</v>
      </c>
      <c r="H2034" s="255"/>
      <c r="I2034" s="188"/>
      <c r="J2034" s="189">
        <f>ROUND(I2034*H2034,2)</f>
        <v>0</v>
      </c>
      <c r="K2034" s="185" t="s">
        <v>184</v>
      </c>
      <c r="L2034" s="39"/>
      <c r="M2034" s="190" t="s">
        <v>19</v>
      </c>
      <c r="N2034" s="191" t="s">
        <v>46</v>
      </c>
      <c r="O2034" s="61"/>
      <c r="P2034" s="192">
        <f>O2034*H2034</f>
        <v>0</v>
      </c>
      <c r="Q2034" s="192">
        <v>0</v>
      </c>
      <c r="R2034" s="192">
        <f>Q2034*H2034</f>
        <v>0</v>
      </c>
      <c r="S2034" s="192">
        <v>0</v>
      </c>
      <c r="T2034" s="193">
        <f>S2034*H2034</f>
        <v>0</v>
      </c>
      <c r="AR2034" s="18" t="s">
        <v>288</v>
      </c>
      <c r="AT2034" s="18" t="s">
        <v>180</v>
      </c>
      <c r="AU2034" s="18" t="s">
        <v>85</v>
      </c>
      <c r="AY2034" s="18" t="s">
        <v>178</v>
      </c>
      <c r="BE2034" s="194">
        <f>IF(N2034="základní",J2034,0)</f>
        <v>0</v>
      </c>
      <c r="BF2034" s="194">
        <f>IF(N2034="snížená",J2034,0)</f>
        <v>0</v>
      </c>
      <c r="BG2034" s="194">
        <f>IF(N2034="zákl. přenesená",J2034,0)</f>
        <v>0</v>
      </c>
      <c r="BH2034" s="194">
        <f>IF(N2034="sníž. přenesená",J2034,0)</f>
        <v>0</v>
      </c>
      <c r="BI2034" s="194">
        <f>IF(N2034="nulová",J2034,0)</f>
        <v>0</v>
      </c>
      <c r="BJ2034" s="18" t="s">
        <v>83</v>
      </c>
      <c r="BK2034" s="194">
        <f>ROUND(I2034*H2034,2)</f>
        <v>0</v>
      </c>
      <c r="BL2034" s="18" t="s">
        <v>288</v>
      </c>
      <c r="BM2034" s="18" t="s">
        <v>2225</v>
      </c>
    </row>
    <row r="2035" spans="2:65" s="1" customFormat="1" ht="19.5">
      <c r="B2035" s="35"/>
      <c r="C2035" s="36"/>
      <c r="D2035" s="195" t="s">
        <v>187</v>
      </c>
      <c r="E2035" s="36"/>
      <c r="F2035" s="196" t="s">
        <v>2226</v>
      </c>
      <c r="G2035" s="36"/>
      <c r="H2035" s="36"/>
      <c r="I2035" s="113"/>
      <c r="J2035" s="36"/>
      <c r="K2035" s="36"/>
      <c r="L2035" s="39"/>
      <c r="M2035" s="197"/>
      <c r="N2035" s="61"/>
      <c r="O2035" s="61"/>
      <c r="P2035" s="61"/>
      <c r="Q2035" s="61"/>
      <c r="R2035" s="61"/>
      <c r="S2035" s="61"/>
      <c r="T2035" s="62"/>
      <c r="AT2035" s="18" t="s">
        <v>187</v>
      </c>
      <c r="AU2035" s="18" t="s">
        <v>85</v>
      </c>
    </row>
    <row r="2036" spans="2:65" s="11" customFormat="1" ht="22.9" customHeight="1">
      <c r="B2036" s="167"/>
      <c r="C2036" s="168"/>
      <c r="D2036" s="169" t="s">
        <v>74</v>
      </c>
      <c r="E2036" s="181" t="s">
        <v>491</v>
      </c>
      <c r="F2036" s="181" t="s">
        <v>492</v>
      </c>
      <c r="G2036" s="168"/>
      <c r="H2036" s="168"/>
      <c r="I2036" s="171"/>
      <c r="J2036" s="182">
        <f>BK2036</f>
        <v>0</v>
      </c>
      <c r="K2036" s="168"/>
      <c r="L2036" s="173"/>
      <c r="M2036" s="174"/>
      <c r="N2036" s="175"/>
      <c r="O2036" s="175"/>
      <c r="P2036" s="176">
        <f>SUM(P2037:P2134)</f>
        <v>0</v>
      </c>
      <c r="Q2036" s="175"/>
      <c r="R2036" s="176">
        <f>SUM(R2037:R2134)</f>
        <v>5.9608692000000012</v>
      </c>
      <c r="S2036" s="175"/>
      <c r="T2036" s="177">
        <f>SUM(T2037:T2134)</f>
        <v>0</v>
      </c>
      <c r="AR2036" s="178" t="s">
        <v>85</v>
      </c>
      <c r="AT2036" s="179" t="s">
        <v>74</v>
      </c>
      <c r="AU2036" s="179" t="s">
        <v>83</v>
      </c>
      <c r="AY2036" s="178" t="s">
        <v>178</v>
      </c>
      <c r="BK2036" s="180">
        <f>SUM(BK2037:BK2134)</f>
        <v>0</v>
      </c>
    </row>
    <row r="2037" spans="2:65" s="1" customFormat="1" ht="16.5" customHeight="1">
      <c r="B2037" s="35"/>
      <c r="C2037" s="183" t="s">
        <v>197</v>
      </c>
      <c r="D2037" s="183" t="s">
        <v>180</v>
      </c>
      <c r="E2037" s="184" t="s">
        <v>2227</v>
      </c>
      <c r="F2037" s="185" t="s">
        <v>2228</v>
      </c>
      <c r="G2037" s="186" t="s">
        <v>183</v>
      </c>
      <c r="H2037" s="187">
        <v>253.3</v>
      </c>
      <c r="I2037" s="188"/>
      <c r="J2037" s="189">
        <f>ROUND(I2037*H2037,2)</f>
        <v>0</v>
      </c>
      <c r="K2037" s="185" t="s">
        <v>184</v>
      </c>
      <c r="L2037" s="39"/>
      <c r="M2037" s="190" t="s">
        <v>19</v>
      </c>
      <c r="N2037" s="191" t="s">
        <v>46</v>
      </c>
      <c r="O2037" s="61"/>
      <c r="P2037" s="192">
        <f>O2037*H2037</f>
        <v>0</v>
      </c>
      <c r="Q2037" s="192">
        <v>1.379E-2</v>
      </c>
      <c r="R2037" s="192">
        <f>Q2037*H2037</f>
        <v>3.4930070000000004</v>
      </c>
      <c r="S2037" s="192">
        <v>0</v>
      </c>
      <c r="T2037" s="193">
        <f>S2037*H2037</f>
        <v>0</v>
      </c>
      <c r="AR2037" s="18" t="s">
        <v>288</v>
      </c>
      <c r="AT2037" s="18" t="s">
        <v>180</v>
      </c>
      <c r="AU2037" s="18" t="s">
        <v>85</v>
      </c>
      <c r="AY2037" s="18" t="s">
        <v>178</v>
      </c>
      <c r="BE2037" s="194">
        <f>IF(N2037="základní",J2037,0)</f>
        <v>0</v>
      </c>
      <c r="BF2037" s="194">
        <f>IF(N2037="snížená",J2037,0)</f>
        <v>0</v>
      </c>
      <c r="BG2037" s="194">
        <f>IF(N2037="zákl. přenesená",J2037,0)</f>
        <v>0</v>
      </c>
      <c r="BH2037" s="194">
        <f>IF(N2037="sníž. přenesená",J2037,0)</f>
        <v>0</v>
      </c>
      <c r="BI2037" s="194">
        <f>IF(N2037="nulová",J2037,0)</f>
        <v>0</v>
      </c>
      <c r="BJ2037" s="18" t="s">
        <v>83</v>
      </c>
      <c r="BK2037" s="194">
        <f>ROUND(I2037*H2037,2)</f>
        <v>0</v>
      </c>
      <c r="BL2037" s="18" t="s">
        <v>288</v>
      </c>
      <c r="BM2037" s="18" t="s">
        <v>2229</v>
      </c>
    </row>
    <row r="2038" spans="2:65" s="1" customFormat="1" ht="19.5">
      <c r="B2038" s="35"/>
      <c r="C2038" s="36"/>
      <c r="D2038" s="195" t="s">
        <v>187</v>
      </c>
      <c r="E2038" s="36"/>
      <c r="F2038" s="196" t="s">
        <v>2230</v>
      </c>
      <c r="G2038" s="36"/>
      <c r="H2038" s="36"/>
      <c r="I2038" s="113"/>
      <c r="J2038" s="36"/>
      <c r="K2038" s="36"/>
      <c r="L2038" s="39"/>
      <c r="M2038" s="197"/>
      <c r="N2038" s="61"/>
      <c r="O2038" s="61"/>
      <c r="P2038" s="61"/>
      <c r="Q2038" s="61"/>
      <c r="R2038" s="61"/>
      <c r="S2038" s="61"/>
      <c r="T2038" s="62"/>
      <c r="AT2038" s="18" t="s">
        <v>187</v>
      </c>
      <c r="AU2038" s="18" t="s">
        <v>85</v>
      </c>
    </row>
    <row r="2039" spans="2:65" s="12" customFormat="1" ht="11.25">
      <c r="B2039" s="198"/>
      <c r="C2039" s="199"/>
      <c r="D2039" s="195" t="s">
        <v>189</v>
      </c>
      <c r="E2039" s="200" t="s">
        <v>19</v>
      </c>
      <c r="F2039" s="201" t="s">
        <v>2231</v>
      </c>
      <c r="G2039" s="199"/>
      <c r="H2039" s="200" t="s">
        <v>19</v>
      </c>
      <c r="I2039" s="202"/>
      <c r="J2039" s="199"/>
      <c r="K2039" s="199"/>
      <c r="L2039" s="203"/>
      <c r="M2039" s="204"/>
      <c r="N2039" s="205"/>
      <c r="O2039" s="205"/>
      <c r="P2039" s="205"/>
      <c r="Q2039" s="205"/>
      <c r="R2039" s="205"/>
      <c r="S2039" s="205"/>
      <c r="T2039" s="206"/>
      <c r="AT2039" s="207" t="s">
        <v>189</v>
      </c>
      <c r="AU2039" s="207" t="s">
        <v>85</v>
      </c>
      <c r="AV2039" s="12" t="s">
        <v>83</v>
      </c>
      <c r="AW2039" s="12" t="s">
        <v>35</v>
      </c>
      <c r="AX2039" s="12" t="s">
        <v>75</v>
      </c>
      <c r="AY2039" s="207" t="s">
        <v>178</v>
      </c>
    </row>
    <row r="2040" spans="2:65" s="13" customFormat="1" ht="11.25">
      <c r="B2040" s="208"/>
      <c r="C2040" s="209"/>
      <c r="D2040" s="195" t="s">
        <v>189</v>
      </c>
      <c r="E2040" s="210" t="s">
        <v>19</v>
      </c>
      <c r="F2040" s="211" t="s">
        <v>1157</v>
      </c>
      <c r="G2040" s="209"/>
      <c r="H2040" s="212">
        <v>253.3</v>
      </c>
      <c r="I2040" s="213"/>
      <c r="J2040" s="209"/>
      <c r="K2040" s="209"/>
      <c r="L2040" s="214"/>
      <c r="M2040" s="215"/>
      <c r="N2040" s="216"/>
      <c r="O2040" s="216"/>
      <c r="P2040" s="216"/>
      <c r="Q2040" s="216"/>
      <c r="R2040" s="216"/>
      <c r="S2040" s="216"/>
      <c r="T2040" s="217"/>
      <c r="AT2040" s="218" t="s">
        <v>189</v>
      </c>
      <c r="AU2040" s="218" t="s">
        <v>85</v>
      </c>
      <c r="AV2040" s="13" t="s">
        <v>85</v>
      </c>
      <c r="AW2040" s="13" t="s">
        <v>35</v>
      </c>
      <c r="AX2040" s="13" t="s">
        <v>83</v>
      </c>
      <c r="AY2040" s="218" t="s">
        <v>178</v>
      </c>
    </row>
    <row r="2041" spans="2:65" s="1" customFormat="1" ht="16.5" customHeight="1">
      <c r="B2041" s="35"/>
      <c r="C2041" s="183" t="s">
        <v>91</v>
      </c>
      <c r="D2041" s="183" t="s">
        <v>180</v>
      </c>
      <c r="E2041" s="184" t="s">
        <v>2232</v>
      </c>
      <c r="F2041" s="185" t="s">
        <v>2233</v>
      </c>
      <c r="G2041" s="186" t="s">
        <v>183</v>
      </c>
      <c r="H2041" s="187">
        <v>79.5</v>
      </c>
      <c r="I2041" s="188"/>
      <c r="J2041" s="189">
        <f>ROUND(I2041*H2041,2)</f>
        <v>0</v>
      </c>
      <c r="K2041" s="185" t="s">
        <v>184</v>
      </c>
      <c r="L2041" s="39"/>
      <c r="M2041" s="190" t="s">
        <v>19</v>
      </c>
      <c r="N2041" s="191" t="s">
        <v>46</v>
      </c>
      <c r="O2041" s="61"/>
      <c r="P2041" s="192">
        <f>O2041*H2041</f>
        <v>0</v>
      </c>
      <c r="Q2041" s="192">
        <v>1.379E-2</v>
      </c>
      <c r="R2041" s="192">
        <f>Q2041*H2041</f>
        <v>1.0963050000000001</v>
      </c>
      <c r="S2041" s="192">
        <v>0</v>
      </c>
      <c r="T2041" s="193">
        <f>S2041*H2041</f>
        <v>0</v>
      </c>
      <c r="AR2041" s="18" t="s">
        <v>288</v>
      </c>
      <c r="AT2041" s="18" t="s">
        <v>180</v>
      </c>
      <c r="AU2041" s="18" t="s">
        <v>85</v>
      </c>
      <c r="AY2041" s="18" t="s">
        <v>178</v>
      </c>
      <c r="BE2041" s="194">
        <f>IF(N2041="základní",J2041,0)</f>
        <v>0</v>
      </c>
      <c r="BF2041" s="194">
        <f>IF(N2041="snížená",J2041,0)</f>
        <v>0</v>
      </c>
      <c r="BG2041" s="194">
        <f>IF(N2041="zákl. přenesená",J2041,0)</f>
        <v>0</v>
      </c>
      <c r="BH2041" s="194">
        <f>IF(N2041="sníž. přenesená",J2041,0)</f>
        <v>0</v>
      </c>
      <c r="BI2041" s="194">
        <f>IF(N2041="nulová",J2041,0)</f>
        <v>0</v>
      </c>
      <c r="BJ2041" s="18" t="s">
        <v>83</v>
      </c>
      <c r="BK2041" s="194">
        <f>ROUND(I2041*H2041,2)</f>
        <v>0</v>
      </c>
      <c r="BL2041" s="18" t="s">
        <v>288</v>
      </c>
      <c r="BM2041" s="18" t="s">
        <v>2234</v>
      </c>
    </row>
    <row r="2042" spans="2:65" s="1" customFormat="1" ht="19.5">
      <c r="B2042" s="35"/>
      <c r="C2042" s="36"/>
      <c r="D2042" s="195" t="s">
        <v>187</v>
      </c>
      <c r="E2042" s="36"/>
      <c r="F2042" s="196" t="s">
        <v>2235</v>
      </c>
      <c r="G2042" s="36"/>
      <c r="H2042" s="36"/>
      <c r="I2042" s="113"/>
      <c r="J2042" s="36"/>
      <c r="K2042" s="36"/>
      <c r="L2042" s="39"/>
      <c r="M2042" s="197"/>
      <c r="N2042" s="61"/>
      <c r="O2042" s="61"/>
      <c r="P2042" s="61"/>
      <c r="Q2042" s="61"/>
      <c r="R2042" s="61"/>
      <c r="S2042" s="61"/>
      <c r="T2042" s="62"/>
      <c r="AT2042" s="18" t="s">
        <v>187</v>
      </c>
      <c r="AU2042" s="18" t="s">
        <v>85</v>
      </c>
    </row>
    <row r="2043" spans="2:65" s="12" customFormat="1" ht="11.25">
      <c r="B2043" s="198"/>
      <c r="C2043" s="199"/>
      <c r="D2043" s="195" t="s">
        <v>189</v>
      </c>
      <c r="E2043" s="200" t="s">
        <v>19</v>
      </c>
      <c r="F2043" s="201" t="s">
        <v>2236</v>
      </c>
      <c r="G2043" s="199"/>
      <c r="H2043" s="200" t="s">
        <v>19</v>
      </c>
      <c r="I2043" s="202"/>
      <c r="J2043" s="199"/>
      <c r="K2043" s="199"/>
      <c r="L2043" s="203"/>
      <c r="M2043" s="204"/>
      <c r="N2043" s="205"/>
      <c r="O2043" s="205"/>
      <c r="P2043" s="205"/>
      <c r="Q2043" s="205"/>
      <c r="R2043" s="205"/>
      <c r="S2043" s="205"/>
      <c r="T2043" s="206"/>
      <c r="AT2043" s="207" t="s">
        <v>189</v>
      </c>
      <c r="AU2043" s="207" t="s">
        <v>85</v>
      </c>
      <c r="AV2043" s="12" t="s">
        <v>83</v>
      </c>
      <c r="AW2043" s="12" t="s">
        <v>35</v>
      </c>
      <c r="AX2043" s="12" t="s">
        <v>75</v>
      </c>
      <c r="AY2043" s="207" t="s">
        <v>178</v>
      </c>
    </row>
    <row r="2044" spans="2:65" s="13" customFormat="1" ht="11.25">
      <c r="B2044" s="208"/>
      <c r="C2044" s="209"/>
      <c r="D2044" s="195" t="s">
        <v>189</v>
      </c>
      <c r="E2044" s="210" t="s">
        <v>19</v>
      </c>
      <c r="F2044" s="211" t="s">
        <v>1159</v>
      </c>
      <c r="G2044" s="209"/>
      <c r="H2044" s="212">
        <v>79.5</v>
      </c>
      <c r="I2044" s="213"/>
      <c r="J2044" s="209"/>
      <c r="K2044" s="209"/>
      <c r="L2044" s="214"/>
      <c r="M2044" s="215"/>
      <c r="N2044" s="216"/>
      <c r="O2044" s="216"/>
      <c r="P2044" s="216"/>
      <c r="Q2044" s="216"/>
      <c r="R2044" s="216"/>
      <c r="S2044" s="216"/>
      <c r="T2044" s="217"/>
      <c r="AT2044" s="218" t="s">
        <v>189</v>
      </c>
      <c r="AU2044" s="218" t="s">
        <v>85</v>
      </c>
      <c r="AV2044" s="13" t="s">
        <v>85</v>
      </c>
      <c r="AW2044" s="13" t="s">
        <v>35</v>
      </c>
      <c r="AX2044" s="13" t="s">
        <v>83</v>
      </c>
      <c r="AY2044" s="218" t="s">
        <v>178</v>
      </c>
    </row>
    <row r="2045" spans="2:65" s="1" customFormat="1" ht="22.5" customHeight="1">
      <c r="B2045" s="35"/>
      <c r="C2045" s="183" t="s">
        <v>94</v>
      </c>
      <c r="D2045" s="183" t="s">
        <v>180</v>
      </c>
      <c r="E2045" s="184" t="s">
        <v>2237</v>
      </c>
      <c r="F2045" s="185" t="s">
        <v>2238</v>
      </c>
      <c r="G2045" s="186" t="s">
        <v>496</v>
      </c>
      <c r="H2045" s="187">
        <v>380.5</v>
      </c>
      <c r="I2045" s="188"/>
      <c r="J2045" s="189">
        <f>ROUND(I2045*H2045,2)</f>
        <v>0</v>
      </c>
      <c r="K2045" s="185" t="s">
        <v>487</v>
      </c>
      <c r="L2045" s="39"/>
      <c r="M2045" s="190" t="s">
        <v>19</v>
      </c>
      <c r="N2045" s="191" t="s">
        <v>46</v>
      </c>
      <c r="O2045" s="61"/>
      <c r="P2045" s="192">
        <f>O2045*H2045</f>
        <v>0</v>
      </c>
      <c r="Q2045" s="192">
        <v>2.5999999999999998E-4</v>
      </c>
      <c r="R2045" s="192">
        <f>Q2045*H2045</f>
        <v>9.892999999999999E-2</v>
      </c>
      <c r="S2045" s="192">
        <v>0</v>
      </c>
      <c r="T2045" s="193">
        <f>S2045*H2045</f>
        <v>0</v>
      </c>
      <c r="AR2045" s="18" t="s">
        <v>288</v>
      </c>
      <c r="AT2045" s="18" t="s">
        <v>180</v>
      </c>
      <c r="AU2045" s="18" t="s">
        <v>85</v>
      </c>
      <c r="AY2045" s="18" t="s">
        <v>178</v>
      </c>
      <c r="BE2045" s="194">
        <f>IF(N2045="základní",J2045,0)</f>
        <v>0</v>
      </c>
      <c r="BF2045" s="194">
        <f>IF(N2045="snížená",J2045,0)</f>
        <v>0</v>
      </c>
      <c r="BG2045" s="194">
        <f>IF(N2045="zákl. přenesená",J2045,0)</f>
        <v>0</v>
      </c>
      <c r="BH2045" s="194">
        <f>IF(N2045="sníž. přenesená",J2045,0)</f>
        <v>0</v>
      </c>
      <c r="BI2045" s="194">
        <f>IF(N2045="nulová",J2045,0)</f>
        <v>0</v>
      </c>
      <c r="BJ2045" s="18" t="s">
        <v>83</v>
      </c>
      <c r="BK2045" s="194">
        <f>ROUND(I2045*H2045,2)</f>
        <v>0</v>
      </c>
      <c r="BL2045" s="18" t="s">
        <v>288</v>
      </c>
      <c r="BM2045" s="18" t="s">
        <v>2239</v>
      </c>
    </row>
    <row r="2046" spans="2:65" s="1" customFormat="1" ht="19.5">
      <c r="B2046" s="35"/>
      <c r="C2046" s="36"/>
      <c r="D2046" s="195" t="s">
        <v>187</v>
      </c>
      <c r="E2046" s="36"/>
      <c r="F2046" s="196" t="s">
        <v>2240</v>
      </c>
      <c r="G2046" s="36"/>
      <c r="H2046" s="36"/>
      <c r="I2046" s="113"/>
      <c r="J2046" s="36"/>
      <c r="K2046" s="36"/>
      <c r="L2046" s="39"/>
      <c r="M2046" s="197"/>
      <c r="N2046" s="61"/>
      <c r="O2046" s="61"/>
      <c r="P2046" s="61"/>
      <c r="Q2046" s="61"/>
      <c r="R2046" s="61"/>
      <c r="S2046" s="61"/>
      <c r="T2046" s="62"/>
      <c r="AT2046" s="18" t="s">
        <v>187</v>
      </c>
      <c r="AU2046" s="18" t="s">
        <v>85</v>
      </c>
    </row>
    <row r="2047" spans="2:65" s="12" customFormat="1" ht="11.25">
      <c r="B2047" s="198"/>
      <c r="C2047" s="199"/>
      <c r="D2047" s="195" t="s">
        <v>189</v>
      </c>
      <c r="E2047" s="200" t="s">
        <v>19</v>
      </c>
      <c r="F2047" s="201" t="s">
        <v>2241</v>
      </c>
      <c r="G2047" s="199"/>
      <c r="H2047" s="200" t="s">
        <v>19</v>
      </c>
      <c r="I2047" s="202"/>
      <c r="J2047" s="199"/>
      <c r="K2047" s="199"/>
      <c r="L2047" s="203"/>
      <c r="M2047" s="204"/>
      <c r="N2047" s="205"/>
      <c r="O2047" s="205"/>
      <c r="P2047" s="205"/>
      <c r="Q2047" s="205"/>
      <c r="R2047" s="205"/>
      <c r="S2047" s="205"/>
      <c r="T2047" s="206"/>
      <c r="AT2047" s="207" t="s">
        <v>189</v>
      </c>
      <c r="AU2047" s="207" t="s">
        <v>85</v>
      </c>
      <c r="AV2047" s="12" t="s">
        <v>83</v>
      </c>
      <c r="AW2047" s="12" t="s">
        <v>35</v>
      </c>
      <c r="AX2047" s="12" t="s">
        <v>75</v>
      </c>
      <c r="AY2047" s="207" t="s">
        <v>178</v>
      </c>
    </row>
    <row r="2048" spans="2:65" s="13" customFormat="1" ht="11.25">
      <c r="B2048" s="208"/>
      <c r="C2048" s="209"/>
      <c r="D2048" s="195" t="s">
        <v>189</v>
      </c>
      <c r="E2048" s="210" t="s">
        <v>19</v>
      </c>
      <c r="F2048" s="211" t="s">
        <v>2242</v>
      </c>
      <c r="G2048" s="209"/>
      <c r="H2048" s="212">
        <v>6.3</v>
      </c>
      <c r="I2048" s="213"/>
      <c r="J2048" s="209"/>
      <c r="K2048" s="209"/>
      <c r="L2048" s="214"/>
      <c r="M2048" s="215"/>
      <c r="N2048" s="216"/>
      <c r="O2048" s="216"/>
      <c r="P2048" s="216"/>
      <c r="Q2048" s="216"/>
      <c r="R2048" s="216"/>
      <c r="S2048" s="216"/>
      <c r="T2048" s="217"/>
      <c r="AT2048" s="218" t="s">
        <v>189</v>
      </c>
      <c r="AU2048" s="218" t="s">
        <v>85</v>
      </c>
      <c r="AV2048" s="13" t="s">
        <v>85</v>
      </c>
      <c r="AW2048" s="13" t="s">
        <v>35</v>
      </c>
      <c r="AX2048" s="13" t="s">
        <v>75</v>
      </c>
      <c r="AY2048" s="218" t="s">
        <v>178</v>
      </c>
    </row>
    <row r="2049" spans="2:51" s="12" customFormat="1" ht="11.25">
      <c r="B2049" s="198"/>
      <c r="C2049" s="199"/>
      <c r="D2049" s="195" t="s">
        <v>189</v>
      </c>
      <c r="E2049" s="200" t="s">
        <v>19</v>
      </c>
      <c r="F2049" s="201" t="s">
        <v>1048</v>
      </c>
      <c r="G2049" s="199"/>
      <c r="H2049" s="200" t="s">
        <v>19</v>
      </c>
      <c r="I2049" s="202"/>
      <c r="J2049" s="199"/>
      <c r="K2049" s="199"/>
      <c r="L2049" s="203"/>
      <c r="M2049" s="204"/>
      <c r="N2049" s="205"/>
      <c r="O2049" s="205"/>
      <c r="P2049" s="205"/>
      <c r="Q2049" s="205"/>
      <c r="R2049" s="205"/>
      <c r="S2049" s="205"/>
      <c r="T2049" s="206"/>
      <c r="AT2049" s="207" t="s">
        <v>189</v>
      </c>
      <c r="AU2049" s="207" t="s">
        <v>85</v>
      </c>
      <c r="AV2049" s="12" t="s">
        <v>83</v>
      </c>
      <c r="AW2049" s="12" t="s">
        <v>35</v>
      </c>
      <c r="AX2049" s="12" t="s">
        <v>75</v>
      </c>
      <c r="AY2049" s="207" t="s">
        <v>178</v>
      </c>
    </row>
    <row r="2050" spans="2:51" s="13" customFormat="1" ht="11.25">
      <c r="B2050" s="208"/>
      <c r="C2050" s="209"/>
      <c r="D2050" s="195" t="s">
        <v>189</v>
      </c>
      <c r="E2050" s="210" t="s">
        <v>19</v>
      </c>
      <c r="F2050" s="211" t="s">
        <v>2242</v>
      </c>
      <c r="G2050" s="209"/>
      <c r="H2050" s="212">
        <v>6.3</v>
      </c>
      <c r="I2050" s="213"/>
      <c r="J2050" s="209"/>
      <c r="K2050" s="209"/>
      <c r="L2050" s="214"/>
      <c r="M2050" s="215"/>
      <c r="N2050" s="216"/>
      <c r="O2050" s="216"/>
      <c r="P2050" s="216"/>
      <c r="Q2050" s="216"/>
      <c r="R2050" s="216"/>
      <c r="S2050" s="216"/>
      <c r="T2050" s="217"/>
      <c r="AT2050" s="218" t="s">
        <v>189</v>
      </c>
      <c r="AU2050" s="218" t="s">
        <v>85</v>
      </c>
      <c r="AV2050" s="13" t="s">
        <v>85</v>
      </c>
      <c r="AW2050" s="13" t="s">
        <v>35</v>
      </c>
      <c r="AX2050" s="13" t="s">
        <v>75</v>
      </c>
      <c r="AY2050" s="218" t="s">
        <v>178</v>
      </c>
    </row>
    <row r="2051" spans="2:51" s="12" customFormat="1" ht="11.25">
      <c r="B2051" s="198"/>
      <c r="C2051" s="199"/>
      <c r="D2051" s="195" t="s">
        <v>189</v>
      </c>
      <c r="E2051" s="200" t="s">
        <v>19</v>
      </c>
      <c r="F2051" s="201" t="s">
        <v>2243</v>
      </c>
      <c r="G2051" s="199"/>
      <c r="H2051" s="200" t="s">
        <v>19</v>
      </c>
      <c r="I2051" s="202"/>
      <c r="J2051" s="199"/>
      <c r="K2051" s="199"/>
      <c r="L2051" s="203"/>
      <c r="M2051" s="204"/>
      <c r="N2051" s="205"/>
      <c r="O2051" s="205"/>
      <c r="P2051" s="205"/>
      <c r="Q2051" s="205"/>
      <c r="R2051" s="205"/>
      <c r="S2051" s="205"/>
      <c r="T2051" s="206"/>
      <c r="AT2051" s="207" t="s">
        <v>189</v>
      </c>
      <c r="AU2051" s="207" t="s">
        <v>85</v>
      </c>
      <c r="AV2051" s="12" t="s">
        <v>83</v>
      </c>
      <c r="AW2051" s="12" t="s">
        <v>35</v>
      </c>
      <c r="AX2051" s="12" t="s">
        <v>75</v>
      </c>
      <c r="AY2051" s="207" t="s">
        <v>178</v>
      </c>
    </row>
    <row r="2052" spans="2:51" s="13" customFormat="1" ht="11.25">
      <c r="B2052" s="208"/>
      <c r="C2052" s="209"/>
      <c r="D2052" s="195" t="s">
        <v>189</v>
      </c>
      <c r="E2052" s="210" t="s">
        <v>19</v>
      </c>
      <c r="F2052" s="211" t="s">
        <v>2244</v>
      </c>
      <c r="G2052" s="209"/>
      <c r="H2052" s="212">
        <v>10</v>
      </c>
      <c r="I2052" s="213"/>
      <c r="J2052" s="209"/>
      <c r="K2052" s="209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189</v>
      </c>
      <c r="AU2052" s="218" t="s">
        <v>85</v>
      </c>
      <c r="AV2052" s="13" t="s">
        <v>85</v>
      </c>
      <c r="AW2052" s="13" t="s">
        <v>35</v>
      </c>
      <c r="AX2052" s="13" t="s">
        <v>75</v>
      </c>
      <c r="AY2052" s="218" t="s">
        <v>178</v>
      </c>
    </row>
    <row r="2053" spans="2:51" s="12" customFormat="1" ht="11.25">
      <c r="B2053" s="198"/>
      <c r="C2053" s="199"/>
      <c r="D2053" s="195" t="s">
        <v>189</v>
      </c>
      <c r="E2053" s="200" t="s">
        <v>19</v>
      </c>
      <c r="F2053" s="201" t="s">
        <v>1050</v>
      </c>
      <c r="G2053" s="199"/>
      <c r="H2053" s="200" t="s">
        <v>19</v>
      </c>
      <c r="I2053" s="202"/>
      <c r="J2053" s="199"/>
      <c r="K2053" s="199"/>
      <c r="L2053" s="203"/>
      <c r="M2053" s="204"/>
      <c r="N2053" s="205"/>
      <c r="O2053" s="205"/>
      <c r="P2053" s="205"/>
      <c r="Q2053" s="205"/>
      <c r="R2053" s="205"/>
      <c r="S2053" s="205"/>
      <c r="T2053" s="206"/>
      <c r="AT2053" s="207" t="s">
        <v>189</v>
      </c>
      <c r="AU2053" s="207" t="s">
        <v>85</v>
      </c>
      <c r="AV2053" s="12" t="s">
        <v>83</v>
      </c>
      <c r="AW2053" s="12" t="s">
        <v>35</v>
      </c>
      <c r="AX2053" s="12" t="s">
        <v>75</v>
      </c>
      <c r="AY2053" s="207" t="s">
        <v>178</v>
      </c>
    </row>
    <row r="2054" spans="2:51" s="13" customFormat="1" ht="11.25">
      <c r="B2054" s="208"/>
      <c r="C2054" s="209"/>
      <c r="D2054" s="195" t="s">
        <v>189</v>
      </c>
      <c r="E2054" s="210" t="s">
        <v>19</v>
      </c>
      <c r="F2054" s="211" t="s">
        <v>2245</v>
      </c>
      <c r="G2054" s="209"/>
      <c r="H2054" s="212">
        <v>7.9</v>
      </c>
      <c r="I2054" s="213"/>
      <c r="J2054" s="209"/>
      <c r="K2054" s="209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189</v>
      </c>
      <c r="AU2054" s="218" t="s">
        <v>85</v>
      </c>
      <c r="AV2054" s="13" t="s">
        <v>85</v>
      </c>
      <c r="AW2054" s="13" t="s">
        <v>35</v>
      </c>
      <c r="AX2054" s="13" t="s">
        <v>75</v>
      </c>
      <c r="AY2054" s="218" t="s">
        <v>178</v>
      </c>
    </row>
    <row r="2055" spans="2:51" s="12" customFormat="1" ht="11.25">
      <c r="B2055" s="198"/>
      <c r="C2055" s="199"/>
      <c r="D2055" s="195" t="s">
        <v>189</v>
      </c>
      <c r="E2055" s="200" t="s">
        <v>19</v>
      </c>
      <c r="F2055" s="201" t="s">
        <v>2246</v>
      </c>
      <c r="G2055" s="199"/>
      <c r="H2055" s="200" t="s">
        <v>19</v>
      </c>
      <c r="I2055" s="202"/>
      <c r="J2055" s="199"/>
      <c r="K2055" s="199"/>
      <c r="L2055" s="203"/>
      <c r="M2055" s="204"/>
      <c r="N2055" s="205"/>
      <c r="O2055" s="205"/>
      <c r="P2055" s="205"/>
      <c r="Q2055" s="205"/>
      <c r="R2055" s="205"/>
      <c r="S2055" s="205"/>
      <c r="T2055" s="206"/>
      <c r="AT2055" s="207" t="s">
        <v>189</v>
      </c>
      <c r="AU2055" s="207" t="s">
        <v>85</v>
      </c>
      <c r="AV2055" s="12" t="s">
        <v>83</v>
      </c>
      <c r="AW2055" s="12" t="s">
        <v>35</v>
      </c>
      <c r="AX2055" s="12" t="s">
        <v>75</v>
      </c>
      <c r="AY2055" s="207" t="s">
        <v>178</v>
      </c>
    </row>
    <row r="2056" spans="2:51" s="13" customFormat="1" ht="11.25">
      <c r="B2056" s="208"/>
      <c r="C2056" s="209"/>
      <c r="D2056" s="195" t="s">
        <v>189</v>
      </c>
      <c r="E2056" s="210" t="s">
        <v>19</v>
      </c>
      <c r="F2056" s="211" t="s">
        <v>2247</v>
      </c>
      <c r="G2056" s="209"/>
      <c r="H2056" s="212">
        <v>5.7</v>
      </c>
      <c r="I2056" s="213"/>
      <c r="J2056" s="209"/>
      <c r="K2056" s="209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189</v>
      </c>
      <c r="AU2056" s="218" t="s">
        <v>85</v>
      </c>
      <c r="AV2056" s="13" t="s">
        <v>85</v>
      </c>
      <c r="AW2056" s="13" t="s">
        <v>35</v>
      </c>
      <c r="AX2056" s="13" t="s">
        <v>75</v>
      </c>
      <c r="AY2056" s="218" t="s">
        <v>178</v>
      </c>
    </row>
    <row r="2057" spans="2:51" s="12" customFormat="1" ht="11.25">
      <c r="B2057" s="198"/>
      <c r="C2057" s="199"/>
      <c r="D2057" s="195" t="s">
        <v>189</v>
      </c>
      <c r="E2057" s="200" t="s">
        <v>19</v>
      </c>
      <c r="F2057" s="201" t="s">
        <v>2248</v>
      </c>
      <c r="G2057" s="199"/>
      <c r="H2057" s="200" t="s">
        <v>19</v>
      </c>
      <c r="I2057" s="202"/>
      <c r="J2057" s="199"/>
      <c r="K2057" s="199"/>
      <c r="L2057" s="203"/>
      <c r="M2057" s="204"/>
      <c r="N2057" s="205"/>
      <c r="O2057" s="205"/>
      <c r="P2057" s="205"/>
      <c r="Q2057" s="205"/>
      <c r="R2057" s="205"/>
      <c r="S2057" s="205"/>
      <c r="T2057" s="206"/>
      <c r="AT2057" s="207" t="s">
        <v>189</v>
      </c>
      <c r="AU2057" s="207" t="s">
        <v>85</v>
      </c>
      <c r="AV2057" s="12" t="s">
        <v>83</v>
      </c>
      <c r="AW2057" s="12" t="s">
        <v>35</v>
      </c>
      <c r="AX2057" s="12" t="s">
        <v>75</v>
      </c>
      <c r="AY2057" s="207" t="s">
        <v>178</v>
      </c>
    </row>
    <row r="2058" spans="2:51" s="13" customFormat="1" ht="11.25">
      <c r="B2058" s="208"/>
      <c r="C2058" s="209"/>
      <c r="D2058" s="195" t="s">
        <v>189</v>
      </c>
      <c r="E2058" s="210" t="s">
        <v>19</v>
      </c>
      <c r="F2058" s="211" t="s">
        <v>2249</v>
      </c>
      <c r="G2058" s="209"/>
      <c r="H2058" s="212">
        <v>12.9</v>
      </c>
      <c r="I2058" s="213"/>
      <c r="J2058" s="209"/>
      <c r="K2058" s="209"/>
      <c r="L2058" s="214"/>
      <c r="M2058" s="215"/>
      <c r="N2058" s="216"/>
      <c r="O2058" s="216"/>
      <c r="P2058" s="216"/>
      <c r="Q2058" s="216"/>
      <c r="R2058" s="216"/>
      <c r="S2058" s="216"/>
      <c r="T2058" s="217"/>
      <c r="AT2058" s="218" t="s">
        <v>189</v>
      </c>
      <c r="AU2058" s="218" t="s">
        <v>85</v>
      </c>
      <c r="AV2058" s="13" t="s">
        <v>85</v>
      </c>
      <c r="AW2058" s="13" t="s">
        <v>35</v>
      </c>
      <c r="AX2058" s="13" t="s">
        <v>75</v>
      </c>
      <c r="AY2058" s="218" t="s">
        <v>178</v>
      </c>
    </row>
    <row r="2059" spans="2:51" s="12" customFormat="1" ht="11.25">
      <c r="B2059" s="198"/>
      <c r="C2059" s="199"/>
      <c r="D2059" s="195" t="s">
        <v>189</v>
      </c>
      <c r="E2059" s="200" t="s">
        <v>19</v>
      </c>
      <c r="F2059" s="201" t="s">
        <v>2250</v>
      </c>
      <c r="G2059" s="199"/>
      <c r="H2059" s="200" t="s">
        <v>19</v>
      </c>
      <c r="I2059" s="202"/>
      <c r="J2059" s="199"/>
      <c r="K2059" s="199"/>
      <c r="L2059" s="203"/>
      <c r="M2059" s="204"/>
      <c r="N2059" s="205"/>
      <c r="O2059" s="205"/>
      <c r="P2059" s="205"/>
      <c r="Q2059" s="205"/>
      <c r="R2059" s="205"/>
      <c r="S2059" s="205"/>
      <c r="T2059" s="206"/>
      <c r="AT2059" s="207" t="s">
        <v>189</v>
      </c>
      <c r="AU2059" s="207" t="s">
        <v>85</v>
      </c>
      <c r="AV2059" s="12" t="s">
        <v>83</v>
      </c>
      <c r="AW2059" s="12" t="s">
        <v>35</v>
      </c>
      <c r="AX2059" s="12" t="s">
        <v>75</v>
      </c>
      <c r="AY2059" s="207" t="s">
        <v>178</v>
      </c>
    </row>
    <row r="2060" spans="2:51" s="13" customFormat="1" ht="11.25">
      <c r="B2060" s="208"/>
      <c r="C2060" s="209"/>
      <c r="D2060" s="195" t="s">
        <v>189</v>
      </c>
      <c r="E2060" s="210" t="s">
        <v>19</v>
      </c>
      <c r="F2060" s="211" t="s">
        <v>2251</v>
      </c>
      <c r="G2060" s="209"/>
      <c r="H2060" s="212">
        <v>12.1</v>
      </c>
      <c r="I2060" s="213"/>
      <c r="J2060" s="209"/>
      <c r="K2060" s="209"/>
      <c r="L2060" s="214"/>
      <c r="M2060" s="215"/>
      <c r="N2060" s="216"/>
      <c r="O2060" s="216"/>
      <c r="P2060" s="216"/>
      <c r="Q2060" s="216"/>
      <c r="R2060" s="216"/>
      <c r="S2060" s="216"/>
      <c r="T2060" s="217"/>
      <c r="AT2060" s="218" t="s">
        <v>189</v>
      </c>
      <c r="AU2060" s="218" t="s">
        <v>85</v>
      </c>
      <c r="AV2060" s="13" t="s">
        <v>85</v>
      </c>
      <c r="AW2060" s="13" t="s">
        <v>35</v>
      </c>
      <c r="AX2060" s="13" t="s">
        <v>75</v>
      </c>
      <c r="AY2060" s="218" t="s">
        <v>178</v>
      </c>
    </row>
    <row r="2061" spans="2:51" s="12" customFormat="1" ht="11.25">
      <c r="B2061" s="198"/>
      <c r="C2061" s="199"/>
      <c r="D2061" s="195" t="s">
        <v>189</v>
      </c>
      <c r="E2061" s="200" t="s">
        <v>19</v>
      </c>
      <c r="F2061" s="201" t="s">
        <v>2252</v>
      </c>
      <c r="G2061" s="199"/>
      <c r="H2061" s="200" t="s">
        <v>19</v>
      </c>
      <c r="I2061" s="202"/>
      <c r="J2061" s="199"/>
      <c r="K2061" s="199"/>
      <c r="L2061" s="203"/>
      <c r="M2061" s="204"/>
      <c r="N2061" s="205"/>
      <c r="O2061" s="205"/>
      <c r="P2061" s="205"/>
      <c r="Q2061" s="205"/>
      <c r="R2061" s="205"/>
      <c r="S2061" s="205"/>
      <c r="T2061" s="206"/>
      <c r="AT2061" s="207" t="s">
        <v>189</v>
      </c>
      <c r="AU2061" s="207" t="s">
        <v>85</v>
      </c>
      <c r="AV2061" s="12" t="s">
        <v>83</v>
      </c>
      <c r="AW2061" s="12" t="s">
        <v>35</v>
      </c>
      <c r="AX2061" s="12" t="s">
        <v>75</v>
      </c>
      <c r="AY2061" s="207" t="s">
        <v>178</v>
      </c>
    </row>
    <row r="2062" spans="2:51" s="13" customFormat="1" ht="11.25">
      <c r="B2062" s="208"/>
      <c r="C2062" s="209"/>
      <c r="D2062" s="195" t="s">
        <v>189</v>
      </c>
      <c r="E2062" s="210" t="s">
        <v>19</v>
      </c>
      <c r="F2062" s="211" t="s">
        <v>2253</v>
      </c>
      <c r="G2062" s="209"/>
      <c r="H2062" s="212">
        <v>12.1</v>
      </c>
      <c r="I2062" s="213"/>
      <c r="J2062" s="209"/>
      <c r="K2062" s="209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189</v>
      </c>
      <c r="AU2062" s="218" t="s">
        <v>85</v>
      </c>
      <c r="AV2062" s="13" t="s">
        <v>85</v>
      </c>
      <c r="AW2062" s="13" t="s">
        <v>35</v>
      </c>
      <c r="AX2062" s="13" t="s">
        <v>75</v>
      </c>
      <c r="AY2062" s="218" t="s">
        <v>178</v>
      </c>
    </row>
    <row r="2063" spans="2:51" s="12" customFormat="1" ht="11.25">
      <c r="B2063" s="198"/>
      <c r="C2063" s="199"/>
      <c r="D2063" s="195" t="s">
        <v>189</v>
      </c>
      <c r="E2063" s="200" t="s">
        <v>19</v>
      </c>
      <c r="F2063" s="201" t="s">
        <v>2254</v>
      </c>
      <c r="G2063" s="199"/>
      <c r="H2063" s="200" t="s">
        <v>19</v>
      </c>
      <c r="I2063" s="202"/>
      <c r="J2063" s="199"/>
      <c r="K2063" s="199"/>
      <c r="L2063" s="203"/>
      <c r="M2063" s="204"/>
      <c r="N2063" s="205"/>
      <c r="O2063" s="205"/>
      <c r="P2063" s="205"/>
      <c r="Q2063" s="205"/>
      <c r="R2063" s="205"/>
      <c r="S2063" s="205"/>
      <c r="T2063" s="206"/>
      <c r="AT2063" s="207" t="s">
        <v>189</v>
      </c>
      <c r="AU2063" s="207" t="s">
        <v>85</v>
      </c>
      <c r="AV2063" s="12" t="s">
        <v>83</v>
      </c>
      <c r="AW2063" s="12" t="s">
        <v>35</v>
      </c>
      <c r="AX2063" s="12" t="s">
        <v>75</v>
      </c>
      <c r="AY2063" s="207" t="s">
        <v>178</v>
      </c>
    </row>
    <row r="2064" spans="2:51" s="13" customFormat="1" ht="11.25">
      <c r="B2064" s="208"/>
      <c r="C2064" s="209"/>
      <c r="D2064" s="195" t="s">
        <v>189</v>
      </c>
      <c r="E2064" s="210" t="s">
        <v>19</v>
      </c>
      <c r="F2064" s="211" t="s">
        <v>2255</v>
      </c>
      <c r="G2064" s="209"/>
      <c r="H2064" s="212">
        <v>5.2</v>
      </c>
      <c r="I2064" s="213"/>
      <c r="J2064" s="209"/>
      <c r="K2064" s="209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189</v>
      </c>
      <c r="AU2064" s="218" t="s">
        <v>85</v>
      </c>
      <c r="AV2064" s="13" t="s">
        <v>85</v>
      </c>
      <c r="AW2064" s="13" t="s">
        <v>35</v>
      </c>
      <c r="AX2064" s="13" t="s">
        <v>75</v>
      </c>
      <c r="AY2064" s="218" t="s">
        <v>178</v>
      </c>
    </row>
    <row r="2065" spans="2:51" s="12" customFormat="1" ht="11.25">
      <c r="B2065" s="198"/>
      <c r="C2065" s="199"/>
      <c r="D2065" s="195" t="s">
        <v>189</v>
      </c>
      <c r="E2065" s="200" t="s">
        <v>19</v>
      </c>
      <c r="F2065" s="201" t="s">
        <v>1051</v>
      </c>
      <c r="G2065" s="199"/>
      <c r="H2065" s="200" t="s">
        <v>19</v>
      </c>
      <c r="I2065" s="202"/>
      <c r="J2065" s="199"/>
      <c r="K2065" s="199"/>
      <c r="L2065" s="203"/>
      <c r="M2065" s="204"/>
      <c r="N2065" s="205"/>
      <c r="O2065" s="205"/>
      <c r="P2065" s="205"/>
      <c r="Q2065" s="205"/>
      <c r="R2065" s="205"/>
      <c r="S2065" s="205"/>
      <c r="T2065" s="206"/>
      <c r="AT2065" s="207" t="s">
        <v>189</v>
      </c>
      <c r="AU2065" s="207" t="s">
        <v>85</v>
      </c>
      <c r="AV2065" s="12" t="s">
        <v>83</v>
      </c>
      <c r="AW2065" s="12" t="s">
        <v>35</v>
      </c>
      <c r="AX2065" s="12" t="s">
        <v>75</v>
      </c>
      <c r="AY2065" s="207" t="s">
        <v>178</v>
      </c>
    </row>
    <row r="2066" spans="2:51" s="13" customFormat="1" ht="11.25">
      <c r="B2066" s="208"/>
      <c r="C2066" s="209"/>
      <c r="D2066" s="195" t="s">
        <v>189</v>
      </c>
      <c r="E2066" s="210" t="s">
        <v>19</v>
      </c>
      <c r="F2066" s="211" t="s">
        <v>2256</v>
      </c>
      <c r="G2066" s="209"/>
      <c r="H2066" s="212">
        <v>4.9000000000000004</v>
      </c>
      <c r="I2066" s="213"/>
      <c r="J2066" s="209"/>
      <c r="K2066" s="209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189</v>
      </c>
      <c r="AU2066" s="218" t="s">
        <v>85</v>
      </c>
      <c r="AV2066" s="13" t="s">
        <v>85</v>
      </c>
      <c r="AW2066" s="13" t="s">
        <v>35</v>
      </c>
      <c r="AX2066" s="13" t="s">
        <v>75</v>
      </c>
      <c r="AY2066" s="218" t="s">
        <v>178</v>
      </c>
    </row>
    <row r="2067" spans="2:51" s="12" customFormat="1" ht="11.25">
      <c r="B2067" s="198"/>
      <c r="C2067" s="199"/>
      <c r="D2067" s="195" t="s">
        <v>189</v>
      </c>
      <c r="E2067" s="200" t="s">
        <v>19</v>
      </c>
      <c r="F2067" s="201" t="s">
        <v>1053</v>
      </c>
      <c r="G2067" s="199"/>
      <c r="H2067" s="200" t="s">
        <v>19</v>
      </c>
      <c r="I2067" s="202"/>
      <c r="J2067" s="199"/>
      <c r="K2067" s="199"/>
      <c r="L2067" s="203"/>
      <c r="M2067" s="204"/>
      <c r="N2067" s="205"/>
      <c r="O2067" s="205"/>
      <c r="P2067" s="205"/>
      <c r="Q2067" s="205"/>
      <c r="R2067" s="205"/>
      <c r="S2067" s="205"/>
      <c r="T2067" s="206"/>
      <c r="AT2067" s="207" t="s">
        <v>189</v>
      </c>
      <c r="AU2067" s="207" t="s">
        <v>85</v>
      </c>
      <c r="AV2067" s="12" t="s">
        <v>83</v>
      </c>
      <c r="AW2067" s="12" t="s">
        <v>35</v>
      </c>
      <c r="AX2067" s="12" t="s">
        <v>75</v>
      </c>
      <c r="AY2067" s="207" t="s">
        <v>178</v>
      </c>
    </row>
    <row r="2068" spans="2:51" s="13" customFormat="1" ht="11.25">
      <c r="B2068" s="208"/>
      <c r="C2068" s="209"/>
      <c r="D2068" s="195" t="s">
        <v>189</v>
      </c>
      <c r="E2068" s="210" t="s">
        <v>19</v>
      </c>
      <c r="F2068" s="211" t="s">
        <v>2256</v>
      </c>
      <c r="G2068" s="209"/>
      <c r="H2068" s="212">
        <v>4.9000000000000004</v>
      </c>
      <c r="I2068" s="213"/>
      <c r="J2068" s="209"/>
      <c r="K2068" s="209"/>
      <c r="L2068" s="214"/>
      <c r="M2068" s="215"/>
      <c r="N2068" s="216"/>
      <c r="O2068" s="216"/>
      <c r="P2068" s="216"/>
      <c r="Q2068" s="216"/>
      <c r="R2068" s="216"/>
      <c r="S2068" s="216"/>
      <c r="T2068" s="217"/>
      <c r="AT2068" s="218" t="s">
        <v>189</v>
      </c>
      <c r="AU2068" s="218" t="s">
        <v>85</v>
      </c>
      <c r="AV2068" s="13" t="s">
        <v>85</v>
      </c>
      <c r="AW2068" s="13" t="s">
        <v>35</v>
      </c>
      <c r="AX2068" s="13" t="s">
        <v>75</v>
      </c>
      <c r="AY2068" s="218" t="s">
        <v>178</v>
      </c>
    </row>
    <row r="2069" spans="2:51" s="12" customFormat="1" ht="11.25">
      <c r="B2069" s="198"/>
      <c r="C2069" s="199"/>
      <c r="D2069" s="195" t="s">
        <v>189</v>
      </c>
      <c r="E2069" s="200" t="s">
        <v>19</v>
      </c>
      <c r="F2069" s="201" t="s">
        <v>2257</v>
      </c>
      <c r="G2069" s="199"/>
      <c r="H2069" s="200" t="s">
        <v>19</v>
      </c>
      <c r="I2069" s="202"/>
      <c r="J2069" s="199"/>
      <c r="K2069" s="199"/>
      <c r="L2069" s="203"/>
      <c r="M2069" s="204"/>
      <c r="N2069" s="205"/>
      <c r="O2069" s="205"/>
      <c r="P2069" s="205"/>
      <c r="Q2069" s="205"/>
      <c r="R2069" s="205"/>
      <c r="S2069" s="205"/>
      <c r="T2069" s="206"/>
      <c r="AT2069" s="207" t="s">
        <v>189</v>
      </c>
      <c r="AU2069" s="207" t="s">
        <v>85</v>
      </c>
      <c r="AV2069" s="12" t="s">
        <v>83</v>
      </c>
      <c r="AW2069" s="12" t="s">
        <v>35</v>
      </c>
      <c r="AX2069" s="12" t="s">
        <v>75</v>
      </c>
      <c r="AY2069" s="207" t="s">
        <v>178</v>
      </c>
    </row>
    <row r="2070" spans="2:51" s="13" customFormat="1" ht="11.25">
      <c r="B2070" s="208"/>
      <c r="C2070" s="209"/>
      <c r="D2070" s="195" t="s">
        <v>189</v>
      </c>
      <c r="E2070" s="210" t="s">
        <v>19</v>
      </c>
      <c r="F2070" s="211" t="s">
        <v>2255</v>
      </c>
      <c r="G2070" s="209"/>
      <c r="H2070" s="212">
        <v>5.2</v>
      </c>
      <c r="I2070" s="213"/>
      <c r="J2070" s="209"/>
      <c r="K2070" s="209"/>
      <c r="L2070" s="214"/>
      <c r="M2070" s="215"/>
      <c r="N2070" s="216"/>
      <c r="O2070" s="216"/>
      <c r="P2070" s="216"/>
      <c r="Q2070" s="216"/>
      <c r="R2070" s="216"/>
      <c r="S2070" s="216"/>
      <c r="T2070" s="217"/>
      <c r="AT2070" s="218" t="s">
        <v>189</v>
      </c>
      <c r="AU2070" s="218" t="s">
        <v>85</v>
      </c>
      <c r="AV2070" s="13" t="s">
        <v>85</v>
      </c>
      <c r="AW2070" s="13" t="s">
        <v>35</v>
      </c>
      <c r="AX2070" s="13" t="s">
        <v>75</v>
      </c>
      <c r="AY2070" s="218" t="s">
        <v>178</v>
      </c>
    </row>
    <row r="2071" spans="2:51" s="12" customFormat="1" ht="11.25">
      <c r="B2071" s="198"/>
      <c r="C2071" s="199"/>
      <c r="D2071" s="195" t="s">
        <v>189</v>
      </c>
      <c r="E2071" s="200" t="s">
        <v>19</v>
      </c>
      <c r="F2071" s="201" t="s">
        <v>2258</v>
      </c>
      <c r="G2071" s="199"/>
      <c r="H2071" s="200" t="s">
        <v>19</v>
      </c>
      <c r="I2071" s="202"/>
      <c r="J2071" s="199"/>
      <c r="K2071" s="199"/>
      <c r="L2071" s="203"/>
      <c r="M2071" s="204"/>
      <c r="N2071" s="205"/>
      <c r="O2071" s="205"/>
      <c r="P2071" s="205"/>
      <c r="Q2071" s="205"/>
      <c r="R2071" s="205"/>
      <c r="S2071" s="205"/>
      <c r="T2071" s="206"/>
      <c r="AT2071" s="207" t="s">
        <v>189</v>
      </c>
      <c r="AU2071" s="207" t="s">
        <v>85</v>
      </c>
      <c r="AV2071" s="12" t="s">
        <v>83</v>
      </c>
      <c r="AW2071" s="12" t="s">
        <v>35</v>
      </c>
      <c r="AX2071" s="12" t="s">
        <v>75</v>
      </c>
      <c r="AY2071" s="207" t="s">
        <v>178</v>
      </c>
    </row>
    <row r="2072" spans="2:51" s="13" customFormat="1" ht="11.25">
      <c r="B2072" s="208"/>
      <c r="C2072" s="209"/>
      <c r="D2072" s="195" t="s">
        <v>189</v>
      </c>
      <c r="E2072" s="210" t="s">
        <v>19</v>
      </c>
      <c r="F2072" s="211" t="s">
        <v>2256</v>
      </c>
      <c r="G2072" s="209"/>
      <c r="H2072" s="212">
        <v>4.9000000000000004</v>
      </c>
      <c r="I2072" s="213"/>
      <c r="J2072" s="209"/>
      <c r="K2072" s="209"/>
      <c r="L2072" s="214"/>
      <c r="M2072" s="215"/>
      <c r="N2072" s="216"/>
      <c r="O2072" s="216"/>
      <c r="P2072" s="216"/>
      <c r="Q2072" s="216"/>
      <c r="R2072" s="216"/>
      <c r="S2072" s="216"/>
      <c r="T2072" s="217"/>
      <c r="AT2072" s="218" t="s">
        <v>189</v>
      </c>
      <c r="AU2072" s="218" t="s">
        <v>85</v>
      </c>
      <c r="AV2072" s="13" t="s">
        <v>85</v>
      </c>
      <c r="AW2072" s="13" t="s">
        <v>35</v>
      </c>
      <c r="AX2072" s="13" t="s">
        <v>75</v>
      </c>
      <c r="AY2072" s="218" t="s">
        <v>178</v>
      </c>
    </row>
    <row r="2073" spans="2:51" s="12" customFormat="1" ht="11.25">
      <c r="B2073" s="198"/>
      <c r="C2073" s="199"/>
      <c r="D2073" s="195" t="s">
        <v>189</v>
      </c>
      <c r="E2073" s="200" t="s">
        <v>19</v>
      </c>
      <c r="F2073" s="201" t="s">
        <v>2259</v>
      </c>
      <c r="G2073" s="199"/>
      <c r="H2073" s="200" t="s">
        <v>19</v>
      </c>
      <c r="I2073" s="202"/>
      <c r="J2073" s="199"/>
      <c r="K2073" s="199"/>
      <c r="L2073" s="203"/>
      <c r="M2073" s="204"/>
      <c r="N2073" s="205"/>
      <c r="O2073" s="205"/>
      <c r="P2073" s="205"/>
      <c r="Q2073" s="205"/>
      <c r="R2073" s="205"/>
      <c r="S2073" s="205"/>
      <c r="T2073" s="206"/>
      <c r="AT2073" s="207" t="s">
        <v>189</v>
      </c>
      <c r="AU2073" s="207" t="s">
        <v>85</v>
      </c>
      <c r="AV2073" s="12" t="s">
        <v>83</v>
      </c>
      <c r="AW2073" s="12" t="s">
        <v>35</v>
      </c>
      <c r="AX2073" s="12" t="s">
        <v>75</v>
      </c>
      <c r="AY2073" s="207" t="s">
        <v>178</v>
      </c>
    </row>
    <row r="2074" spans="2:51" s="13" customFormat="1" ht="11.25">
      <c r="B2074" s="208"/>
      <c r="C2074" s="209"/>
      <c r="D2074" s="195" t="s">
        <v>189</v>
      </c>
      <c r="E2074" s="210" t="s">
        <v>19</v>
      </c>
      <c r="F2074" s="211" t="s">
        <v>2260</v>
      </c>
      <c r="G2074" s="209"/>
      <c r="H2074" s="212">
        <v>33.200000000000003</v>
      </c>
      <c r="I2074" s="213"/>
      <c r="J2074" s="209"/>
      <c r="K2074" s="209"/>
      <c r="L2074" s="214"/>
      <c r="M2074" s="215"/>
      <c r="N2074" s="216"/>
      <c r="O2074" s="216"/>
      <c r="P2074" s="216"/>
      <c r="Q2074" s="216"/>
      <c r="R2074" s="216"/>
      <c r="S2074" s="216"/>
      <c r="T2074" s="217"/>
      <c r="AT2074" s="218" t="s">
        <v>189</v>
      </c>
      <c r="AU2074" s="218" t="s">
        <v>85</v>
      </c>
      <c r="AV2074" s="13" t="s">
        <v>85</v>
      </c>
      <c r="AW2074" s="13" t="s">
        <v>35</v>
      </c>
      <c r="AX2074" s="13" t="s">
        <v>75</v>
      </c>
      <c r="AY2074" s="218" t="s">
        <v>178</v>
      </c>
    </row>
    <row r="2075" spans="2:51" s="12" customFormat="1" ht="11.25">
      <c r="B2075" s="198"/>
      <c r="C2075" s="199"/>
      <c r="D2075" s="195" t="s">
        <v>189</v>
      </c>
      <c r="E2075" s="200" t="s">
        <v>19</v>
      </c>
      <c r="F2075" s="201" t="s">
        <v>2261</v>
      </c>
      <c r="G2075" s="199"/>
      <c r="H2075" s="200" t="s">
        <v>19</v>
      </c>
      <c r="I2075" s="202"/>
      <c r="J2075" s="199"/>
      <c r="K2075" s="199"/>
      <c r="L2075" s="203"/>
      <c r="M2075" s="204"/>
      <c r="N2075" s="205"/>
      <c r="O2075" s="205"/>
      <c r="P2075" s="205"/>
      <c r="Q2075" s="205"/>
      <c r="R2075" s="205"/>
      <c r="S2075" s="205"/>
      <c r="T2075" s="206"/>
      <c r="AT2075" s="207" t="s">
        <v>189</v>
      </c>
      <c r="AU2075" s="207" t="s">
        <v>85</v>
      </c>
      <c r="AV2075" s="12" t="s">
        <v>83</v>
      </c>
      <c r="AW2075" s="12" t="s">
        <v>35</v>
      </c>
      <c r="AX2075" s="12" t="s">
        <v>75</v>
      </c>
      <c r="AY2075" s="207" t="s">
        <v>178</v>
      </c>
    </row>
    <row r="2076" spans="2:51" s="13" customFormat="1" ht="11.25">
      <c r="B2076" s="208"/>
      <c r="C2076" s="209"/>
      <c r="D2076" s="195" t="s">
        <v>189</v>
      </c>
      <c r="E2076" s="210" t="s">
        <v>19</v>
      </c>
      <c r="F2076" s="211" t="s">
        <v>2262</v>
      </c>
      <c r="G2076" s="209"/>
      <c r="H2076" s="212">
        <v>19.399999999999999</v>
      </c>
      <c r="I2076" s="213"/>
      <c r="J2076" s="209"/>
      <c r="K2076" s="209"/>
      <c r="L2076" s="214"/>
      <c r="M2076" s="215"/>
      <c r="N2076" s="216"/>
      <c r="O2076" s="216"/>
      <c r="P2076" s="216"/>
      <c r="Q2076" s="216"/>
      <c r="R2076" s="216"/>
      <c r="S2076" s="216"/>
      <c r="T2076" s="217"/>
      <c r="AT2076" s="218" t="s">
        <v>189</v>
      </c>
      <c r="AU2076" s="218" t="s">
        <v>85</v>
      </c>
      <c r="AV2076" s="13" t="s">
        <v>85</v>
      </c>
      <c r="AW2076" s="13" t="s">
        <v>35</v>
      </c>
      <c r="AX2076" s="13" t="s">
        <v>75</v>
      </c>
      <c r="AY2076" s="218" t="s">
        <v>178</v>
      </c>
    </row>
    <row r="2077" spans="2:51" s="12" customFormat="1" ht="11.25">
      <c r="B2077" s="198"/>
      <c r="C2077" s="199"/>
      <c r="D2077" s="195" t="s">
        <v>189</v>
      </c>
      <c r="E2077" s="200" t="s">
        <v>19</v>
      </c>
      <c r="F2077" s="201" t="s">
        <v>2263</v>
      </c>
      <c r="G2077" s="199"/>
      <c r="H2077" s="200" t="s">
        <v>19</v>
      </c>
      <c r="I2077" s="202"/>
      <c r="J2077" s="199"/>
      <c r="K2077" s="199"/>
      <c r="L2077" s="203"/>
      <c r="M2077" s="204"/>
      <c r="N2077" s="205"/>
      <c r="O2077" s="205"/>
      <c r="P2077" s="205"/>
      <c r="Q2077" s="205"/>
      <c r="R2077" s="205"/>
      <c r="S2077" s="205"/>
      <c r="T2077" s="206"/>
      <c r="AT2077" s="207" t="s">
        <v>189</v>
      </c>
      <c r="AU2077" s="207" t="s">
        <v>85</v>
      </c>
      <c r="AV2077" s="12" t="s">
        <v>83</v>
      </c>
      <c r="AW2077" s="12" t="s">
        <v>35</v>
      </c>
      <c r="AX2077" s="12" t="s">
        <v>75</v>
      </c>
      <c r="AY2077" s="207" t="s">
        <v>178</v>
      </c>
    </row>
    <row r="2078" spans="2:51" s="13" customFormat="1" ht="11.25">
      <c r="B2078" s="208"/>
      <c r="C2078" s="209"/>
      <c r="D2078" s="195" t="s">
        <v>189</v>
      </c>
      <c r="E2078" s="210" t="s">
        <v>19</v>
      </c>
      <c r="F2078" s="211" t="s">
        <v>2264</v>
      </c>
      <c r="G2078" s="209"/>
      <c r="H2078" s="212">
        <v>21.1</v>
      </c>
      <c r="I2078" s="213"/>
      <c r="J2078" s="209"/>
      <c r="K2078" s="209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189</v>
      </c>
      <c r="AU2078" s="218" t="s">
        <v>85</v>
      </c>
      <c r="AV2078" s="13" t="s">
        <v>85</v>
      </c>
      <c r="AW2078" s="13" t="s">
        <v>35</v>
      </c>
      <c r="AX2078" s="13" t="s">
        <v>75</v>
      </c>
      <c r="AY2078" s="218" t="s">
        <v>178</v>
      </c>
    </row>
    <row r="2079" spans="2:51" s="12" customFormat="1" ht="11.25">
      <c r="B2079" s="198"/>
      <c r="C2079" s="199"/>
      <c r="D2079" s="195" t="s">
        <v>189</v>
      </c>
      <c r="E2079" s="200" t="s">
        <v>19</v>
      </c>
      <c r="F2079" s="201" t="s">
        <v>2265</v>
      </c>
      <c r="G2079" s="199"/>
      <c r="H2079" s="200" t="s">
        <v>19</v>
      </c>
      <c r="I2079" s="202"/>
      <c r="J2079" s="199"/>
      <c r="K2079" s="199"/>
      <c r="L2079" s="203"/>
      <c r="M2079" s="204"/>
      <c r="N2079" s="205"/>
      <c r="O2079" s="205"/>
      <c r="P2079" s="205"/>
      <c r="Q2079" s="205"/>
      <c r="R2079" s="205"/>
      <c r="S2079" s="205"/>
      <c r="T2079" s="206"/>
      <c r="AT2079" s="207" t="s">
        <v>189</v>
      </c>
      <c r="AU2079" s="207" t="s">
        <v>85</v>
      </c>
      <c r="AV2079" s="12" t="s">
        <v>83</v>
      </c>
      <c r="AW2079" s="12" t="s">
        <v>35</v>
      </c>
      <c r="AX2079" s="12" t="s">
        <v>75</v>
      </c>
      <c r="AY2079" s="207" t="s">
        <v>178</v>
      </c>
    </row>
    <row r="2080" spans="2:51" s="13" customFormat="1" ht="11.25">
      <c r="B2080" s="208"/>
      <c r="C2080" s="209"/>
      <c r="D2080" s="195" t="s">
        <v>189</v>
      </c>
      <c r="E2080" s="210" t="s">
        <v>19</v>
      </c>
      <c r="F2080" s="211" t="s">
        <v>2266</v>
      </c>
      <c r="G2080" s="209"/>
      <c r="H2080" s="212">
        <v>4.8</v>
      </c>
      <c r="I2080" s="213"/>
      <c r="J2080" s="209"/>
      <c r="K2080" s="209"/>
      <c r="L2080" s="214"/>
      <c r="M2080" s="215"/>
      <c r="N2080" s="216"/>
      <c r="O2080" s="216"/>
      <c r="P2080" s="216"/>
      <c r="Q2080" s="216"/>
      <c r="R2080" s="216"/>
      <c r="S2080" s="216"/>
      <c r="T2080" s="217"/>
      <c r="AT2080" s="218" t="s">
        <v>189</v>
      </c>
      <c r="AU2080" s="218" t="s">
        <v>85</v>
      </c>
      <c r="AV2080" s="13" t="s">
        <v>85</v>
      </c>
      <c r="AW2080" s="13" t="s">
        <v>35</v>
      </c>
      <c r="AX2080" s="13" t="s">
        <v>75</v>
      </c>
      <c r="AY2080" s="218" t="s">
        <v>178</v>
      </c>
    </row>
    <row r="2081" spans="2:51" s="12" customFormat="1" ht="11.25">
      <c r="B2081" s="198"/>
      <c r="C2081" s="199"/>
      <c r="D2081" s="195" t="s">
        <v>189</v>
      </c>
      <c r="E2081" s="200" t="s">
        <v>19</v>
      </c>
      <c r="F2081" s="201" t="s">
        <v>2267</v>
      </c>
      <c r="G2081" s="199"/>
      <c r="H2081" s="200" t="s">
        <v>19</v>
      </c>
      <c r="I2081" s="202"/>
      <c r="J2081" s="199"/>
      <c r="K2081" s="199"/>
      <c r="L2081" s="203"/>
      <c r="M2081" s="204"/>
      <c r="N2081" s="205"/>
      <c r="O2081" s="205"/>
      <c r="P2081" s="205"/>
      <c r="Q2081" s="205"/>
      <c r="R2081" s="205"/>
      <c r="S2081" s="205"/>
      <c r="T2081" s="206"/>
      <c r="AT2081" s="207" t="s">
        <v>189</v>
      </c>
      <c r="AU2081" s="207" t="s">
        <v>85</v>
      </c>
      <c r="AV2081" s="12" t="s">
        <v>83</v>
      </c>
      <c r="AW2081" s="12" t="s">
        <v>35</v>
      </c>
      <c r="AX2081" s="12" t="s">
        <v>75</v>
      </c>
      <c r="AY2081" s="207" t="s">
        <v>178</v>
      </c>
    </row>
    <row r="2082" spans="2:51" s="13" customFormat="1" ht="11.25">
      <c r="B2082" s="208"/>
      <c r="C2082" s="209"/>
      <c r="D2082" s="195" t="s">
        <v>189</v>
      </c>
      <c r="E2082" s="210" t="s">
        <v>19</v>
      </c>
      <c r="F2082" s="211" t="s">
        <v>2266</v>
      </c>
      <c r="G2082" s="209"/>
      <c r="H2082" s="212">
        <v>4.8</v>
      </c>
      <c r="I2082" s="213"/>
      <c r="J2082" s="209"/>
      <c r="K2082" s="209"/>
      <c r="L2082" s="214"/>
      <c r="M2082" s="215"/>
      <c r="N2082" s="216"/>
      <c r="O2082" s="216"/>
      <c r="P2082" s="216"/>
      <c r="Q2082" s="216"/>
      <c r="R2082" s="216"/>
      <c r="S2082" s="216"/>
      <c r="T2082" s="217"/>
      <c r="AT2082" s="218" t="s">
        <v>189</v>
      </c>
      <c r="AU2082" s="218" t="s">
        <v>85</v>
      </c>
      <c r="AV2082" s="13" t="s">
        <v>85</v>
      </c>
      <c r="AW2082" s="13" t="s">
        <v>35</v>
      </c>
      <c r="AX2082" s="13" t="s">
        <v>75</v>
      </c>
      <c r="AY2082" s="218" t="s">
        <v>178</v>
      </c>
    </row>
    <row r="2083" spans="2:51" s="12" customFormat="1" ht="11.25">
      <c r="B2083" s="198"/>
      <c r="C2083" s="199"/>
      <c r="D2083" s="195" t="s">
        <v>189</v>
      </c>
      <c r="E2083" s="200" t="s">
        <v>19</v>
      </c>
      <c r="F2083" s="201" t="s">
        <v>2268</v>
      </c>
      <c r="G2083" s="199"/>
      <c r="H2083" s="200" t="s">
        <v>19</v>
      </c>
      <c r="I2083" s="202"/>
      <c r="J2083" s="199"/>
      <c r="K2083" s="199"/>
      <c r="L2083" s="203"/>
      <c r="M2083" s="204"/>
      <c r="N2083" s="205"/>
      <c r="O2083" s="205"/>
      <c r="P2083" s="205"/>
      <c r="Q2083" s="205"/>
      <c r="R2083" s="205"/>
      <c r="S2083" s="205"/>
      <c r="T2083" s="206"/>
      <c r="AT2083" s="207" t="s">
        <v>189</v>
      </c>
      <c r="AU2083" s="207" t="s">
        <v>85</v>
      </c>
      <c r="AV2083" s="12" t="s">
        <v>83</v>
      </c>
      <c r="AW2083" s="12" t="s">
        <v>35</v>
      </c>
      <c r="AX2083" s="12" t="s">
        <v>75</v>
      </c>
      <c r="AY2083" s="207" t="s">
        <v>178</v>
      </c>
    </row>
    <row r="2084" spans="2:51" s="13" customFormat="1" ht="11.25">
      <c r="B2084" s="208"/>
      <c r="C2084" s="209"/>
      <c r="D2084" s="195" t="s">
        <v>189</v>
      </c>
      <c r="E2084" s="210" t="s">
        <v>19</v>
      </c>
      <c r="F2084" s="211" t="s">
        <v>2269</v>
      </c>
      <c r="G2084" s="209"/>
      <c r="H2084" s="212">
        <v>25.2</v>
      </c>
      <c r="I2084" s="213"/>
      <c r="J2084" s="209"/>
      <c r="K2084" s="209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189</v>
      </c>
      <c r="AU2084" s="218" t="s">
        <v>85</v>
      </c>
      <c r="AV2084" s="13" t="s">
        <v>85</v>
      </c>
      <c r="AW2084" s="13" t="s">
        <v>35</v>
      </c>
      <c r="AX2084" s="13" t="s">
        <v>75</v>
      </c>
      <c r="AY2084" s="218" t="s">
        <v>178</v>
      </c>
    </row>
    <row r="2085" spans="2:51" s="12" customFormat="1" ht="11.25">
      <c r="B2085" s="198"/>
      <c r="C2085" s="199"/>
      <c r="D2085" s="195" t="s">
        <v>189</v>
      </c>
      <c r="E2085" s="200" t="s">
        <v>19</v>
      </c>
      <c r="F2085" s="201" t="s">
        <v>2270</v>
      </c>
      <c r="G2085" s="199"/>
      <c r="H2085" s="200" t="s">
        <v>19</v>
      </c>
      <c r="I2085" s="202"/>
      <c r="J2085" s="199"/>
      <c r="K2085" s="199"/>
      <c r="L2085" s="203"/>
      <c r="M2085" s="204"/>
      <c r="N2085" s="205"/>
      <c r="O2085" s="205"/>
      <c r="P2085" s="205"/>
      <c r="Q2085" s="205"/>
      <c r="R2085" s="205"/>
      <c r="S2085" s="205"/>
      <c r="T2085" s="206"/>
      <c r="AT2085" s="207" t="s">
        <v>189</v>
      </c>
      <c r="AU2085" s="207" t="s">
        <v>85</v>
      </c>
      <c r="AV2085" s="12" t="s">
        <v>83</v>
      </c>
      <c r="AW2085" s="12" t="s">
        <v>35</v>
      </c>
      <c r="AX2085" s="12" t="s">
        <v>75</v>
      </c>
      <c r="AY2085" s="207" t="s">
        <v>178</v>
      </c>
    </row>
    <row r="2086" spans="2:51" s="13" customFormat="1" ht="11.25">
      <c r="B2086" s="208"/>
      <c r="C2086" s="209"/>
      <c r="D2086" s="195" t="s">
        <v>189</v>
      </c>
      <c r="E2086" s="210" t="s">
        <v>19</v>
      </c>
      <c r="F2086" s="211" t="s">
        <v>2271</v>
      </c>
      <c r="G2086" s="209"/>
      <c r="H2086" s="212">
        <v>19.2</v>
      </c>
      <c r="I2086" s="213"/>
      <c r="J2086" s="209"/>
      <c r="K2086" s="209"/>
      <c r="L2086" s="214"/>
      <c r="M2086" s="215"/>
      <c r="N2086" s="216"/>
      <c r="O2086" s="216"/>
      <c r="P2086" s="216"/>
      <c r="Q2086" s="216"/>
      <c r="R2086" s="216"/>
      <c r="S2086" s="216"/>
      <c r="T2086" s="217"/>
      <c r="AT2086" s="218" t="s">
        <v>189</v>
      </c>
      <c r="AU2086" s="218" t="s">
        <v>85</v>
      </c>
      <c r="AV2086" s="13" t="s">
        <v>85</v>
      </c>
      <c r="AW2086" s="13" t="s">
        <v>35</v>
      </c>
      <c r="AX2086" s="13" t="s">
        <v>75</v>
      </c>
      <c r="AY2086" s="218" t="s">
        <v>178</v>
      </c>
    </row>
    <row r="2087" spans="2:51" s="12" customFormat="1" ht="11.25">
      <c r="B2087" s="198"/>
      <c r="C2087" s="199"/>
      <c r="D2087" s="195" t="s">
        <v>189</v>
      </c>
      <c r="E2087" s="200" t="s">
        <v>19</v>
      </c>
      <c r="F2087" s="201" t="s">
        <v>2272</v>
      </c>
      <c r="G2087" s="199"/>
      <c r="H2087" s="200" t="s">
        <v>19</v>
      </c>
      <c r="I2087" s="202"/>
      <c r="J2087" s="199"/>
      <c r="K2087" s="199"/>
      <c r="L2087" s="203"/>
      <c r="M2087" s="204"/>
      <c r="N2087" s="205"/>
      <c r="O2087" s="205"/>
      <c r="P2087" s="205"/>
      <c r="Q2087" s="205"/>
      <c r="R2087" s="205"/>
      <c r="S2087" s="205"/>
      <c r="T2087" s="206"/>
      <c r="AT2087" s="207" t="s">
        <v>189</v>
      </c>
      <c r="AU2087" s="207" t="s">
        <v>85</v>
      </c>
      <c r="AV2087" s="12" t="s">
        <v>83</v>
      </c>
      <c r="AW2087" s="12" t="s">
        <v>35</v>
      </c>
      <c r="AX2087" s="12" t="s">
        <v>75</v>
      </c>
      <c r="AY2087" s="207" t="s">
        <v>178</v>
      </c>
    </row>
    <row r="2088" spans="2:51" s="13" customFormat="1" ht="11.25">
      <c r="B2088" s="208"/>
      <c r="C2088" s="209"/>
      <c r="D2088" s="195" t="s">
        <v>189</v>
      </c>
      <c r="E2088" s="210" t="s">
        <v>19</v>
      </c>
      <c r="F2088" s="211" t="s">
        <v>2262</v>
      </c>
      <c r="G2088" s="209"/>
      <c r="H2088" s="212">
        <v>19.399999999999999</v>
      </c>
      <c r="I2088" s="213"/>
      <c r="J2088" s="209"/>
      <c r="K2088" s="209"/>
      <c r="L2088" s="214"/>
      <c r="M2088" s="215"/>
      <c r="N2088" s="216"/>
      <c r="O2088" s="216"/>
      <c r="P2088" s="216"/>
      <c r="Q2088" s="216"/>
      <c r="R2088" s="216"/>
      <c r="S2088" s="216"/>
      <c r="T2088" s="217"/>
      <c r="AT2088" s="218" t="s">
        <v>189</v>
      </c>
      <c r="AU2088" s="218" t="s">
        <v>85</v>
      </c>
      <c r="AV2088" s="13" t="s">
        <v>85</v>
      </c>
      <c r="AW2088" s="13" t="s">
        <v>35</v>
      </c>
      <c r="AX2088" s="13" t="s">
        <v>75</v>
      </c>
      <c r="AY2088" s="218" t="s">
        <v>178</v>
      </c>
    </row>
    <row r="2089" spans="2:51" s="12" customFormat="1" ht="11.25">
      <c r="B2089" s="198"/>
      <c r="C2089" s="199"/>
      <c r="D2089" s="195" t="s">
        <v>189</v>
      </c>
      <c r="E2089" s="200" t="s">
        <v>19</v>
      </c>
      <c r="F2089" s="201" t="s">
        <v>2273</v>
      </c>
      <c r="G2089" s="199"/>
      <c r="H2089" s="200" t="s">
        <v>19</v>
      </c>
      <c r="I2089" s="202"/>
      <c r="J2089" s="199"/>
      <c r="K2089" s="199"/>
      <c r="L2089" s="203"/>
      <c r="M2089" s="204"/>
      <c r="N2089" s="205"/>
      <c r="O2089" s="205"/>
      <c r="P2089" s="205"/>
      <c r="Q2089" s="205"/>
      <c r="R2089" s="205"/>
      <c r="S2089" s="205"/>
      <c r="T2089" s="206"/>
      <c r="AT2089" s="207" t="s">
        <v>189</v>
      </c>
      <c r="AU2089" s="207" t="s">
        <v>85</v>
      </c>
      <c r="AV2089" s="12" t="s">
        <v>83</v>
      </c>
      <c r="AW2089" s="12" t="s">
        <v>35</v>
      </c>
      <c r="AX2089" s="12" t="s">
        <v>75</v>
      </c>
      <c r="AY2089" s="207" t="s">
        <v>178</v>
      </c>
    </row>
    <row r="2090" spans="2:51" s="13" customFormat="1" ht="11.25">
      <c r="B2090" s="208"/>
      <c r="C2090" s="209"/>
      <c r="D2090" s="195" t="s">
        <v>189</v>
      </c>
      <c r="E2090" s="210" t="s">
        <v>19</v>
      </c>
      <c r="F2090" s="211" t="s">
        <v>2264</v>
      </c>
      <c r="G2090" s="209"/>
      <c r="H2090" s="212">
        <v>21.1</v>
      </c>
      <c r="I2090" s="213"/>
      <c r="J2090" s="209"/>
      <c r="K2090" s="209"/>
      <c r="L2090" s="214"/>
      <c r="M2090" s="215"/>
      <c r="N2090" s="216"/>
      <c r="O2090" s="216"/>
      <c r="P2090" s="216"/>
      <c r="Q2090" s="216"/>
      <c r="R2090" s="216"/>
      <c r="S2090" s="216"/>
      <c r="T2090" s="217"/>
      <c r="AT2090" s="218" t="s">
        <v>189</v>
      </c>
      <c r="AU2090" s="218" t="s">
        <v>85</v>
      </c>
      <c r="AV2090" s="13" t="s">
        <v>85</v>
      </c>
      <c r="AW2090" s="13" t="s">
        <v>35</v>
      </c>
      <c r="AX2090" s="13" t="s">
        <v>75</v>
      </c>
      <c r="AY2090" s="218" t="s">
        <v>178</v>
      </c>
    </row>
    <row r="2091" spans="2:51" s="12" customFormat="1" ht="11.25">
      <c r="B2091" s="198"/>
      <c r="C2091" s="199"/>
      <c r="D2091" s="195" t="s">
        <v>189</v>
      </c>
      <c r="E2091" s="200" t="s">
        <v>19</v>
      </c>
      <c r="F2091" s="201" t="s">
        <v>2274</v>
      </c>
      <c r="G2091" s="199"/>
      <c r="H2091" s="200" t="s">
        <v>19</v>
      </c>
      <c r="I2091" s="202"/>
      <c r="J2091" s="199"/>
      <c r="K2091" s="199"/>
      <c r="L2091" s="203"/>
      <c r="M2091" s="204"/>
      <c r="N2091" s="205"/>
      <c r="O2091" s="205"/>
      <c r="P2091" s="205"/>
      <c r="Q2091" s="205"/>
      <c r="R2091" s="205"/>
      <c r="S2091" s="205"/>
      <c r="T2091" s="206"/>
      <c r="AT2091" s="207" t="s">
        <v>189</v>
      </c>
      <c r="AU2091" s="207" t="s">
        <v>85</v>
      </c>
      <c r="AV2091" s="12" t="s">
        <v>83</v>
      </c>
      <c r="AW2091" s="12" t="s">
        <v>35</v>
      </c>
      <c r="AX2091" s="12" t="s">
        <v>75</v>
      </c>
      <c r="AY2091" s="207" t="s">
        <v>178</v>
      </c>
    </row>
    <row r="2092" spans="2:51" s="13" customFormat="1" ht="11.25">
      <c r="B2092" s="208"/>
      <c r="C2092" s="209"/>
      <c r="D2092" s="195" t="s">
        <v>189</v>
      </c>
      <c r="E2092" s="210" t="s">
        <v>19</v>
      </c>
      <c r="F2092" s="211" t="s">
        <v>2266</v>
      </c>
      <c r="G2092" s="209"/>
      <c r="H2092" s="212">
        <v>4.8</v>
      </c>
      <c r="I2092" s="213"/>
      <c r="J2092" s="209"/>
      <c r="K2092" s="209"/>
      <c r="L2092" s="214"/>
      <c r="M2092" s="215"/>
      <c r="N2092" s="216"/>
      <c r="O2092" s="216"/>
      <c r="P2092" s="216"/>
      <c r="Q2092" s="216"/>
      <c r="R2092" s="216"/>
      <c r="S2092" s="216"/>
      <c r="T2092" s="217"/>
      <c r="AT2092" s="218" t="s">
        <v>189</v>
      </c>
      <c r="AU2092" s="218" t="s">
        <v>85</v>
      </c>
      <c r="AV2092" s="13" t="s">
        <v>85</v>
      </c>
      <c r="AW2092" s="13" t="s">
        <v>35</v>
      </c>
      <c r="AX2092" s="13" t="s">
        <v>75</v>
      </c>
      <c r="AY2092" s="218" t="s">
        <v>178</v>
      </c>
    </row>
    <row r="2093" spans="2:51" s="12" customFormat="1" ht="11.25">
      <c r="B2093" s="198"/>
      <c r="C2093" s="199"/>
      <c r="D2093" s="195" t="s">
        <v>189</v>
      </c>
      <c r="E2093" s="200" t="s">
        <v>19</v>
      </c>
      <c r="F2093" s="201" t="s">
        <v>2275</v>
      </c>
      <c r="G2093" s="199"/>
      <c r="H2093" s="200" t="s">
        <v>19</v>
      </c>
      <c r="I2093" s="202"/>
      <c r="J2093" s="199"/>
      <c r="K2093" s="199"/>
      <c r="L2093" s="203"/>
      <c r="M2093" s="204"/>
      <c r="N2093" s="205"/>
      <c r="O2093" s="205"/>
      <c r="P2093" s="205"/>
      <c r="Q2093" s="205"/>
      <c r="R2093" s="205"/>
      <c r="S2093" s="205"/>
      <c r="T2093" s="206"/>
      <c r="AT2093" s="207" t="s">
        <v>189</v>
      </c>
      <c r="AU2093" s="207" t="s">
        <v>85</v>
      </c>
      <c r="AV2093" s="12" t="s">
        <v>83</v>
      </c>
      <c r="AW2093" s="12" t="s">
        <v>35</v>
      </c>
      <c r="AX2093" s="12" t="s">
        <v>75</v>
      </c>
      <c r="AY2093" s="207" t="s">
        <v>178</v>
      </c>
    </row>
    <row r="2094" spans="2:51" s="13" customFormat="1" ht="11.25">
      <c r="B2094" s="208"/>
      <c r="C2094" s="209"/>
      <c r="D2094" s="195" t="s">
        <v>189</v>
      </c>
      <c r="E2094" s="210" t="s">
        <v>19</v>
      </c>
      <c r="F2094" s="211" t="s">
        <v>2266</v>
      </c>
      <c r="G2094" s="209"/>
      <c r="H2094" s="212">
        <v>4.8</v>
      </c>
      <c r="I2094" s="213"/>
      <c r="J2094" s="209"/>
      <c r="K2094" s="209"/>
      <c r="L2094" s="214"/>
      <c r="M2094" s="215"/>
      <c r="N2094" s="216"/>
      <c r="O2094" s="216"/>
      <c r="P2094" s="216"/>
      <c r="Q2094" s="216"/>
      <c r="R2094" s="216"/>
      <c r="S2094" s="216"/>
      <c r="T2094" s="217"/>
      <c r="AT2094" s="218" t="s">
        <v>189</v>
      </c>
      <c r="AU2094" s="218" t="s">
        <v>85</v>
      </c>
      <c r="AV2094" s="13" t="s">
        <v>85</v>
      </c>
      <c r="AW2094" s="13" t="s">
        <v>35</v>
      </c>
      <c r="AX2094" s="13" t="s">
        <v>75</v>
      </c>
      <c r="AY2094" s="218" t="s">
        <v>178</v>
      </c>
    </row>
    <row r="2095" spans="2:51" s="12" customFormat="1" ht="11.25">
      <c r="B2095" s="198"/>
      <c r="C2095" s="199"/>
      <c r="D2095" s="195" t="s">
        <v>189</v>
      </c>
      <c r="E2095" s="200" t="s">
        <v>19</v>
      </c>
      <c r="F2095" s="201" t="s">
        <v>2276</v>
      </c>
      <c r="G2095" s="199"/>
      <c r="H2095" s="200" t="s">
        <v>19</v>
      </c>
      <c r="I2095" s="202"/>
      <c r="J2095" s="199"/>
      <c r="K2095" s="199"/>
      <c r="L2095" s="203"/>
      <c r="M2095" s="204"/>
      <c r="N2095" s="205"/>
      <c r="O2095" s="205"/>
      <c r="P2095" s="205"/>
      <c r="Q2095" s="205"/>
      <c r="R2095" s="205"/>
      <c r="S2095" s="205"/>
      <c r="T2095" s="206"/>
      <c r="AT2095" s="207" t="s">
        <v>189</v>
      </c>
      <c r="AU2095" s="207" t="s">
        <v>85</v>
      </c>
      <c r="AV2095" s="12" t="s">
        <v>83</v>
      </c>
      <c r="AW2095" s="12" t="s">
        <v>35</v>
      </c>
      <c r="AX2095" s="12" t="s">
        <v>75</v>
      </c>
      <c r="AY2095" s="207" t="s">
        <v>178</v>
      </c>
    </row>
    <row r="2096" spans="2:51" s="13" customFormat="1" ht="11.25">
      <c r="B2096" s="208"/>
      <c r="C2096" s="209"/>
      <c r="D2096" s="195" t="s">
        <v>189</v>
      </c>
      <c r="E2096" s="210" t="s">
        <v>19</v>
      </c>
      <c r="F2096" s="211" t="s">
        <v>2269</v>
      </c>
      <c r="G2096" s="209"/>
      <c r="H2096" s="212">
        <v>25.2</v>
      </c>
      <c r="I2096" s="213"/>
      <c r="J2096" s="209"/>
      <c r="K2096" s="209"/>
      <c r="L2096" s="214"/>
      <c r="M2096" s="215"/>
      <c r="N2096" s="216"/>
      <c r="O2096" s="216"/>
      <c r="P2096" s="216"/>
      <c r="Q2096" s="216"/>
      <c r="R2096" s="216"/>
      <c r="S2096" s="216"/>
      <c r="T2096" s="217"/>
      <c r="AT2096" s="218" t="s">
        <v>189</v>
      </c>
      <c r="AU2096" s="218" t="s">
        <v>85</v>
      </c>
      <c r="AV2096" s="13" t="s">
        <v>85</v>
      </c>
      <c r="AW2096" s="13" t="s">
        <v>35</v>
      </c>
      <c r="AX2096" s="13" t="s">
        <v>75</v>
      </c>
      <c r="AY2096" s="218" t="s">
        <v>178</v>
      </c>
    </row>
    <row r="2097" spans="2:65" s="12" customFormat="1" ht="11.25">
      <c r="B2097" s="198"/>
      <c r="C2097" s="199"/>
      <c r="D2097" s="195" t="s">
        <v>189</v>
      </c>
      <c r="E2097" s="200" t="s">
        <v>19</v>
      </c>
      <c r="F2097" s="201" t="s">
        <v>2277</v>
      </c>
      <c r="G2097" s="199"/>
      <c r="H2097" s="200" t="s">
        <v>19</v>
      </c>
      <c r="I2097" s="202"/>
      <c r="J2097" s="199"/>
      <c r="K2097" s="199"/>
      <c r="L2097" s="203"/>
      <c r="M2097" s="204"/>
      <c r="N2097" s="205"/>
      <c r="O2097" s="205"/>
      <c r="P2097" s="205"/>
      <c r="Q2097" s="205"/>
      <c r="R2097" s="205"/>
      <c r="S2097" s="205"/>
      <c r="T2097" s="206"/>
      <c r="AT2097" s="207" t="s">
        <v>189</v>
      </c>
      <c r="AU2097" s="207" t="s">
        <v>85</v>
      </c>
      <c r="AV2097" s="12" t="s">
        <v>83</v>
      </c>
      <c r="AW2097" s="12" t="s">
        <v>35</v>
      </c>
      <c r="AX2097" s="12" t="s">
        <v>75</v>
      </c>
      <c r="AY2097" s="207" t="s">
        <v>178</v>
      </c>
    </row>
    <row r="2098" spans="2:65" s="13" customFormat="1" ht="11.25">
      <c r="B2098" s="208"/>
      <c r="C2098" s="209"/>
      <c r="D2098" s="195" t="s">
        <v>189</v>
      </c>
      <c r="E2098" s="210" t="s">
        <v>19</v>
      </c>
      <c r="F2098" s="211" t="s">
        <v>2278</v>
      </c>
      <c r="G2098" s="209"/>
      <c r="H2098" s="212">
        <v>11</v>
      </c>
      <c r="I2098" s="213"/>
      <c r="J2098" s="209"/>
      <c r="K2098" s="209"/>
      <c r="L2098" s="214"/>
      <c r="M2098" s="215"/>
      <c r="N2098" s="216"/>
      <c r="O2098" s="216"/>
      <c r="P2098" s="216"/>
      <c r="Q2098" s="216"/>
      <c r="R2098" s="216"/>
      <c r="S2098" s="216"/>
      <c r="T2098" s="217"/>
      <c r="AT2098" s="218" t="s">
        <v>189</v>
      </c>
      <c r="AU2098" s="218" t="s">
        <v>85</v>
      </c>
      <c r="AV2098" s="13" t="s">
        <v>85</v>
      </c>
      <c r="AW2098" s="13" t="s">
        <v>35</v>
      </c>
      <c r="AX2098" s="13" t="s">
        <v>75</v>
      </c>
      <c r="AY2098" s="218" t="s">
        <v>178</v>
      </c>
    </row>
    <row r="2099" spans="2:65" s="12" customFormat="1" ht="11.25">
      <c r="B2099" s="198"/>
      <c r="C2099" s="199"/>
      <c r="D2099" s="195" t="s">
        <v>189</v>
      </c>
      <c r="E2099" s="200" t="s">
        <v>19</v>
      </c>
      <c r="F2099" s="201" t="s">
        <v>2279</v>
      </c>
      <c r="G2099" s="199"/>
      <c r="H2099" s="200" t="s">
        <v>19</v>
      </c>
      <c r="I2099" s="202"/>
      <c r="J2099" s="199"/>
      <c r="K2099" s="199"/>
      <c r="L2099" s="203"/>
      <c r="M2099" s="204"/>
      <c r="N2099" s="205"/>
      <c r="O2099" s="205"/>
      <c r="P2099" s="205"/>
      <c r="Q2099" s="205"/>
      <c r="R2099" s="205"/>
      <c r="S2099" s="205"/>
      <c r="T2099" s="206"/>
      <c r="AT2099" s="207" t="s">
        <v>189</v>
      </c>
      <c r="AU2099" s="207" t="s">
        <v>85</v>
      </c>
      <c r="AV2099" s="12" t="s">
        <v>83</v>
      </c>
      <c r="AW2099" s="12" t="s">
        <v>35</v>
      </c>
      <c r="AX2099" s="12" t="s">
        <v>75</v>
      </c>
      <c r="AY2099" s="207" t="s">
        <v>178</v>
      </c>
    </row>
    <row r="2100" spans="2:65" s="13" customFormat="1" ht="11.25">
      <c r="B2100" s="208"/>
      <c r="C2100" s="209"/>
      <c r="D2100" s="195" t="s">
        <v>189</v>
      </c>
      <c r="E2100" s="210" t="s">
        <v>19</v>
      </c>
      <c r="F2100" s="211" t="s">
        <v>2280</v>
      </c>
      <c r="G2100" s="209"/>
      <c r="H2100" s="212">
        <v>13.2</v>
      </c>
      <c r="I2100" s="213"/>
      <c r="J2100" s="209"/>
      <c r="K2100" s="209"/>
      <c r="L2100" s="214"/>
      <c r="M2100" s="215"/>
      <c r="N2100" s="216"/>
      <c r="O2100" s="216"/>
      <c r="P2100" s="216"/>
      <c r="Q2100" s="216"/>
      <c r="R2100" s="216"/>
      <c r="S2100" s="216"/>
      <c r="T2100" s="217"/>
      <c r="AT2100" s="218" t="s">
        <v>189</v>
      </c>
      <c r="AU2100" s="218" t="s">
        <v>85</v>
      </c>
      <c r="AV2100" s="13" t="s">
        <v>85</v>
      </c>
      <c r="AW2100" s="13" t="s">
        <v>35</v>
      </c>
      <c r="AX2100" s="13" t="s">
        <v>75</v>
      </c>
      <c r="AY2100" s="218" t="s">
        <v>178</v>
      </c>
    </row>
    <row r="2101" spans="2:65" s="12" customFormat="1" ht="11.25">
      <c r="B2101" s="198"/>
      <c r="C2101" s="199"/>
      <c r="D2101" s="195" t="s">
        <v>189</v>
      </c>
      <c r="E2101" s="200" t="s">
        <v>19</v>
      </c>
      <c r="F2101" s="201" t="s">
        <v>2281</v>
      </c>
      <c r="G2101" s="199"/>
      <c r="H2101" s="200" t="s">
        <v>19</v>
      </c>
      <c r="I2101" s="202"/>
      <c r="J2101" s="199"/>
      <c r="K2101" s="199"/>
      <c r="L2101" s="203"/>
      <c r="M2101" s="204"/>
      <c r="N2101" s="205"/>
      <c r="O2101" s="205"/>
      <c r="P2101" s="205"/>
      <c r="Q2101" s="205"/>
      <c r="R2101" s="205"/>
      <c r="S2101" s="205"/>
      <c r="T2101" s="206"/>
      <c r="AT2101" s="207" t="s">
        <v>189</v>
      </c>
      <c r="AU2101" s="207" t="s">
        <v>85</v>
      </c>
      <c r="AV2101" s="12" t="s">
        <v>83</v>
      </c>
      <c r="AW2101" s="12" t="s">
        <v>35</v>
      </c>
      <c r="AX2101" s="12" t="s">
        <v>75</v>
      </c>
      <c r="AY2101" s="207" t="s">
        <v>178</v>
      </c>
    </row>
    <row r="2102" spans="2:65" s="13" customFormat="1" ht="11.25">
      <c r="B2102" s="208"/>
      <c r="C2102" s="209"/>
      <c r="D2102" s="195" t="s">
        <v>189</v>
      </c>
      <c r="E2102" s="210" t="s">
        <v>19</v>
      </c>
      <c r="F2102" s="211" t="s">
        <v>2282</v>
      </c>
      <c r="G2102" s="209"/>
      <c r="H2102" s="212">
        <v>15.5</v>
      </c>
      <c r="I2102" s="213"/>
      <c r="J2102" s="209"/>
      <c r="K2102" s="209"/>
      <c r="L2102" s="214"/>
      <c r="M2102" s="215"/>
      <c r="N2102" s="216"/>
      <c r="O2102" s="216"/>
      <c r="P2102" s="216"/>
      <c r="Q2102" s="216"/>
      <c r="R2102" s="216"/>
      <c r="S2102" s="216"/>
      <c r="T2102" s="217"/>
      <c r="AT2102" s="218" t="s">
        <v>189</v>
      </c>
      <c r="AU2102" s="218" t="s">
        <v>85</v>
      </c>
      <c r="AV2102" s="13" t="s">
        <v>85</v>
      </c>
      <c r="AW2102" s="13" t="s">
        <v>35</v>
      </c>
      <c r="AX2102" s="13" t="s">
        <v>75</v>
      </c>
      <c r="AY2102" s="218" t="s">
        <v>178</v>
      </c>
    </row>
    <row r="2103" spans="2:65" s="12" customFormat="1" ht="11.25">
      <c r="B2103" s="198"/>
      <c r="C2103" s="199"/>
      <c r="D2103" s="195" t="s">
        <v>189</v>
      </c>
      <c r="E2103" s="200" t="s">
        <v>19</v>
      </c>
      <c r="F2103" s="201" t="s">
        <v>2283</v>
      </c>
      <c r="G2103" s="199"/>
      <c r="H2103" s="200" t="s">
        <v>19</v>
      </c>
      <c r="I2103" s="202"/>
      <c r="J2103" s="199"/>
      <c r="K2103" s="199"/>
      <c r="L2103" s="203"/>
      <c r="M2103" s="204"/>
      <c r="N2103" s="205"/>
      <c r="O2103" s="205"/>
      <c r="P2103" s="205"/>
      <c r="Q2103" s="205"/>
      <c r="R2103" s="205"/>
      <c r="S2103" s="205"/>
      <c r="T2103" s="206"/>
      <c r="AT2103" s="207" t="s">
        <v>189</v>
      </c>
      <c r="AU2103" s="207" t="s">
        <v>85</v>
      </c>
      <c r="AV2103" s="12" t="s">
        <v>83</v>
      </c>
      <c r="AW2103" s="12" t="s">
        <v>35</v>
      </c>
      <c r="AX2103" s="12" t="s">
        <v>75</v>
      </c>
      <c r="AY2103" s="207" t="s">
        <v>178</v>
      </c>
    </row>
    <row r="2104" spans="2:65" s="13" customFormat="1" ht="11.25">
      <c r="B2104" s="208"/>
      <c r="C2104" s="209"/>
      <c r="D2104" s="195" t="s">
        <v>189</v>
      </c>
      <c r="E2104" s="210" t="s">
        <v>19</v>
      </c>
      <c r="F2104" s="211" t="s">
        <v>2284</v>
      </c>
      <c r="G2104" s="209"/>
      <c r="H2104" s="212">
        <v>17.7</v>
      </c>
      <c r="I2104" s="213"/>
      <c r="J2104" s="209"/>
      <c r="K2104" s="209"/>
      <c r="L2104" s="214"/>
      <c r="M2104" s="215"/>
      <c r="N2104" s="216"/>
      <c r="O2104" s="216"/>
      <c r="P2104" s="216"/>
      <c r="Q2104" s="216"/>
      <c r="R2104" s="216"/>
      <c r="S2104" s="216"/>
      <c r="T2104" s="217"/>
      <c r="AT2104" s="218" t="s">
        <v>189</v>
      </c>
      <c r="AU2104" s="218" t="s">
        <v>85</v>
      </c>
      <c r="AV2104" s="13" t="s">
        <v>85</v>
      </c>
      <c r="AW2104" s="13" t="s">
        <v>35</v>
      </c>
      <c r="AX2104" s="13" t="s">
        <v>75</v>
      </c>
      <c r="AY2104" s="218" t="s">
        <v>178</v>
      </c>
    </row>
    <row r="2105" spans="2:65" s="12" customFormat="1" ht="11.25">
      <c r="B2105" s="198"/>
      <c r="C2105" s="199"/>
      <c r="D2105" s="195" t="s">
        <v>189</v>
      </c>
      <c r="E2105" s="200" t="s">
        <v>19</v>
      </c>
      <c r="F2105" s="201" t="s">
        <v>2285</v>
      </c>
      <c r="G2105" s="199"/>
      <c r="H2105" s="200" t="s">
        <v>19</v>
      </c>
      <c r="I2105" s="202"/>
      <c r="J2105" s="199"/>
      <c r="K2105" s="199"/>
      <c r="L2105" s="203"/>
      <c r="M2105" s="204"/>
      <c r="N2105" s="205"/>
      <c r="O2105" s="205"/>
      <c r="P2105" s="205"/>
      <c r="Q2105" s="205"/>
      <c r="R2105" s="205"/>
      <c r="S2105" s="205"/>
      <c r="T2105" s="206"/>
      <c r="AT2105" s="207" t="s">
        <v>189</v>
      </c>
      <c r="AU2105" s="207" t="s">
        <v>85</v>
      </c>
      <c r="AV2105" s="12" t="s">
        <v>83</v>
      </c>
      <c r="AW2105" s="12" t="s">
        <v>35</v>
      </c>
      <c r="AX2105" s="12" t="s">
        <v>75</v>
      </c>
      <c r="AY2105" s="207" t="s">
        <v>178</v>
      </c>
    </row>
    <row r="2106" spans="2:65" s="13" customFormat="1" ht="11.25">
      <c r="B2106" s="208"/>
      <c r="C2106" s="209"/>
      <c r="D2106" s="195" t="s">
        <v>189</v>
      </c>
      <c r="E2106" s="210" t="s">
        <v>19</v>
      </c>
      <c r="F2106" s="211" t="s">
        <v>2286</v>
      </c>
      <c r="G2106" s="209"/>
      <c r="H2106" s="212">
        <v>21.7</v>
      </c>
      <c r="I2106" s="213"/>
      <c r="J2106" s="209"/>
      <c r="K2106" s="209"/>
      <c r="L2106" s="214"/>
      <c r="M2106" s="215"/>
      <c r="N2106" s="216"/>
      <c r="O2106" s="216"/>
      <c r="P2106" s="216"/>
      <c r="Q2106" s="216"/>
      <c r="R2106" s="216"/>
      <c r="S2106" s="216"/>
      <c r="T2106" s="217"/>
      <c r="AT2106" s="218" t="s">
        <v>189</v>
      </c>
      <c r="AU2106" s="218" t="s">
        <v>85</v>
      </c>
      <c r="AV2106" s="13" t="s">
        <v>85</v>
      </c>
      <c r="AW2106" s="13" t="s">
        <v>35</v>
      </c>
      <c r="AX2106" s="13" t="s">
        <v>75</v>
      </c>
      <c r="AY2106" s="218" t="s">
        <v>178</v>
      </c>
    </row>
    <row r="2107" spans="2:65" s="14" customFormat="1" ht="11.25">
      <c r="B2107" s="219"/>
      <c r="C2107" s="220"/>
      <c r="D2107" s="195" t="s">
        <v>189</v>
      </c>
      <c r="E2107" s="221" t="s">
        <v>19</v>
      </c>
      <c r="F2107" s="222" t="s">
        <v>258</v>
      </c>
      <c r="G2107" s="220"/>
      <c r="H2107" s="223">
        <v>380.5</v>
      </c>
      <c r="I2107" s="224"/>
      <c r="J2107" s="220"/>
      <c r="K2107" s="220"/>
      <c r="L2107" s="225"/>
      <c r="M2107" s="226"/>
      <c r="N2107" s="227"/>
      <c r="O2107" s="227"/>
      <c r="P2107" s="227"/>
      <c r="Q2107" s="227"/>
      <c r="R2107" s="227"/>
      <c r="S2107" s="227"/>
      <c r="T2107" s="228"/>
      <c r="AT2107" s="229" t="s">
        <v>189</v>
      </c>
      <c r="AU2107" s="229" t="s">
        <v>85</v>
      </c>
      <c r="AV2107" s="14" t="s">
        <v>185</v>
      </c>
      <c r="AW2107" s="14" t="s">
        <v>35</v>
      </c>
      <c r="AX2107" s="14" t="s">
        <v>83</v>
      </c>
      <c r="AY2107" s="229" t="s">
        <v>178</v>
      </c>
    </row>
    <row r="2108" spans="2:65" s="1" customFormat="1" ht="16.5" customHeight="1">
      <c r="B2108" s="35"/>
      <c r="C2108" s="183" t="s">
        <v>97</v>
      </c>
      <c r="D2108" s="183" t="s">
        <v>180</v>
      </c>
      <c r="E2108" s="184" t="s">
        <v>2287</v>
      </c>
      <c r="F2108" s="185" t="s">
        <v>2288</v>
      </c>
      <c r="G2108" s="186" t="s">
        <v>183</v>
      </c>
      <c r="H2108" s="187">
        <v>332.8</v>
      </c>
      <c r="I2108" s="188"/>
      <c r="J2108" s="189">
        <f>ROUND(I2108*H2108,2)</f>
        <v>0</v>
      </c>
      <c r="K2108" s="185" t="s">
        <v>184</v>
      </c>
      <c r="L2108" s="39"/>
      <c r="M2108" s="190" t="s">
        <v>19</v>
      </c>
      <c r="N2108" s="191" t="s">
        <v>46</v>
      </c>
      <c r="O2108" s="61"/>
      <c r="P2108" s="192">
        <f>O2108*H2108</f>
        <v>0</v>
      </c>
      <c r="Q2108" s="192">
        <v>1E-4</v>
      </c>
      <c r="R2108" s="192">
        <f>Q2108*H2108</f>
        <v>3.3280000000000004E-2</v>
      </c>
      <c r="S2108" s="192">
        <v>0</v>
      </c>
      <c r="T2108" s="193">
        <f>S2108*H2108</f>
        <v>0</v>
      </c>
      <c r="AR2108" s="18" t="s">
        <v>288</v>
      </c>
      <c r="AT2108" s="18" t="s">
        <v>180</v>
      </c>
      <c r="AU2108" s="18" t="s">
        <v>85</v>
      </c>
      <c r="AY2108" s="18" t="s">
        <v>178</v>
      </c>
      <c r="BE2108" s="194">
        <f>IF(N2108="základní",J2108,0)</f>
        <v>0</v>
      </c>
      <c r="BF2108" s="194">
        <f>IF(N2108="snížená",J2108,0)</f>
        <v>0</v>
      </c>
      <c r="BG2108" s="194">
        <f>IF(N2108="zákl. přenesená",J2108,0)</f>
        <v>0</v>
      </c>
      <c r="BH2108" s="194">
        <f>IF(N2108="sníž. přenesená",J2108,0)</f>
        <v>0</v>
      </c>
      <c r="BI2108" s="194">
        <f>IF(N2108="nulová",J2108,0)</f>
        <v>0</v>
      </c>
      <c r="BJ2108" s="18" t="s">
        <v>83</v>
      </c>
      <c r="BK2108" s="194">
        <f>ROUND(I2108*H2108,2)</f>
        <v>0</v>
      </c>
      <c r="BL2108" s="18" t="s">
        <v>288</v>
      </c>
      <c r="BM2108" s="18" t="s">
        <v>2289</v>
      </c>
    </row>
    <row r="2109" spans="2:65" s="1" customFormat="1" ht="11.25">
      <c r="B2109" s="35"/>
      <c r="C2109" s="36"/>
      <c r="D2109" s="195" t="s">
        <v>187</v>
      </c>
      <c r="E2109" s="36"/>
      <c r="F2109" s="196" t="s">
        <v>2290</v>
      </c>
      <c r="G2109" s="36"/>
      <c r="H2109" s="36"/>
      <c r="I2109" s="113"/>
      <c r="J2109" s="36"/>
      <c r="K2109" s="36"/>
      <c r="L2109" s="39"/>
      <c r="M2109" s="197"/>
      <c r="N2109" s="61"/>
      <c r="O2109" s="61"/>
      <c r="P2109" s="61"/>
      <c r="Q2109" s="61"/>
      <c r="R2109" s="61"/>
      <c r="S2109" s="61"/>
      <c r="T2109" s="62"/>
      <c r="AT2109" s="18" t="s">
        <v>187</v>
      </c>
      <c r="AU2109" s="18" t="s">
        <v>85</v>
      </c>
    </row>
    <row r="2110" spans="2:65" s="12" customFormat="1" ht="11.25">
      <c r="B2110" s="198"/>
      <c r="C2110" s="199"/>
      <c r="D2110" s="195" t="s">
        <v>189</v>
      </c>
      <c r="E2110" s="200" t="s">
        <v>19</v>
      </c>
      <c r="F2110" s="201" t="s">
        <v>2231</v>
      </c>
      <c r="G2110" s="199"/>
      <c r="H2110" s="200" t="s">
        <v>19</v>
      </c>
      <c r="I2110" s="202"/>
      <c r="J2110" s="199"/>
      <c r="K2110" s="199"/>
      <c r="L2110" s="203"/>
      <c r="M2110" s="204"/>
      <c r="N2110" s="205"/>
      <c r="O2110" s="205"/>
      <c r="P2110" s="205"/>
      <c r="Q2110" s="205"/>
      <c r="R2110" s="205"/>
      <c r="S2110" s="205"/>
      <c r="T2110" s="206"/>
      <c r="AT2110" s="207" t="s">
        <v>189</v>
      </c>
      <c r="AU2110" s="207" t="s">
        <v>85</v>
      </c>
      <c r="AV2110" s="12" t="s">
        <v>83</v>
      </c>
      <c r="AW2110" s="12" t="s">
        <v>35</v>
      </c>
      <c r="AX2110" s="12" t="s">
        <v>75</v>
      </c>
      <c r="AY2110" s="207" t="s">
        <v>178</v>
      </c>
    </row>
    <row r="2111" spans="2:65" s="13" customFormat="1" ht="11.25">
      <c r="B2111" s="208"/>
      <c r="C2111" s="209"/>
      <c r="D2111" s="195" t="s">
        <v>189</v>
      </c>
      <c r="E2111" s="210" t="s">
        <v>19</v>
      </c>
      <c r="F2111" s="211" t="s">
        <v>2291</v>
      </c>
      <c r="G2111" s="209"/>
      <c r="H2111" s="212">
        <v>253.3</v>
      </c>
      <c r="I2111" s="213"/>
      <c r="J2111" s="209"/>
      <c r="K2111" s="209"/>
      <c r="L2111" s="214"/>
      <c r="M2111" s="215"/>
      <c r="N2111" s="216"/>
      <c r="O2111" s="216"/>
      <c r="P2111" s="216"/>
      <c r="Q2111" s="216"/>
      <c r="R2111" s="216"/>
      <c r="S2111" s="216"/>
      <c r="T2111" s="217"/>
      <c r="AT2111" s="218" t="s">
        <v>189</v>
      </c>
      <c r="AU2111" s="218" t="s">
        <v>85</v>
      </c>
      <c r="AV2111" s="13" t="s">
        <v>85</v>
      </c>
      <c r="AW2111" s="13" t="s">
        <v>35</v>
      </c>
      <c r="AX2111" s="13" t="s">
        <v>75</v>
      </c>
      <c r="AY2111" s="218" t="s">
        <v>178</v>
      </c>
    </row>
    <row r="2112" spans="2:65" s="13" customFormat="1" ht="11.25">
      <c r="B2112" s="208"/>
      <c r="C2112" s="209"/>
      <c r="D2112" s="195" t="s">
        <v>189</v>
      </c>
      <c r="E2112" s="210" t="s">
        <v>19</v>
      </c>
      <c r="F2112" s="211" t="s">
        <v>2292</v>
      </c>
      <c r="G2112" s="209"/>
      <c r="H2112" s="212">
        <v>79.5</v>
      </c>
      <c r="I2112" s="213"/>
      <c r="J2112" s="209"/>
      <c r="K2112" s="209"/>
      <c r="L2112" s="214"/>
      <c r="M2112" s="215"/>
      <c r="N2112" s="216"/>
      <c r="O2112" s="216"/>
      <c r="P2112" s="216"/>
      <c r="Q2112" s="216"/>
      <c r="R2112" s="216"/>
      <c r="S2112" s="216"/>
      <c r="T2112" s="217"/>
      <c r="AT2112" s="218" t="s">
        <v>189</v>
      </c>
      <c r="AU2112" s="218" t="s">
        <v>85</v>
      </c>
      <c r="AV2112" s="13" t="s">
        <v>85</v>
      </c>
      <c r="AW2112" s="13" t="s">
        <v>35</v>
      </c>
      <c r="AX2112" s="13" t="s">
        <v>75</v>
      </c>
      <c r="AY2112" s="218" t="s">
        <v>178</v>
      </c>
    </row>
    <row r="2113" spans="2:65" s="14" customFormat="1" ht="11.25">
      <c r="B2113" s="219"/>
      <c r="C2113" s="220"/>
      <c r="D2113" s="195" t="s">
        <v>189</v>
      </c>
      <c r="E2113" s="221" t="s">
        <v>19</v>
      </c>
      <c r="F2113" s="222" t="s">
        <v>258</v>
      </c>
      <c r="G2113" s="220"/>
      <c r="H2113" s="223">
        <v>332.8</v>
      </c>
      <c r="I2113" s="224"/>
      <c r="J2113" s="220"/>
      <c r="K2113" s="220"/>
      <c r="L2113" s="225"/>
      <c r="M2113" s="226"/>
      <c r="N2113" s="227"/>
      <c r="O2113" s="227"/>
      <c r="P2113" s="227"/>
      <c r="Q2113" s="227"/>
      <c r="R2113" s="227"/>
      <c r="S2113" s="227"/>
      <c r="T2113" s="228"/>
      <c r="AT2113" s="229" t="s">
        <v>189</v>
      </c>
      <c r="AU2113" s="229" t="s">
        <v>85</v>
      </c>
      <c r="AV2113" s="14" t="s">
        <v>185</v>
      </c>
      <c r="AW2113" s="14" t="s">
        <v>35</v>
      </c>
      <c r="AX2113" s="14" t="s">
        <v>83</v>
      </c>
      <c r="AY2113" s="229" t="s">
        <v>178</v>
      </c>
    </row>
    <row r="2114" spans="2:65" s="1" customFormat="1" ht="16.5" customHeight="1">
      <c r="B2114" s="35"/>
      <c r="C2114" s="183" t="s">
        <v>2293</v>
      </c>
      <c r="D2114" s="183" t="s">
        <v>180</v>
      </c>
      <c r="E2114" s="184" t="s">
        <v>2294</v>
      </c>
      <c r="F2114" s="185" t="s">
        <v>2295</v>
      </c>
      <c r="G2114" s="186" t="s">
        <v>183</v>
      </c>
      <c r="H2114" s="187">
        <v>332.8</v>
      </c>
      <c r="I2114" s="188"/>
      <c r="J2114" s="189">
        <f>ROUND(I2114*H2114,2)</f>
        <v>0</v>
      </c>
      <c r="K2114" s="185" t="s">
        <v>184</v>
      </c>
      <c r="L2114" s="39"/>
      <c r="M2114" s="190" t="s">
        <v>19</v>
      </c>
      <c r="N2114" s="191" t="s">
        <v>46</v>
      </c>
      <c r="O2114" s="61"/>
      <c r="P2114" s="192">
        <f>O2114*H2114</f>
        <v>0</v>
      </c>
      <c r="Q2114" s="192">
        <v>0</v>
      </c>
      <c r="R2114" s="192">
        <f>Q2114*H2114</f>
        <v>0</v>
      </c>
      <c r="S2114" s="192">
        <v>0</v>
      </c>
      <c r="T2114" s="193">
        <f>S2114*H2114</f>
        <v>0</v>
      </c>
      <c r="AR2114" s="18" t="s">
        <v>288</v>
      </c>
      <c r="AT2114" s="18" t="s">
        <v>180</v>
      </c>
      <c r="AU2114" s="18" t="s">
        <v>85</v>
      </c>
      <c r="AY2114" s="18" t="s">
        <v>178</v>
      </c>
      <c r="BE2114" s="194">
        <f>IF(N2114="základní",J2114,0)</f>
        <v>0</v>
      </c>
      <c r="BF2114" s="194">
        <f>IF(N2114="snížená",J2114,0)</f>
        <v>0</v>
      </c>
      <c r="BG2114" s="194">
        <f>IF(N2114="zákl. přenesená",J2114,0)</f>
        <v>0</v>
      </c>
      <c r="BH2114" s="194">
        <f>IF(N2114="sníž. přenesená",J2114,0)</f>
        <v>0</v>
      </c>
      <c r="BI2114" s="194">
        <f>IF(N2114="nulová",J2114,0)</f>
        <v>0</v>
      </c>
      <c r="BJ2114" s="18" t="s">
        <v>83</v>
      </c>
      <c r="BK2114" s="194">
        <f>ROUND(I2114*H2114,2)</f>
        <v>0</v>
      </c>
      <c r="BL2114" s="18" t="s">
        <v>288</v>
      </c>
      <c r="BM2114" s="18" t="s">
        <v>2296</v>
      </c>
    </row>
    <row r="2115" spans="2:65" s="1" customFormat="1" ht="11.25">
      <c r="B2115" s="35"/>
      <c r="C2115" s="36"/>
      <c r="D2115" s="195" t="s">
        <v>187</v>
      </c>
      <c r="E2115" s="36"/>
      <c r="F2115" s="196" t="s">
        <v>2297</v>
      </c>
      <c r="G2115" s="36"/>
      <c r="H2115" s="36"/>
      <c r="I2115" s="113"/>
      <c r="J2115" s="36"/>
      <c r="K2115" s="36"/>
      <c r="L2115" s="39"/>
      <c r="M2115" s="197"/>
      <c r="N2115" s="61"/>
      <c r="O2115" s="61"/>
      <c r="P2115" s="61"/>
      <c r="Q2115" s="61"/>
      <c r="R2115" s="61"/>
      <c r="S2115" s="61"/>
      <c r="T2115" s="62"/>
      <c r="AT2115" s="18" t="s">
        <v>187</v>
      </c>
      <c r="AU2115" s="18" t="s">
        <v>85</v>
      </c>
    </row>
    <row r="2116" spans="2:65" s="12" customFormat="1" ht="11.25">
      <c r="B2116" s="198"/>
      <c r="C2116" s="199"/>
      <c r="D2116" s="195" t="s">
        <v>189</v>
      </c>
      <c r="E2116" s="200" t="s">
        <v>19</v>
      </c>
      <c r="F2116" s="201" t="s">
        <v>2231</v>
      </c>
      <c r="G2116" s="199"/>
      <c r="H2116" s="200" t="s">
        <v>19</v>
      </c>
      <c r="I2116" s="202"/>
      <c r="J2116" s="199"/>
      <c r="K2116" s="199"/>
      <c r="L2116" s="203"/>
      <c r="M2116" s="204"/>
      <c r="N2116" s="205"/>
      <c r="O2116" s="205"/>
      <c r="P2116" s="205"/>
      <c r="Q2116" s="205"/>
      <c r="R2116" s="205"/>
      <c r="S2116" s="205"/>
      <c r="T2116" s="206"/>
      <c r="AT2116" s="207" t="s">
        <v>189</v>
      </c>
      <c r="AU2116" s="207" t="s">
        <v>85</v>
      </c>
      <c r="AV2116" s="12" t="s">
        <v>83</v>
      </c>
      <c r="AW2116" s="12" t="s">
        <v>35</v>
      </c>
      <c r="AX2116" s="12" t="s">
        <v>75</v>
      </c>
      <c r="AY2116" s="207" t="s">
        <v>178</v>
      </c>
    </row>
    <row r="2117" spans="2:65" s="13" customFormat="1" ht="11.25">
      <c r="B2117" s="208"/>
      <c r="C2117" s="209"/>
      <c r="D2117" s="195" t="s">
        <v>189</v>
      </c>
      <c r="E2117" s="210" t="s">
        <v>19</v>
      </c>
      <c r="F2117" s="211" t="s">
        <v>2291</v>
      </c>
      <c r="G2117" s="209"/>
      <c r="H2117" s="212">
        <v>253.3</v>
      </c>
      <c r="I2117" s="213"/>
      <c r="J2117" s="209"/>
      <c r="K2117" s="209"/>
      <c r="L2117" s="214"/>
      <c r="M2117" s="215"/>
      <c r="N2117" s="216"/>
      <c r="O2117" s="216"/>
      <c r="P2117" s="216"/>
      <c r="Q2117" s="216"/>
      <c r="R2117" s="216"/>
      <c r="S2117" s="216"/>
      <c r="T2117" s="217"/>
      <c r="AT2117" s="218" t="s">
        <v>189</v>
      </c>
      <c r="AU2117" s="218" t="s">
        <v>85</v>
      </c>
      <c r="AV2117" s="13" t="s">
        <v>85</v>
      </c>
      <c r="AW2117" s="13" t="s">
        <v>35</v>
      </c>
      <c r="AX2117" s="13" t="s">
        <v>75</v>
      </c>
      <c r="AY2117" s="218" t="s">
        <v>178</v>
      </c>
    </row>
    <row r="2118" spans="2:65" s="13" customFormat="1" ht="11.25">
      <c r="B2118" s="208"/>
      <c r="C2118" s="209"/>
      <c r="D2118" s="195" t="s">
        <v>189</v>
      </c>
      <c r="E2118" s="210" t="s">
        <v>19</v>
      </c>
      <c r="F2118" s="211" t="s">
        <v>2292</v>
      </c>
      <c r="G2118" s="209"/>
      <c r="H2118" s="212">
        <v>79.5</v>
      </c>
      <c r="I2118" s="213"/>
      <c r="J2118" s="209"/>
      <c r="K2118" s="209"/>
      <c r="L2118" s="214"/>
      <c r="M2118" s="215"/>
      <c r="N2118" s="216"/>
      <c r="O2118" s="216"/>
      <c r="P2118" s="216"/>
      <c r="Q2118" s="216"/>
      <c r="R2118" s="216"/>
      <c r="S2118" s="216"/>
      <c r="T2118" s="217"/>
      <c r="AT2118" s="218" t="s">
        <v>189</v>
      </c>
      <c r="AU2118" s="218" t="s">
        <v>85</v>
      </c>
      <c r="AV2118" s="13" t="s">
        <v>85</v>
      </c>
      <c r="AW2118" s="13" t="s">
        <v>35</v>
      </c>
      <c r="AX2118" s="13" t="s">
        <v>75</v>
      </c>
      <c r="AY2118" s="218" t="s">
        <v>178</v>
      </c>
    </row>
    <row r="2119" spans="2:65" s="14" customFormat="1" ht="11.25">
      <c r="B2119" s="219"/>
      <c r="C2119" s="220"/>
      <c r="D2119" s="195" t="s">
        <v>189</v>
      </c>
      <c r="E2119" s="221" t="s">
        <v>19</v>
      </c>
      <c r="F2119" s="222" t="s">
        <v>258</v>
      </c>
      <c r="G2119" s="220"/>
      <c r="H2119" s="223">
        <v>332.8</v>
      </c>
      <c r="I2119" s="224"/>
      <c r="J2119" s="220"/>
      <c r="K2119" s="220"/>
      <c r="L2119" s="225"/>
      <c r="M2119" s="226"/>
      <c r="N2119" s="227"/>
      <c r="O2119" s="227"/>
      <c r="P2119" s="227"/>
      <c r="Q2119" s="227"/>
      <c r="R2119" s="227"/>
      <c r="S2119" s="227"/>
      <c r="T2119" s="228"/>
      <c r="AT2119" s="229" t="s">
        <v>189</v>
      </c>
      <c r="AU2119" s="229" t="s">
        <v>85</v>
      </c>
      <c r="AV2119" s="14" t="s">
        <v>185</v>
      </c>
      <c r="AW2119" s="14" t="s">
        <v>35</v>
      </c>
      <c r="AX2119" s="14" t="s">
        <v>83</v>
      </c>
      <c r="AY2119" s="229" t="s">
        <v>178</v>
      </c>
    </row>
    <row r="2120" spans="2:65" s="1" customFormat="1" ht="16.5" customHeight="1">
      <c r="B2120" s="35"/>
      <c r="C2120" s="245" t="s">
        <v>2298</v>
      </c>
      <c r="D2120" s="245" t="s">
        <v>970</v>
      </c>
      <c r="E2120" s="246" t="s">
        <v>2299</v>
      </c>
      <c r="F2120" s="247" t="s">
        <v>2300</v>
      </c>
      <c r="G2120" s="248" t="s">
        <v>183</v>
      </c>
      <c r="H2120" s="249">
        <v>366.08</v>
      </c>
      <c r="I2120" s="250"/>
      <c r="J2120" s="251">
        <f>ROUND(I2120*H2120,2)</f>
        <v>0</v>
      </c>
      <c r="K2120" s="247" t="s">
        <v>184</v>
      </c>
      <c r="L2120" s="252"/>
      <c r="M2120" s="253" t="s">
        <v>19</v>
      </c>
      <c r="N2120" s="254" t="s">
        <v>46</v>
      </c>
      <c r="O2120" s="61"/>
      <c r="P2120" s="192">
        <f>O2120*H2120</f>
        <v>0</v>
      </c>
      <c r="Q2120" s="192">
        <v>1.3999999999999999E-4</v>
      </c>
      <c r="R2120" s="192">
        <f>Q2120*H2120</f>
        <v>5.125119999999999E-2</v>
      </c>
      <c r="S2120" s="192">
        <v>0</v>
      </c>
      <c r="T2120" s="193">
        <f>S2120*H2120</f>
        <v>0</v>
      </c>
      <c r="AR2120" s="18" t="s">
        <v>403</v>
      </c>
      <c r="AT2120" s="18" t="s">
        <v>970</v>
      </c>
      <c r="AU2120" s="18" t="s">
        <v>85</v>
      </c>
      <c r="AY2120" s="18" t="s">
        <v>178</v>
      </c>
      <c r="BE2120" s="194">
        <f>IF(N2120="základní",J2120,0)</f>
        <v>0</v>
      </c>
      <c r="BF2120" s="194">
        <f>IF(N2120="snížená",J2120,0)</f>
        <v>0</v>
      </c>
      <c r="BG2120" s="194">
        <f>IF(N2120="zákl. přenesená",J2120,0)</f>
        <v>0</v>
      </c>
      <c r="BH2120" s="194">
        <f>IF(N2120="sníž. přenesená",J2120,0)</f>
        <v>0</v>
      </c>
      <c r="BI2120" s="194">
        <f>IF(N2120="nulová",J2120,0)</f>
        <v>0</v>
      </c>
      <c r="BJ2120" s="18" t="s">
        <v>83</v>
      </c>
      <c r="BK2120" s="194">
        <f>ROUND(I2120*H2120,2)</f>
        <v>0</v>
      </c>
      <c r="BL2120" s="18" t="s">
        <v>288</v>
      </c>
      <c r="BM2120" s="18" t="s">
        <v>2301</v>
      </c>
    </row>
    <row r="2121" spans="2:65" s="1" customFormat="1" ht="11.25">
      <c r="B2121" s="35"/>
      <c r="C2121" s="36"/>
      <c r="D2121" s="195" t="s">
        <v>187</v>
      </c>
      <c r="E2121" s="36"/>
      <c r="F2121" s="196" t="s">
        <v>2300</v>
      </c>
      <c r="G2121" s="36"/>
      <c r="H2121" s="36"/>
      <c r="I2121" s="113"/>
      <c r="J2121" s="36"/>
      <c r="K2121" s="36"/>
      <c r="L2121" s="39"/>
      <c r="M2121" s="197"/>
      <c r="N2121" s="61"/>
      <c r="O2121" s="61"/>
      <c r="P2121" s="61"/>
      <c r="Q2121" s="61"/>
      <c r="R2121" s="61"/>
      <c r="S2121" s="61"/>
      <c r="T2121" s="62"/>
      <c r="AT2121" s="18" t="s">
        <v>187</v>
      </c>
      <c r="AU2121" s="18" t="s">
        <v>85</v>
      </c>
    </row>
    <row r="2122" spans="2:65" s="13" customFormat="1" ht="11.25">
      <c r="B2122" s="208"/>
      <c r="C2122" s="209"/>
      <c r="D2122" s="195" t="s">
        <v>189</v>
      </c>
      <c r="E2122" s="209"/>
      <c r="F2122" s="211" t="s">
        <v>2302</v>
      </c>
      <c r="G2122" s="209"/>
      <c r="H2122" s="212">
        <v>366.08</v>
      </c>
      <c r="I2122" s="213"/>
      <c r="J2122" s="209"/>
      <c r="K2122" s="209"/>
      <c r="L2122" s="214"/>
      <c r="M2122" s="215"/>
      <c r="N2122" s="216"/>
      <c r="O2122" s="216"/>
      <c r="P2122" s="216"/>
      <c r="Q2122" s="216"/>
      <c r="R2122" s="216"/>
      <c r="S2122" s="216"/>
      <c r="T2122" s="217"/>
      <c r="AT2122" s="218" t="s">
        <v>189</v>
      </c>
      <c r="AU2122" s="218" t="s">
        <v>85</v>
      </c>
      <c r="AV2122" s="13" t="s">
        <v>85</v>
      </c>
      <c r="AW2122" s="13" t="s">
        <v>4</v>
      </c>
      <c r="AX2122" s="13" t="s">
        <v>83</v>
      </c>
      <c r="AY2122" s="218" t="s">
        <v>178</v>
      </c>
    </row>
    <row r="2123" spans="2:65" s="1" customFormat="1" ht="16.5" customHeight="1">
      <c r="B2123" s="35"/>
      <c r="C2123" s="183" t="s">
        <v>2303</v>
      </c>
      <c r="D2123" s="183" t="s">
        <v>180</v>
      </c>
      <c r="E2123" s="184" t="s">
        <v>2304</v>
      </c>
      <c r="F2123" s="185" t="s">
        <v>2305</v>
      </c>
      <c r="G2123" s="186" t="s">
        <v>183</v>
      </c>
      <c r="H2123" s="187">
        <v>332.8</v>
      </c>
      <c r="I2123" s="188"/>
      <c r="J2123" s="189">
        <f>ROUND(I2123*H2123,2)</f>
        <v>0</v>
      </c>
      <c r="K2123" s="185" t="s">
        <v>184</v>
      </c>
      <c r="L2123" s="39"/>
      <c r="M2123" s="190" t="s">
        <v>19</v>
      </c>
      <c r="N2123" s="191" t="s">
        <v>46</v>
      </c>
      <c r="O2123" s="61"/>
      <c r="P2123" s="192">
        <f>O2123*H2123</f>
        <v>0</v>
      </c>
      <c r="Q2123" s="192">
        <v>0</v>
      </c>
      <c r="R2123" s="192">
        <f>Q2123*H2123</f>
        <v>0</v>
      </c>
      <c r="S2123" s="192">
        <v>0</v>
      </c>
      <c r="T2123" s="193">
        <f>S2123*H2123</f>
        <v>0</v>
      </c>
      <c r="AR2123" s="18" t="s">
        <v>288</v>
      </c>
      <c r="AT2123" s="18" t="s">
        <v>180</v>
      </c>
      <c r="AU2123" s="18" t="s">
        <v>85</v>
      </c>
      <c r="AY2123" s="18" t="s">
        <v>178</v>
      </c>
      <c r="BE2123" s="194">
        <f>IF(N2123="základní",J2123,0)</f>
        <v>0</v>
      </c>
      <c r="BF2123" s="194">
        <f>IF(N2123="snížená",J2123,0)</f>
        <v>0</v>
      </c>
      <c r="BG2123" s="194">
        <f>IF(N2123="zákl. přenesená",J2123,0)</f>
        <v>0</v>
      </c>
      <c r="BH2123" s="194">
        <f>IF(N2123="sníž. přenesená",J2123,0)</f>
        <v>0</v>
      </c>
      <c r="BI2123" s="194">
        <f>IF(N2123="nulová",J2123,0)</f>
        <v>0</v>
      </c>
      <c r="BJ2123" s="18" t="s">
        <v>83</v>
      </c>
      <c r="BK2123" s="194">
        <f>ROUND(I2123*H2123,2)</f>
        <v>0</v>
      </c>
      <c r="BL2123" s="18" t="s">
        <v>288</v>
      </c>
      <c r="BM2123" s="18" t="s">
        <v>2306</v>
      </c>
    </row>
    <row r="2124" spans="2:65" s="1" customFormat="1" ht="19.5">
      <c r="B2124" s="35"/>
      <c r="C2124" s="36"/>
      <c r="D2124" s="195" t="s">
        <v>187</v>
      </c>
      <c r="E2124" s="36"/>
      <c r="F2124" s="196" t="s">
        <v>2307</v>
      </c>
      <c r="G2124" s="36"/>
      <c r="H2124" s="36"/>
      <c r="I2124" s="113"/>
      <c r="J2124" s="36"/>
      <c r="K2124" s="36"/>
      <c r="L2124" s="39"/>
      <c r="M2124" s="197"/>
      <c r="N2124" s="61"/>
      <c r="O2124" s="61"/>
      <c r="P2124" s="61"/>
      <c r="Q2124" s="61"/>
      <c r="R2124" s="61"/>
      <c r="S2124" s="61"/>
      <c r="T2124" s="62"/>
      <c r="AT2124" s="18" t="s">
        <v>187</v>
      </c>
      <c r="AU2124" s="18" t="s">
        <v>85</v>
      </c>
    </row>
    <row r="2125" spans="2:65" s="12" customFormat="1" ht="11.25">
      <c r="B2125" s="198"/>
      <c r="C2125" s="199"/>
      <c r="D2125" s="195" t="s">
        <v>189</v>
      </c>
      <c r="E2125" s="200" t="s">
        <v>19</v>
      </c>
      <c r="F2125" s="201" t="s">
        <v>2231</v>
      </c>
      <c r="G2125" s="199"/>
      <c r="H2125" s="200" t="s">
        <v>19</v>
      </c>
      <c r="I2125" s="202"/>
      <c r="J2125" s="199"/>
      <c r="K2125" s="199"/>
      <c r="L2125" s="203"/>
      <c r="M2125" s="204"/>
      <c r="N2125" s="205"/>
      <c r="O2125" s="205"/>
      <c r="P2125" s="205"/>
      <c r="Q2125" s="205"/>
      <c r="R2125" s="205"/>
      <c r="S2125" s="205"/>
      <c r="T2125" s="206"/>
      <c r="AT2125" s="207" t="s">
        <v>189</v>
      </c>
      <c r="AU2125" s="207" t="s">
        <v>85</v>
      </c>
      <c r="AV2125" s="12" t="s">
        <v>83</v>
      </c>
      <c r="AW2125" s="12" t="s">
        <v>35</v>
      </c>
      <c r="AX2125" s="12" t="s">
        <v>75</v>
      </c>
      <c r="AY2125" s="207" t="s">
        <v>178</v>
      </c>
    </row>
    <row r="2126" spans="2:65" s="12" customFormat="1" ht="11.25">
      <c r="B2126" s="198"/>
      <c r="C2126" s="199"/>
      <c r="D2126" s="195" t="s">
        <v>189</v>
      </c>
      <c r="E2126" s="200" t="s">
        <v>19</v>
      </c>
      <c r="F2126" s="201" t="s">
        <v>2308</v>
      </c>
      <c r="G2126" s="199"/>
      <c r="H2126" s="200" t="s">
        <v>19</v>
      </c>
      <c r="I2126" s="202"/>
      <c r="J2126" s="199"/>
      <c r="K2126" s="199"/>
      <c r="L2126" s="203"/>
      <c r="M2126" s="204"/>
      <c r="N2126" s="205"/>
      <c r="O2126" s="205"/>
      <c r="P2126" s="205"/>
      <c r="Q2126" s="205"/>
      <c r="R2126" s="205"/>
      <c r="S2126" s="205"/>
      <c r="T2126" s="206"/>
      <c r="AT2126" s="207" t="s">
        <v>189</v>
      </c>
      <c r="AU2126" s="207" t="s">
        <v>85</v>
      </c>
      <c r="AV2126" s="12" t="s">
        <v>83</v>
      </c>
      <c r="AW2126" s="12" t="s">
        <v>35</v>
      </c>
      <c r="AX2126" s="12" t="s">
        <v>75</v>
      </c>
      <c r="AY2126" s="207" t="s">
        <v>178</v>
      </c>
    </row>
    <row r="2127" spans="2:65" s="13" customFormat="1" ht="11.25">
      <c r="B2127" s="208"/>
      <c r="C2127" s="209"/>
      <c r="D2127" s="195" t="s">
        <v>189</v>
      </c>
      <c r="E2127" s="210" t="s">
        <v>19</v>
      </c>
      <c r="F2127" s="211" t="s">
        <v>2291</v>
      </c>
      <c r="G2127" s="209"/>
      <c r="H2127" s="212">
        <v>253.3</v>
      </c>
      <c r="I2127" s="213"/>
      <c r="J2127" s="209"/>
      <c r="K2127" s="209"/>
      <c r="L2127" s="214"/>
      <c r="M2127" s="215"/>
      <c r="N2127" s="216"/>
      <c r="O2127" s="216"/>
      <c r="P2127" s="216"/>
      <c r="Q2127" s="216"/>
      <c r="R2127" s="216"/>
      <c r="S2127" s="216"/>
      <c r="T2127" s="217"/>
      <c r="AT2127" s="218" t="s">
        <v>189</v>
      </c>
      <c r="AU2127" s="218" t="s">
        <v>85</v>
      </c>
      <c r="AV2127" s="13" t="s">
        <v>85</v>
      </c>
      <c r="AW2127" s="13" t="s">
        <v>35</v>
      </c>
      <c r="AX2127" s="13" t="s">
        <v>75</v>
      </c>
      <c r="AY2127" s="218" t="s">
        <v>178</v>
      </c>
    </row>
    <row r="2128" spans="2:65" s="13" customFormat="1" ht="11.25">
      <c r="B2128" s="208"/>
      <c r="C2128" s="209"/>
      <c r="D2128" s="195" t="s">
        <v>189</v>
      </c>
      <c r="E2128" s="210" t="s">
        <v>19</v>
      </c>
      <c r="F2128" s="211" t="s">
        <v>2292</v>
      </c>
      <c r="G2128" s="209"/>
      <c r="H2128" s="212">
        <v>79.5</v>
      </c>
      <c r="I2128" s="213"/>
      <c r="J2128" s="209"/>
      <c r="K2128" s="209"/>
      <c r="L2128" s="214"/>
      <c r="M2128" s="215"/>
      <c r="N2128" s="216"/>
      <c r="O2128" s="216"/>
      <c r="P2128" s="216"/>
      <c r="Q2128" s="216"/>
      <c r="R2128" s="216"/>
      <c r="S2128" s="216"/>
      <c r="T2128" s="217"/>
      <c r="AT2128" s="218" t="s">
        <v>189</v>
      </c>
      <c r="AU2128" s="218" t="s">
        <v>85</v>
      </c>
      <c r="AV2128" s="13" t="s">
        <v>85</v>
      </c>
      <c r="AW2128" s="13" t="s">
        <v>35</v>
      </c>
      <c r="AX2128" s="13" t="s">
        <v>75</v>
      </c>
      <c r="AY2128" s="218" t="s">
        <v>178</v>
      </c>
    </row>
    <row r="2129" spans="2:65" s="14" customFormat="1" ht="11.25">
      <c r="B2129" s="219"/>
      <c r="C2129" s="220"/>
      <c r="D2129" s="195" t="s">
        <v>189</v>
      </c>
      <c r="E2129" s="221" t="s">
        <v>19</v>
      </c>
      <c r="F2129" s="222" t="s">
        <v>258</v>
      </c>
      <c r="G2129" s="220"/>
      <c r="H2129" s="223">
        <v>332.8</v>
      </c>
      <c r="I2129" s="224"/>
      <c r="J2129" s="220"/>
      <c r="K2129" s="220"/>
      <c r="L2129" s="225"/>
      <c r="M2129" s="226"/>
      <c r="N2129" s="227"/>
      <c r="O2129" s="227"/>
      <c r="P2129" s="227"/>
      <c r="Q2129" s="227"/>
      <c r="R2129" s="227"/>
      <c r="S2129" s="227"/>
      <c r="T2129" s="228"/>
      <c r="AT2129" s="229" t="s">
        <v>189</v>
      </c>
      <c r="AU2129" s="229" t="s">
        <v>85</v>
      </c>
      <c r="AV2129" s="14" t="s">
        <v>185</v>
      </c>
      <c r="AW2129" s="14" t="s">
        <v>35</v>
      </c>
      <c r="AX2129" s="14" t="s">
        <v>83</v>
      </c>
      <c r="AY2129" s="229" t="s">
        <v>178</v>
      </c>
    </row>
    <row r="2130" spans="2:65" s="1" customFormat="1" ht="16.5" customHeight="1">
      <c r="B2130" s="35"/>
      <c r="C2130" s="245" t="s">
        <v>2309</v>
      </c>
      <c r="D2130" s="245" t="s">
        <v>970</v>
      </c>
      <c r="E2130" s="246" t="s">
        <v>2310</v>
      </c>
      <c r="F2130" s="247" t="s">
        <v>2311</v>
      </c>
      <c r="G2130" s="248" t="s">
        <v>183</v>
      </c>
      <c r="H2130" s="249">
        <v>339.45600000000002</v>
      </c>
      <c r="I2130" s="250"/>
      <c r="J2130" s="251">
        <f>ROUND(I2130*H2130,2)</f>
        <v>0</v>
      </c>
      <c r="K2130" s="247" t="s">
        <v>184</v>
      </c>
      <c r="L2130" s="252"/>
      <c r="M2130" s="253" t="s">
        <v>19</v>
      </c>
      <c r="N2130" s="254" t="s">
        <v>46</v>
      </c>
      <c r="O2130" s="61"/>
      <c r="P2130" s="192">
        <f>O2130*H2130</f>
        <v>0</v>
      </c>
      <c r="Q2130" s="192">
        <v>3.5000000000000001E-3</v>
      </c>
      <c r="R2130" s="192">
        <f>Q2130*H2130</f>
        <v>1.188096</v>
      </c>
      <c r="S2130" s="192">
        <v>0</v>
      </c>
      <c r="T2130" s="193">
        <f>S2130*H2130</f>
        <v>0</v>
      </c>
      <c r="AR2130" s="18" t="s">
        <v>403</v>
      </c>
      <c r="AT2130" s="18" t="s">
        <v>970</v>
      </c>
      <c r="AU2130" s="18" t="s">
        <v>85</v>
      </c>
      <c r="AY2130" s="18" t="s">
        <v>178</v>
      </c>
      <c r="BE2130" s="194">
        <f>IF(N2130="základní",J2130,0)</f>
        <v>0</v>
      </c>
      <c r="BF2130" s="194">
        <f>IF(N2130="snížená",J2130,0)</f>
        <v>0</v>
      </c>
      <c r="BG2130" s="194">
        <f>IF(N2130="zákl. přenesená",J2130,0)</f>
        <v>0</v>
      </c>
      <c r="BH2130" s="194">
        <f>IF(N2130="sníž. přenesená",J2130,0)</f>
        <v>0</v>
      </c>
      <c r="BI2130" s="194">
        <f>IF(N2130="nulová",J2130,0)</f>
        <v>0</v>
      </c>
      <c r="BJ2130" s="18" t="s">
        <v>83</v>
      </c>
      <c r="BK2130" s="194">
        <f>ROUND(I2130*H2130,2)</f>
        <v>0</v>
      </c>
      <c r="BL2130" s="18" t="s">
        <v>288</v>
      </c>
      <c r="BM2130" s="18" t="s">
        <v>2312</v>
      </c>
    </row>
    <row r="2131" spans="2:65" s="1" customFormat="1" ht="11.25">
      <c r="B2131" s="35"/>
      <c r="C2131" s="36"/>
      <c r="D2131" s="195" t="s">
        <v>187</v>
      </c>
      <c r="E2131" s="36"/>
      <c r="F2131" s="196" t="s">
        <v>2311</v>
      </c>
      <c r="G2131" s="36"/>
      <c r="H2131" s="36"/>
      <c r="I2131" s="113"/>
      <c r="J2131" s="36"/>
      <c r="K2131" s="36"/>
      <c r="L2131" s="39"/>
      <c r="M2131" s="197"/>
      <c r="N2131" s="61"/>
      <c r="O2131" s="61"/>
      <c r="P2131" s="61"/>
      <c r="Q2131" s="61"/>
      <c r="R2131" s="61"/>
      <c r="S2131" s="61"/>
      <c r="T2131" s="62"/>
      <c r="AT2131" s="18" t="s">
        <v>187</v>
      </c>
      <c r="AU2131" s="18" t="s">
        <v>85</v>
      </c>
    </row>
    <row r="2132" spans="2:65" s="13" customFormat="1" ht="11.25">
      <c r="B2132" s="208"/>
      <c r="C2132" s="209"/>
      <c r="D2132" s="195" t="s">
        <v>189</v>
      </c>
      <c r="E2132" s="209"/>
      <c r="F2132" s="211" t="s">
        <v>2313</v>
      </c>
      <c r="G2132" s="209"/>
      <c r="H2132" s="212">
        <v>339.45600000000002</v>
      </c>
      <c r="I2132" s="213"/>
      <c r="J2132" s="209"/>
      <c r="K2132" s="209"/>
      <c r="L2132" s="214"/>
      <c r="M2132" s="215"/>
      <c r="N2132" s="216"/>
      <c r="O2132" s="216"/>
      <c r="P2132" s="216"/>
      <c r="Q2132" s="216"/>
      <c r="R2132" s="216"/>
      <c r="S2132" s="216"/>
      <c r="T2132" s="217"/>
      <c r="AT2132" s="218" t="s">
        <v>189</v>
      </c>
      <c r="AU2132" s="218" t="s">
        <v>85</v>
      </c>
      <c r="AV2132" s="13" t="s">
        <v>85</v>
      </c>
      <c r="AW2132" s="13" t="s">
        <v>4</v>
      </c>
      <c r="AX2132" s="13" t="s">
        <v>83</v>
      </c>
      <c r="AY2132" s="218" t="s">
        <v>178</v>
      </c>
    </row>
    <row r="2133" spans="2:65" s="1" customFormat="1" ht="16.5" customHeight="1">
      <c r="B2133" s="35"/>
      <c r="C2133" s="183" t="s">
        <v>2314</v>
      </c>
      <c r="D2133" s="183" t="s">
        <v>180</v>
      </c>
      <c r="E2133" s="184" t="s">
        <v>2315</v>
      </c>
      <c r="F2133" s="185" t="s">
        <v>2316</v>
      </c>
      <c r="G2133" s="186" t="s">
        <v>1843</v>
      </c>
      <c r="H2133" s="255"/>
      <c r="I2133" s="188"/>
      <c r="J2133" s="189">
        <f>ROUND(I2133*H2133,2)</f>
        <v>0</v>
      </c>
      <c r="K2133" s="185" t="s">
        <v>184</v>
      </c>
      <c r="L2133" s="39"/>
      <c r="M2133" s="190" t="s">
        <v>19</v>
      </c>
      <c r="N2133" s="191" t="s">
        <v>46</v>
      </c>
      <c r="O2133" s="61"/>
      <c r="P2133" s="192">
        <f>O2133*H2133</f>
        <v>0</v>
      </c>
      <c r="Q2133" s="192">
        <v>0</v>
      </c>
      <c r="R2133" s="192">
        <f>Q2133*H2133</f>
        <v>0</v>
      </c>
      <c r="S2133" s="192">
        <v>0</v>
      </c>
      <c r="T2133" s="193">
        <f>S2133*H2133</f>
        <v>0</v>
      </c>
      <c r="AR2133" s="18" t="s">
        <v>288</v>
      </c>
      <c r="AT2133" s="18" t="s">
        <v>180</v>
      </c>
      <c r="AU2133" s="18" t="s">
        <v>85</v>
      </c>
      <c r="AY2133" s="18" t="s">
        <v>178</v>
      </c>
      <c r="BE2133" s="194">
        <f>IF(N2133="základní",J2133,0)</f>
        <v>0</v>
      </c>
      <c r="BF2133" s="194">
        <f>IF(N2133="snížená",J2133,0)</f>
        <v>0</v>
      </c>
      <c r="BG2133" s="194">
        <f>IF(N2133="zákl. přenesená",J2133,0)</f>
        <v>0</v>
      </c>
      <c r="BH2133" s="194">
        <f>IF(N2133="sníž. přenesená",J2133,0)</f>
        <v>0</v>
      </c>
      <c r="BI2133" s="194">
        <f>IF(N2133="nulová",J2133,0)</f>
        <v>0</v>
      </c>
      <c r="BJ2133" s="18" t="s">
        <v>83</v>
      </c>
      <c r="BK2133" s="194">
        <f>ROUND(I2133*H2133,2)</f>
        <v>0</v>
      </c>
      <c r="BL2133" s="18" t="s">
        <v>288</v>
      </c>
      <c r="BM2133" s="18" t="s">
        <v>2317</v>
      </c>
    </row>
    <row r="2134" spans="2:65" s="1" customFormat="1" ht="19.5">
      <c r="B2134" s="35"/>
      <c r="C2134" s="36"/>
      <c r="D2134" s="195" t="s">
        <v>187</v>
      </c>
      <c r="E2134" s="36"/>
      <c r="F2134" s="196" t="s">
        <v>2318</v>
      </c>
      <c r="G2134" s="36"/>
      <c r="H2134" s="36"/>
      <c r="I2134" s="113"/>
      <c r="J2134" s="36"/>
      <c r="K2134" s="36"/>
      <c r="L2134" s="39"/>
      <c r="M2134" s="197"/>
      <c r="N2134" s="61"/>
      <c r="O2134" s="61"/>
      <c r="P2134" s="61"/>
      <c r="Q2134" s="61"/>
      <c r="R2134" s="61"/>
      <c r="S2134" s="61"/>
      <c r="T2134" s="62"/>
      <c r="AT2134" s="18" t="s">
        <v>187</v>
      </c>
      <c r="AU2134" s="18" t="s">
        <v>85</v>
      </c>
    </row>
    <row r="2135" spans="2:65" s="11" customFormat="1" ht="22.9" customHeight="1">
      <c r="B2135" s="167"/>
      <c r="C2135" s="168"/>
      <c r="D2135" s="169" t="s">
        <v>74</v>
      </c>
      <c r="E2135" s="181" t="s">
        <v>2319</v>
      </c>
      <c r="F2135" s="181" t="s">
        <v>2320</v>
      </c>
      <c r="G2135" s="168"/>
      <c r="H2135" s="168"/>
      <c r="I2135" s="171"/>
      <c r="J2135" s="182">
        <f>BK2135</f>
        <v>0</v>
      </c>
      <c r="K2135" s="168"/>
      <c r="L2135" s="173"/>
      <c r="M2135" s="174"/>
      <c r="N2135" s="175"/>
      <c r="O2135" s="175"/>
      <c r="P2135" s="176">
        <f>SUM(P2136:P2167)</f>
        <v>0</v>
      </c>
      <c r="Q2135" s="175"/>
      <c r="R2135" s="176">
        <f>SUM(R2136:R2167)</f>
        <v>8.3369999999999997</v>
      </c>
      <c r="S2135" s="175"/>
      <c r="T2135" s="177">
        <f>SUM(T2136:T2167)</f>
        <v>0</v>
      </c>
      <c r="AR2135" s="178" t="s">
        <v>85</v>
      </c>
      <c r="AT2135" s="179" t="s">
        <v>74</v>
      </c>
      <c r="AU2135" s="179" t="s">
        <v>83</v>
      </c>
      <c r="AY2135" s="178" t="s">
        <v>178</v>
      </c>
      <c r="BK2135" s="180">
        <f>SUM(BK2136:BK2167)</f>
        <v>0</v>
      </c>
    </row>
    <row r="2136" spans="2:65" s="1" customFormat="1" ht="16.5" customHeight="1">
      <c r="B2136" s="35"/>
      <c r="C2136" s="183" t="s">
        <v>2321</v>
      </c>
      <c r="D2136" s="183" t="s">
        <v>180</v>
      </c>
      <c r="E2136" s="184" t="s">
        <v>2322</v>
      </c>
      <c r="F2136" s="185" t="s">
        <v>2323</v>
      </c>
      <c r="G2136" s="186" t="s">
        <v>496</v>
      </c>
      <c r="H2136" s="187">
        <v>495.8</v>
      </c>
      <c r="I2136" s="188"/>
      <c r="J2136" s="189">
        <f>ROUND(I2136*H2136,2)</f>
        <v>0</v>
      </c>
      <c r="K2136" s="185" t="s">
        <v>184</v>
      </c>
      <c r="L2136" s="39"/>
      <c r="M2136" s="190" t="s">
        <v>19</v>
      </c>
      <c r="N2136" s="191" t="s">
        <v>46</v>
      </c>
      <c r="O2136" s="61"/>
      <c r="P2136" s="192">
        <f>O2136*H2136</f>
        <v>0</v>
      </c>
      <c r="Q2136" s="192">
        <v>0</v>
      </c>
      <c r="R2136" s="192">
        <f>Q2136*H2136</f>
        <v>0</v>
      </c>
      <c r="S2136" s="192">
        <v>0</v>
      </c>
      <c r="T2136" s="193">
        <f>S2136*H2136</f>
        <v>0</v>
      </c>
      <c r="AR2136" s="18" t="s">
        <v>288</v>
      </c>
      <c r="AT2136" s="18" t="s">
        <v>180</v>
      </c>
      <c r="AU2136" s="18" t="s">
        <v>85</v>
      </c>
      <c r="AY2136" s="18" t="s">
        <v>178</v>
      </c>
      <c r="BE2136" s="194">
        <f>IF(N2136="základní",J2136,0)</f>
        <v>0</v>
      </c>
      <c r="BF2136" s="194">
        <f>IF(N2136="snížená",J2136,0)</f>
        <v>0</v>
      </c>
      <c r="BG2136" s="194">
        <f>IF(N2136="zákl. přenesená",J2136,0)</f>
        <v>0</v>
      </c>
      <c r="BH2136" s="194">
        <f>IF(N2136="sníž. přenesená",J2136,0)</f>
        <v>0</v>
      </c>
      <c r="BI2136" s="194">
        <f>IF(N2136="nulová",J2136,0)</f>
        <v>0</v>
      </c>
      <c r="BJ2136" s="18" t="s">
        <v>83</v>
      </c>
      <c r="BK2136" s="194">
        <f>ROUND(I2136*H2136,2)</f>
        <v>0</v>
      </c>
      <c r="BL2136" s="18" t="s">
        <v>288</v>
      </c>
      <c r="BM2136" s="18" t="s">
        <v>2324</v>
      </c>
    </row>
    <row r="2137" spans="2:65" s="1" customFormat="1" ht="19.5">
      <c r="B2137" s="35"/>
      <c r="C2137" s="36"/>
      <c r="D2137" s="195" t="s">
        <v>187</v>
      </c>
      <c r="E2137" s="36"/>
      <c r="F2137" s="196" t="s">
        <v>2325</v>
      </c>
      <c r="G2137" s="36"/>
      <c r="H2137" s="36"/>
      <c r="I2137" s="113"/>
      <c r="J2137" s="36"/>
      <c r="K2137" s="36"/>
      <c r="L2137" s="39"/>
      <c r="M2137" s="197"/>
      <c r="N2137" s="61"/>
      <c r="O2137" s="61"/>
      <c r="P2137" s="61"/>
      <c r="Q2137" s="61"/>
      <c r="R2137" s="61"/>
      <c r="S2137" s="61"/>
      <c r="T2137" s="62"/>
      <c r="AT2137" s="18" t="s">
        <v>187</v>
      </c>
      <c r="AU2137" s="18" t="s">
        <v>85</v>
      </c>
    </row>
    <row r="2138" spans="2:65" s="12" customFormat="1" ht="11.25">
      <c r="B2138" s="198"/>
      <c r="C2138" s="199"/>
      <c r="D2138" s="195" t="s">
        <v>189</v>
      </c>
      <c r="E2138" s="200" t="s">
        <v>19</v>
      </c>
      <c r="F2138" s="201" t="s">
        <v>2326</v>
      </c>
      <c r="G2138" s="199"/>
      <c r="H2138" s="200" t="s">
        <v>19</v>
      </c>
      <c r="I2138" s="202"/>
      <c r="J2138" s="199"/>
      <c r="K2138" s="199"/>
      <c r="L2138" s="203"/>
      <c r="M2138" s="204"/>
      <c r="N2138" s="205"/>
      <c r="O2138" s="205"/>
      <c r="P2138" s="205"/>
      <c r="Q2138" s="205"/>
      <c r="R2138" s="205"/>
      <c r="S2138" s="205"/>
      <c r="T2138" s="206"/>
      <c r="AT2138" s="207" t="s">
        <v>189</v>
      </c>
      <c r="AU2138" s="207" t="s">
        <v>85</v>
      </c>
      <c r="AV2138" s="12" t="s">
        <v>83</v>
      </c>
      <c r="AW2138" s="12" t="s">
        <v>35</v>
      </c>
      <c r="AX2138" s="12" t="s">
        <v>75</v>
      </c>
      <c r="AY2138" s="207" t="s">
        <v>178</v>
      </c>
    </row>
    <row r="2139" spans="2:65" s="13" customFormat="1" ht="11.25">
      <c r="B2139" s="208"/>
      <c r="C2139" s="209"/>
      <c r="D2139" s="195" t="s">
        <v>189</v>
      </c>
      <c r="E2139" s="210" t="s">
        <v>19</v>
      </c>
      <c r="F2139" s="211" t="s">
        <v>2327</v>
      </c>
      <c r="G2139" s="209"/>
      <c r="H2139" s="212">
        <v>495.8</v>
      </c>
      <c r="I2139" s="213"/>
      <c r="J2139" s="209"/>
      <c r="K2139" s="209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189</v>
      </c>
      <c r="AU2139" s="218" t="s">
        <v>85</v>
      </c>
      <c r="AV2139" s="13" t="s">
        <v>85</v>
      </c>
      <c r="AW2139" s="13" t="s">
        <v>35</v>
      </c>
      <c r="AX2139" s="13" t="s">
        <v>83</v>
      </c>
      <c r="AY2139" s="218" t="s">
        <v>178</v>
      </c>
    </row>
    <row r="2140" spans="2:65" s="1" customFormat="1" ht="16.5" customHeight="1">
      <c r="B2140" s="35"/>
      <c r="C2140" s="183" t="s">
        <v>2328</v>
      </c>
      <c r="D2140" s="183" t="s">
        <v>180</v>
      </c>
      <c r="E2140" s="184" t="s">
        <v>2329</v>
      </c>
      <c r="F2140" s="185" t="s">
        <v>2330</v>
      </c>
      <c r="G2140" s="186" t="s">
        <v>496</v>
      </c>
      <c r="H2140" s="187">
        <v>150</v>
      </c>
      <c r="I2140" s="188"/>
      <c r="J2140" s="189">
        <f>ROUND(I2140*H2140,2)</f>
        <v>0</v>
      </c>
      <c r="K2140" s="185" t="s">
        <v>184</v>
      </c>
      <c r="L2140" s="39"/>
      <c r="M2140" s="190" t="s">
        <v>19</v>
      </c>
      <c r="N2140" s="191" t="s">
        <v>46</v>
      </c>
      <c r="O2140" s="61"/>
      <c r="P2140" s="192">
        <f>O2140*H2140</f>
        <v>0</v>
      </c>
      <c r="Q2140" s="192">
        <v>0</v>
      </c>
      <c r="R2140" s="192">
        <f>Q2140*H2140</f>
        <v>0</v>
      </c>
      <c r="S2140" s="192">
        <v>0</v>
      </c>
      <c r="T2140" s="193">
        <f>S2140*H2140</f>
        <v>0</v>
      </c>
      <c r="AR2140" s="18" t="s">
        <v>288</v>
      </c>
      <c r="AT2140" s="18" t="s">
        <v>180</v>
      </c>
      <c r="AU2140" s="18" t="s">
        <v>85</v>
      </c>
      <c r="AY2140" s="18" t="s">
        <v>178</v>
      </c>
      <c r="BE2140" s="194">
        <f>IF(N2140="základní",J2140,0)</f>
        <v>0</v>
      </c>
      <c r="BF2140" s="194">
        <f>IF(N2140="snížená",J2140,0)</f>
        <v>0</v>
      </c>
      <c r="BG2140" s="194">
        <f>IF(N2140="zákl. přenesená",J2140,0)</f>
        <v>0</v>
      </c>
      <c r="BH2140" s="194">
        <f>IF(N2140="sníž. přenesená",J2140,0)</f>
        <v>0</v>
      </c>
      <c r="BI2140" s="194">
        <f>IF(N2140="nulová",J2140,0)</f>
        <v>0</v>
      </c>
      <c r="BJ2140" s="18" t="s">
        <v>83</v>
      </c>
      <c r="BK2140" s="194">
        <f>ROUND(I2140*H2140,2)</f>
        <v>0</v>
      </c>
      <c r="BL2140" s="18" t="s">
        <v>288</v>
      </c>
      <c r="BM2140" s="18" t="s">
        <v>2331</v>
      </c>
    </row>
    <row r="2141" spans="2:65" s="1" customFormat="1" ht="19.5">
      <c r="B2141" s="35"/>
      <c r="C2141" s="36"/>
      <c r="D2141" s="195" t="s">
        <v>187</v>
      </c>
      <c r="E2141" s="36"/>
      <c r="F2141" s="196" t="s">
        <v>2332</v>
      </c>
      <c r="G2141" s="36"/>
      <c r="H2141" s="36"/>
      <c r="I2141" s="113"/>
      <c r="J2141" s="36"/>
      <c r="K2141" s="36"/>
      <c r="L2141" s="39"/>
      <c r="M2141" s="197"/>
      <c r="N2141" s="61"/>
      <c r="O2141" s="61"/>
      <c r="P2141" s="61"/>
      <c r="Q2141" s="61"/>
      <c r="R2141" s="61"/>
      <c r="S2141" s="61"/>
      <c r="T2141" s="62"/>
      <c r="AT2141" s="18" t="s">
        <v>187</v>
      </c>
      <c r="AU2141" s="18" t="s">
        <v>85</v>
      </c>
    </row>
    <row r="2142" spans="2:65" s="12" customFormat="1" ht="11.25">
      <c r="B2142" s="198"/>
      <c r="C2142" s="199"/>
      <c r="D2142" s="195" t="s">
        <v>189</v>
      </c>
      <c r="E2142" s="200" t="s">
        <v>19</v>
      </c>
      <c r="F2142" s="201" t="s">
        <v>2333</v>
      </c>
      <c r="G2142" s="199"/>
      <c r="H2142" s="200" t="s">
        <v>19</v>
      </c>
      <c r="I2142" s="202"/>
      <c r="J2142" s="199"/>
      <c r="K2142" s="199"/>
      <c r="L2142" s="203"/>
      <c r="M2142" s="204"/>
      <c r="N2142" s="205"/>
      <c r="O2142" s="205"/>
      <c r="P2142" s="205"/>
      <c r="Q2142" s="205"/>
      <c r="R2142" s="205"/>
      <c r="S2142" s="205"/>
      <c r="T2142" s="206"/>
      <c r="AT2142" s="207" t="s">
        <v>189</v>
      </c>
      <c r="AU2142" s="207" t="s">
        <v>85</v>
      </c>
      <c r="AV2142" s="12" t="s">
        <v>83</v>
      </c>
      <c r="AW2142" s="12" t="s">
        <v>35</v>
      </c>
      <c r="AX2142" s="12" t="s">
        <v>75</v>
      </c>
      <c r="AY2142" s="207" t="s">
        <v>178</v>
      </c>
    </row>
    <row r="2143" spans="2:65" s="13" customFormat="1" ht="11.25">
      <c r="B2143" s="208"/>
      <c r="C2143" s="209"/>
      <c r="D2143" s="195" t="s">
        <v>189</v>
      </c>
      <c r="E2143" s="210" t="s">
        <v>19</v>
      </c>
      <c r="F2143" s="211" t="s">
        <v>2334</v>
      </c>
      <c r="G2143" s="209"/>
      <c r="H2143" s="212">
        <v>150</v>
      </c>
      <c r="I2143" s="213"/>
      <c r="J2143" s="209"/>
      <c r="K2143" s="209"/>
      <c r="L2143" s="214"/>
      <c r="M2143" s="215"/>
      <c r="N2143" s="216"/>
      <c r="O2143" s="216"/>
      <c r="P2143" s="216"/>
      <c r="Q2143" s="216"/>
      <c r="R2143" s="216"/>
      <c r="S2143" s="216"/>
      <c r="T2143" s="217"/>
      <c r="AT2143" s="218" t="s">
        <v>189</v>
      </c>
      <c r="AU2143" s="218" t="s">
        <v>85</v>
      </c>
      <c r="AV2143" s="13" t="s">
        <v>85</v>
      </c>
      <c r="AW2143" s="13" t="s">
        <v>35</v>
      </c>
      <c r="AX2143" s="13" t="s">
        <v>83</v>
      </c>
      <c r="AY2143" s="218" t="s">
        <v>178</v>
      </c>
    </row>
    <row r="2144" spans="2:65" s="1" customFormat="1" ht="16.5" customHeight="1">
      <c r="B2144" s="35"/>
      <c r="C2144" s="183" t="s">
        <v>2335</v>
      </c>
      <c r="D2144" s="183" t="s">
        <v>180</v>
      </c>
      <c r="E2144" s="184" t="s">
        <v>2336</v>
      </c>
      <c r="F2144" s="185" t="s">
        <v>2337</v>
      </c>
      <c r="G2144" s="186" t="s">
        <v>2338</v>
      </c>
      <c r="H2144" s="187">
        <v>42.624000000000002</v>
      </c>
      <c r="I2144" s="188"/>
      <c r="J2144" s="189">
        <f>ROUND(I2144*H2144,2)</f>
        <v>0</v>
      </c>
      <c r="K2144" s="185" t="s">
        <v>184</v>
      </c>
      <c r="L2144" s="39"/>
      <c r="M2144" s="190" t="s">
        <v>19</v>
      </c>
      <c r="N2144" s="191" t="s">
        <v>46</v>
      </c>
      <c r="O2144" s="61"/>
      <c r="P2144" s="192">
        <f>O2144*H2144</f>
        <v>0</v>
      </c>
      <c r="Q2144" s="192">
        <v>0</v>
      </c>
      <c r="R2144" s="192">
        <f>Q2144*H2144</f>
        <v>0</v>
      </c>
      <c r="S2144" s="192">
        <v>0</v>
      </c>
      <c r="T2144" s="193">
        <f>S2144*H2144</f>
        <v>0</v>
      </c>
      <c r="AR2144" s="18" t="s">
        <v>288</v>
      </c>
      <c r="AT2144" s="18" t="s">
        <v>180</v>
      </c>
      <c r="AU2144" s="18" t="s">
        <v>85</v>
      </c>
      <c r="AY2144" s="18" t="s">
        <v>178</v>
      </c>
      <c r="BE2144" s="194">
        <f>IF(N2144="základní",J2144,0)</f>
        <v>0</v>
      </c>
      <c r="BF2144" s="194">
        <f>IF(N2144="snížená",J2144,0)</f>
        <v>0</v>
      </c>
      <c r="BG2144" s="194">
        <f>IF(N2144="zákl. přenesená",J2144,0)</f>
        <v>0</v>
      </c>
      <c r="BH2144" s="194">
        <f>IF(N2144="sníž. přenesená",J2144,0)</f>
        <v>0</v>
      </c>
      <c r="BI2144" s="194">
        <f>IF(N2144="nulová",J2144,0)</f>
        <v>0</v>
      </c>
      <c r="BJ2144" s="18" t="s">
        <v>83</v>
      </c>
      <c r="BK2144" s="194">
        <f>ROUND(I2144*H2144,2)</f>
        <v>0</v>
      </c>
      <c r="BL2144" s="18" t="s">
        <v>288</v>
      </c>
      <c r="BM2144" s="18" t="s">
        <v>2339</v>
      </c>
    </row>
    <row r="2145" spans="2:65" s="1" customFormat="1" ht="11.25">
      <c r="B2145" s="35"/>
      <c r="C2145" s="36"/>
      <c r="D2145" s="195" t="s">
        <v>187</v>
      </c>
      <c r="E2145" s="36"/>
      <c r="F2145" s="196" t="s">
        <v>2340</v>
      </c>
      <c r="G2145" s="36"/>
      <c r="H2145" s="36"/>
      <c r="I2145" s="113"/>
      <c r="J2145" s="36"/>
      <c r="K2145" s="36"/>
      <c r="L2145" s="39"/>
      <c r="M2145" s="197"/>
      <c r="N2145" s="61"/>
      <c r="O2145" s="61"/>
      <c r="P2145" s="61"/>
      <c r="Q2145" s="61"/>
      <c r="R2145" s="61"/>
      <c r="S2145" s="61"/>
      <c r="T2145" s="62"/>
      <c r="AT2145" s="18" t="s">
        <v>187</v>
      </c>
      <c r="AU2145" s="18" t="s">
        <v>85</v>
      </c>
    </row>
    <row r="2146" spans="2:65" s="12" customFormat="1" ht="11.25">
      <c r="B2146" s="198"/>
      <c r="C2146" s="199"/>
      <c r="D2146" s="195" t="s">
        <v>189</v>
      </c>
      <c r="E2146" s="200" t="s">
        <v>19</v>
      </c>
      <c r="F2146" s="201" t="s">
        <v>2341</v>
      </c>
      <c r="G2146" s="199"/>
      <c r="H2146" s="200" t="s">
        <v>19</v>
      </c>
      <c r="I2146" s="202"/>
      <c r="J2146" s="199"/>
      <c r="K2146" s="199"/>
      <c r="L2146" s="203"/>
      <c r="M2146" s="204"/>
      <c r="N2146" s="205"/>
      <c r="O2146" s="205"/>
      <c r="P2146" s="205"/>
      <c r="Q2146" s="205"/>
      <c r="R2146" s="205"/>
      <c r="S2146" s="205"/>
      <c r="T2146" s="206"/>
      <c r="AT2146" s="207" t="s">
        <v>189</v>
      </c>
      <c r="AU2146" s="207" t="s">
        <v>85</v>
      </c>
      <c r="AV2146" s="12" t="s">
        <v>83</v>
      </c>
      <c r="AW2146" s="12" t="s">
        <v>35</v>
      </c>
      <c r="AX2146" s="12" t="s">
        <v>75</v>
      </c>
      <c r="AY2146" s="207" t="s">
        <v>178</v>
      </c>
    </row>
    <row r="2147" spans="2:65" s="12" customFormat="1" ht="11.25">
      <c r="B2147" s="198"/>
      <c r="C2147" s="199"/>
      <c r="D2147" s="195" t="s">
        <v>189</v>
      </c>
      <c r="E2147" s="200" t="s">
        <v>19</v>
      </c>
      <c r="F2147" s="201" t="s">
        <v>2342</v>
      </c>
      <c r="G2147" s="199"/>
      <c r="H2147" s="200" t="s">
        <v>19</v>
      </c>
      <c r="I2147" s="202"/>
      <c r="J2147" s="199"/>
      <c r="K2147" s="199"/>
      <c r="L2147" s="203"/>
      <c r="M2147" s="204"/>
      <c r="N2147" s="205"/>
      <c r="O2147" s="205"/>
      <c r="P2147" s="205"/>
      <c r="Q2147" s="205"/>
      <c r="R2147" s="205"/>
      <c r="S2147" s="205"/>
      <c r="T2147" s="206"/>
      <c r="AT2147" s="207" t="s">
        <v>189</v>
      </c>
      <c r="AU2147" s="207" t="s">
        <v>85</v>
      </c>
      <c r="AV2147" s="12" t="s">
        <v>83</v>
      </c>
      <c r="AW2147" s="12" t="s">
        <v>35</v>
      </c>
      <c r="AX2147" s="12" t="s">
        <v>75</v>
      </c>
      <c r="AY2147" s="207" t="s">
        <v>178</v>
      </c>
    </row>
    <row r="2148" spans="2:65" s="13" customFormat="1" ht="11.25">
      <c r="B2148" s="208"/>
      <c r="C2148" s="209"/>
      <c r="D2148" s="195" t="s">
        <v>189</v>
      </c>
      <c r="E2148" s="210" t="s">
        <v>19</v>
      </c>
      <c r="F2148" s="211" t="s">
        <v>2343</v>
      </c>
      <c r="G2148" s="209"/>
      <c r="H2148" s="212">
        <v>42.624000000000002</v>
      </c>
      <c r="I2148" s="213"/>
      <c r="J2148" s="209"/>
      <c r="K2148" s="209"/>
      <c r="L2148" s="214"/>
      <c r="M2148" s="215"/>
      <c r="N2148" s="216"/>
      <c r="O2148" s="216"/>
      <c r="P2148" s="216"/>
      <c r="Q2148" s="216"/>
      <c r="R2148" s="216"/>
      <c r="S2148" s="216"/>
      <c r="T2148" s="217"/>
      <c r="AT2148" s="218" t="s">
        <v>189</v>
      </c>
      <c r="AU2148" s="218" t="s">
        <v>85</v>
      </c>
      <c r="AV2148" s="13" t="s">
        <v>85</v>
      </c>
      <c r="AW2148" s="13" t="s">
        <v>35</v>
      </c>
      <c r="AX2148" s="13" t="s">
        <v>83</v>
      </c>
      <c r="AY2148" s="218" t="s">
        <v>178</v>
      </c>
    </row>
    <row r="2149" spans="2:65" s="1" customFormat="1" ht="24" customHeight="1">
      <c r="B2149" s="35"/>
      <c r="C2149" s="245" t="s">
        <v>2344</v>
      </c>
      <c r="D2149" s="245" t="s">
        <v>970</v>
      </c>
      <c r="E2149" s="246" t="s">
        <v>2345</v>
      </c>
      <c r="F2149" s="247" t="s">
        <v>2346</v>
      </c>
      <c r="G2149" s="248" t="s">
        <v>496</v>
      </c>
      <c r="H2149" s="249">
        <v>495.8</v>
      </c>
      <c r="I2149" s="250"/>
      <c r="J2149" s="251">
        <f>ROUND(I2149*H2149,2)</f>
        <v>0</v>
      </c>
      <c r="K2149" s="247" t="s">
        <v>1889</v>
      </c>
      <c r="L2149" s="252"/>
      <c r="M2149" s="253" t="s">
        <v>19</v>
      </c>
      <c r="N2149" s="254" t="s">
        <v>46</v>
      </c>
      <c r="O2149" s="61"/>
      <c r="P2149" s="192">
        <f>O2149*H2149</f>
        <v>0</v>
      </c>
      <c r="Q2149" s="192">
        <v>1.4999999999999999E-2</v>
      </c>
      <c r="R2149" s="192">
        <f>Q2149*H2149</f>
        <v>7.4370000000000003</v>
      </c>
      <c r="S2149" s="192">
        <v>0</v>
      </c>
      <c r="T2149" s="193">
        <f>S2149*H2149</f>
        <v>0</v>
      </c>
      <c r="AR2149" s="18" t="s">
        <v>403</v>
      </c>
      <c r="AT2149" s="18" t="s">
        <v>970</v>
      </c>
      <c r="AU2149" s="18" t="s">
        <v>85</v>
      </c>
      <c r="AY2149" s="18" t="s">
        <v>178</v>
      </c>
      <c r="BE2149" s="194">
        <f>IF(N2149="základní",J2149,0)</f>
        <v>0</v>
      </c>
      <c r="BF2149" s="194">
        <f>IF(N2149="snížená",J2149,0)</f>
        <v>0</v>
      </c>
      <c r="BG2149" s="194">
        <f>IF(N2149="zákl. přenesená",J2149,0)</f>
        <v>0</v>
      </c>
      <c r="BH2149" s="194">
        <f>IF(N2149="sníž. přenesená",J2149,0)</f>
        <v>0</v>
      </c>
      <c r="BI2149" s="194">
        <f>IF(N2149="nulová",J2149,0)</f>
        <v>0</v>
      </c>
      <c r="BJ2149" s="18" t="s">
        <v>83</v>
      </c>
      <c r="BK2149" s="194">
        <f>ROUND(I2149*H2149,2)</f>
        <v>0</v>
      </c>
      <c r="BL2149" s="18" t="s">
        <v>288</v>
      </c>
      <c r="BM2149" s="18" t="s">
        <v>2347</v>
      </c>
    </row>
    <row r="2150" spans="2:65" s="1" customFormat="1" ht="11.25">
      <c r="B2150" s="35"/>
      <c r="C2150" s="36"/>
      <c r="D2150" s="195" t="s">
        <v>187</v>
      </c>
      <c r="E2150" s="36"/>
      <c r="F2150" s="196" t="s">
        <v>2346</v>
      </c>
      <c r="G2150" s="36"/>
      <c r="H2150" s="36"/>
      <c r="I2150" s="113"/>
      <c r="J2150" s="36"/>
      <c r="K2150" s="36"/>
      <c r="L2150" s="39"/>
      <c r="M2150" s="197"/>
      <c r="N2150" s="61"/>
      <c r="O2150" s="61"/>
      <c r="P2150" s="61"/>
      <c r="Q2150" s="61"/>
      <c r="R2150" s="61"/>
      <c r="S2150" s="61"/>
      <c r="T2150" s="62"/>
      <c r="AT2150" s="18" t="s">
        <v>187</v>
      </c>
      <c r="AU2150" s="18" t="s">
        <v>85</v>
      </c>
    </row>
    <row r="2151" spans="2:65" s="1" customFormat="1" ht="29.25">
      <c r="B2151" s="35"/>
      <c r="C2151" s="36"/>
      <c r="D2151" s="195" t="s">
        <v>333</v>
      </c>
      <c r="E2151" s="36"/>
      <c r="F2151" s="241" t="s">
        <v>2348</v>
      </c>
      <c r="G2151" s="36"/>
      <c r="H2151" s="36"/>
      <c r="I2151" s="113"/>
      <c r="J2151" s="36"/>
      <c r="K2151" s="36"/>
      <c r="L2151" s="39"/>
      <c r="M2151" s="197"/>
      <c r="N2151" s="61"/>
      <c r="O2151" s="61"/>
      <c r="P2151" s="61"/>
      <c r="Q2151" s="61"/>
      <c r="R2151" s="61"/>
      <c r="S2151" s="61"/>
      <c r="T2151" s="62"/>
      <c r="AT2151" s="18" t="s">
        <v>333</v>
      </c>
      <c r="AU2151" s="18" t="s">
        <v>85</v>
      </c>
    </row>
    <row r="2152" spans="2:65" s="12" customFormat="1" ht="11.25">
      <c r="B2152" s="198"/>
      <c r="C2152" s="199"/>
      <c r="D2152" s="195" t="s">
        <v>189</v>
      </c>
      <c r="E2152" s="200" t="s">
        <v>19</v>
      </c>
      <c r="F2152" s="201" t="s">
        <v>2349</v>
      </c>
      <c r="G2152" s="199"/>
      <c r="H2152" s="200" t="s">
        <v>19</v>
      </c>
      <c r="I2152" s="202"/>
      <c r="J2152" s="199"/>
      <c r="K2152" s="199"/>
      <c r="L2152" s="203"/>
      <c r="M2152" s="204"/>
      <c r="N2152" s="205"/>
      <c r="O2152" s="205"/>
      <c r="P2152" s="205"/>
      <c r="Q2152" s="205"/>
      <c r="R2152" s="205"/>
      <c r="S2152" s="205"/>
      <c r="T2152" s="206"/>
      <c r="AT2152" s="207" t="s">
        <v>189</v>
      </c>
      <c r="AU2152" s="207" t="s">
        <v>85</v>
      </c>
      <c r="AV2152" s="12" t="s">
        <v>83</v>
      </c>
      <c r="AW2152" s="12" t="s">
        <v>35</v>
      </c>
      <c r="AX2152" s="12" t="s">
        <v>75</v>
      </c>
      <c r="AY2152" s="207" t="s">
        <v>178</v>
      </c>
    </row>
    <row r="2153" spans="2:65" s="12" customFormat="1" ht="11.25">
      <c r="B2153" s="198"/>
      <c r="C2153" s="199"/>
      <c r="D2153" s="195" t="s">
        <v>189</v>
      </c>
      <c r="E2153" s="200" t="s">
        <v>19</v>
      </c>
      <c r="F2153" s="201" t="s">
        <v>2350</v>
      </c>
      <c r="G2153" s="199"/>
      <c r="H2153" s="200" t="s">
        <v>19</v>
      </c>
      <c r="I2153" s="202"/>
      <c r="J2153" s="199"/>
      <c r="K2153" s="199"/>
      <c r="L2153" s="203"/>
      <c r="M2153" s="204"/>
      <c r="N2153" s="205"/>
      <c r="O2153" s="205"/>
      <c r="P2153" s="205"/>
      <c r="Q2153" s="205"/>
      <c r="R2153" s="205"/>
      <c r="S2153" s="205"/>
      <c r="T2153" s="206"/>
      <c r="AT2153" s="207" t="s">
        <v>189</v>
      </c>
      <c r="AU2153" s="207" t="s">
        <v>85</v>
      </c>
      <c r="AV2153" s="12" t="s">
        <v>83</v>
      </c>
      <c r="AW2153" s="12" t="s">
        <v>35</v>
      </c>
      <c r="AX2153" s="12" t="s">
        <v>75</v>
      </c>
      <c r="AY2153" s="207" t="s">
        <v>178</v>
      </c>
    </row>
    <row r="2154" spans="2:65" s="12" customFormat="1" ht="11.25">
      <c r="B2154" s="198"/>
      <c r="C2154" s="199"/>
      <c r="D2154" s="195" t="s">
        <v>189</v>
      </c>
      <c r="E2154" s="200" t="s">
        <v>19</v>
      </c>
      <c r="F2154" s="201" t="s">
        <v>2351</v>
      </c>
      <c r="G2154" s="199"/>
      <c r="H2154" s="200" t="s">
        <v>19</v>
      </c>
      <c r="I2154" s="202"/>
      <c r="J2154" s="199"/>
      <c r="K2154" s="199"/>
      <c r="L2154" s="203"/>
      <c r="M2154" s="204"/>
      <c r="N2154" s="205"/>
      <c r="O2154" s="205"/>
      <c r="P2154" s="205"/>
      <c r="Q2154" s="205"/>
      <c r="R2154" s="205"/>
      <c r="S2154" s="205"/>
      <c r="T2154" s="206"/>
      <c r="AT2154" s="207" t="s">
        <v>189</v>
      </c>
      <c r="AU2154" s="207" t="s">
        <v>85</v>
      </c>
      <c r="AV2154" s="12" t="s">
        <v>83</v>
      </c>
      <c r="AW2154" s="12" t="s">
        <v>35</v>
      </c>
      <c r="AX2154" s="12" t="s">
        <v>75</v>
      </c>
      <c r="AY2154" s="207" t="s">
        <v>178</v>
      </c>
    </row>
    <row r="2155" spans="2:65" s="13" customFormat="1" ht="11.25">
      <c r="B2155" s="208"/>
      <c r="C2155" s="209"/>
      <c r="D2155" s="195" t="s">
        <v>189</v>
      </c>
      <c r="E2155" s="210" t="s">
        <v>19</v>
      </c>
      <c r="F2155" s="211" t="s">
        <v>2327</v>
      </c>
      <c r="G2155" s="209"/>
      <c r="H2155" s="212">
        <v>495.8</v>
      </c>
      <c r="I2155" s="213"/>
      <c r="J2155" s="209"/>
      <c r="K2155" s="209"/>
      <c r="L2155" s="214"/>
      <c r="M2155" s="215"/>
      <c r="N2155" s="216"/>
      <c r="O2155" s="216"/>
      <c r="P2155" s="216"/>
      <c r="Q2155" s="216"/>
      <c r="R2155" s="216"/>
      <c r="S2155" s="216"/>
      <c r="T2155" s="217"/>
      <c r="AT2155" s="218" t="s">
        <v>189</v>
      </c>
      <c r="AU2155" s="218" t="s">
        <v>85</v>
      </c>
      <c r="AV2155" s="13" t="s">
        <v>85</v>
      </c>
      <c r="AW2155" s="13" t="s">
        <v>35</v>
      </c>
      <c r="AX2155" s="13" t="s">
        <v>83</v>
      </c>
      <c r="AY2155" s="218" t="s">
        <v>178</v>
      </c>
    </row>
    <row r="2156" spans="2:65" s="1" customFormat="1" ht="24.75" customHeight="1">
      <c r="B2156" s="35"/>
      <c r="C2156" s="245" t="s">
        <v>2352</v>
      </c>
      <c r="D2156" s="245" t="s">
        <v>970</v>
      </c>
      <c r="E2156" s="246" t="s">
        <v>2353</v>
      </c>
      <c r="F2156" s="247" t="s">
        <v>2354</v>
      </c>
      <c r="G2156" s="248" t="s">
        <v>226</v>
      </c>
      <c r="H2156" s="249">
        <v>1.5</v>
      </c>
      <c r="I2156" s="250"/>
      <c r="J2156" s="251">
        <f>ROUND(I2156*H2156,2)</f>
        <v>0</v>
      </c>
      <c r="K2156" s="247" t="s">
        <v>1889</v>
      </c>
      <c r="L2156" s="252"/>
      <c r="M2156" s="253" t="s">
        <v>19</v>
      </c>
      <c r="N2156" s="254" t="s">
        <v>46</v>
      </c>
      <c r="O2156" s="61"/>
      <c r="P2156" s="192">
        <f>O2156*H2156</f>
        <v>0</v>
      </c>
      <c r="Q2156" s="192">
        <v>0.6</v>
      </c>
      <c r="R2156" s="192">
        <f>Q2156*H2156</f>
        <v>0.89999999999999991</v>
      </c>
      <c r="S2156" s="192">
        <v>0</v>
      </c>
      <c r="T2156" s="193">
        <f>S2156*H2156</f>
        <v>0</v>
      </c>
      <c r="AR2156" s="18" t="s">
        <v>403</v>
      </c>
      <c r="AT2156" s="18" t="s">
        <v>970</v>
      </c>
      <c r="AU2156" s="18" t="s">
        <v>85</v>
      </c>
      <c r="AY2156" s="18" t="s">
        <v>178</v>
      </c>
      <c r="BE2156" s="194">
        <f>IF(N2156="základní",J2156,0)</f>
        <v>0</v>
      </c>
      <c r="BF2156" s="194">
        <f>IF(N2156="snížená",J2156,0)</f>
        <v>0</v>
      </c>
      <c r="BG2156" s="194">
        <f>IF(N2156="zákl. přenesená",J2156,0)</f>
        <v>0</v>
      </c>
      <c r="BH2156" s="194">
        <f>IF(N2156="sníž. přenesená",J2156,0)</f>
        <v>0</v>
      </c>
      <c r="BI2156" s="194">
        <f>IF(N2156="nulová",J2156,0)</f>
        <v>0</v>
      </c>
      <c r="BJ2156" s="18" t="s">
        <v>83</v>
      </c>
      <c r="BK2156" s="194">
        <f>ROUND(I2156*H2156,2)</f>
        <v>0</v>
      </c>
      <c r="BL2156" s="18" t="s">
        <v>288</v>
      </c>
      <c r="BM2156" s="18" t="s">
        <v>2355</v>
      </c>
    </row>
    <row r="2157" spans="2:65" s="1" customFormat="1" ht="11.25">
      <c r="B2157" s="35"/>
      <c r="C2157" s="36"/>
      <c r="D2157" s="195" t="s">
        <v>187</v>
      </c>
      <c r="E2157" s="36"/>
      <c r="F2157" s="196" t="s">
        <v>2354</v>
      </c>
      <c r="G2157" s="36"/>
      <c r="H2157" s="36"/>
      <c r="I2157" s="113"/>
      <c r="J2157" s="36"/>
      <c r="K2157" s="36"/>
      <c r="L2157" s="39"/>
      <c r="M2157" s="197"/>
      <c r="N2157" s="61"/>
      <c r="O2157" s="61"/>
      <c r="P2157" s="61"/>
      <c r="Q2157" s="61"/>
      <c r="R2157" s="61"/>
      <c r="S2157" s="61"/>
      <c r="T2157" s="62"/>
      <c r="AT2157" s="18" t="s">
        <v>187</v>
      </c>
      <c r="AU2157" s="18" t="s">
        <v>85</v>
      </c>
    </row>
    <row r="2158" spans="2:65" s="1" customFormat="1" ht="21.75" customHeight="1">
      <c r="B2158" s="35"/>
      <c r="C2158" s="245" t="s">
        <v>2356</v>
      </c>
      <c r="D2158" s="245" t="s">
        <v>970</v>
      </c>
      <c r="E2158" s="246" t="s">
        <v>2357</v>
      </c>
      <c r="F2158" s="247" t="s">
        <v>2358</v>
      </c>
      <c r="G2158" s="248" t="s">
        <v>291</v>
      </c>
      <c r="H2158" s="249">
        <v>1</v>
      </c>
      <c r="I2158" s="250"/>
      <c r="J2158" s="251">
        <f>ROUND(I2158*H2158,2)</f>
        <v>0</v>
      </c>
      <c r="K2158" s="247" t="s">
        <v>1889</v>
      </c>
      <c r="L2158" s="252"/>
      <c r="M2158" s="253" t="s">
        <v>19</v>
      </c>
      <c r="N2158" s="254" t="s">
        <v>46</v>
      </c>
      <c r="O2158" s="61"/>
      <c r="P2158" s="192">
        <f>O2158*H2158</f>
        <v>0</v>
      </c>
      <c r="Q2158" s="192">
        <v>0</v>
      </c>
      <c r="R2158" s="192">
        <f>Q2158*H2158</f>
        <v>0</v>
      </c>
      <c r="S2158" s="192">
        <v>0</v>
      </c>
      <c r="T2158" s="193">
        <f>S2158*H2158</f>
        <v>0</v>
      </c>
      <c r="AR2158" s="18" t="s">
        <v>403</v>
      </c>
      <c r="AT2158" s="18" t="s">
        <v>970</v>
      </c>
      <c r="AU2158" s="18" t="s">
        <v>85</v>
      </c>
      <c r="AY2158" s="18" t="s">
        <v>178</v>
      </c>
      <c r="BE2158" s="194">
        <f>IF(N2158="základní",J2158,0)</f>
        <v>0</v>
      </c>
      <c r="BF2158" s="194">
        <f>IF(N2158="snížená",J2158,0)</f>
        <v>0</v>
      </c>
      <c r="BG2158" s="194">
        <f>IF(N2158="zákl. přenesená",J2158,0)</f>
        <v>0</v>
      </c>
      <c r="BH2158" s="194">
        <f>IF(N2158="sníž. přenesená",J2158,0)</f>
        <v>0</v>
      </c>
      <c r="BI2158" s="194">
        <f>IF(N2158="nulová",J2158,0)</f>
        <v>0</v>
      </c>
      <c r="BJ2158" s="18" t="s">
        <v>83</v>
      </c>
      <c r="BK2158" s="194">
        <f>ROUND(I2158*H2158,2)</f>
        <v>0</v>
      </c>
      <c r="BL2158" s="18" t="s">
        <v>288</v>
      </c>
      <c r="BM2158" s="18" t="s">
        <v>2359</v>
      </c>
    </row>
    <row r="2159" spans="2:65" s="1" customFormat="1" ht="11.25">
      <c r="B2159" s="35"/>
      <c r="C2159" s="36"/>
      <c r="D2159" s="195" t="s">
        <v>187</v>
      </c>
      <c r="E2159" s="36"/>
      <c r="F2159" s="196" t="s">
        <v>2358</v>
      </c>
      <c r="G2159" s="36"/>
      <c r="H2159" s="36"/>
      <c r="I2159" s="113"/>
      <c r="J2159" s="36"/>
      <c r="K2159" s="36"/>
      <c r="L2159" s="39"/>
      <c r="M2159" s="197"/>
      <c r="N2159" s="61"/>
      <c r="O2159" s="61"/>
      <c r="P2159" s="61"/>
      <c r="Q2159" s="61"/>
      <c r="R2159" s="61"/>
      <c r="S2159" s="61"/>
      <c r="T2159" s="62"/>
      <c r="AT2159" s="18" t="s">
        <v>187</v>
      </c>
      <c r="AU2159" s="18" t="s">
        <v>85</v>
      </c>
    </row>
    <row r="2160" spans="2:65" s="1" customFormat="1" ht="24" customHeight="1">
      <c r="B2160" s="35"/>
      <c r="C2160" s="245" t="s">
        <v>2360</v>
      </c>
      <c r="D2160" s="245" t="s">
        <v>970</v>
      </c>
      <c r="E2160" s="246" t="s">
        <v>2361</v>
      </c>
      <c r="F2160" s="247" t="s">
        <v>2362</v>
      </c>
      <c r="G2160" s="248" t="s">
        <v>291</v>
      </c>
      <c r="H2160" s="249">
        <v>1</v>
      </c>
      <c r="I2160" s="250"/>
      <c r="J2160" s="251">
        <f>ROUND(I2160*H2160,2)</f>
        <v>0</v>
      </c>
      <c r="K2160" s="247" t="s">
        <v>1889</v>
      </c>
      <c r="L2160" s="252"/>
      <c r="M2160" s="253" t="s">
        <v>19</v>
      </c>
      <c r="N2160" s="254" t="s">
        <v>46</v>
      </c>
      <c r="O2160" s="61"/>
      <c r="P2160" s="192">
        <f>O2160*H2160</f>
        <v>0</v>
      </c>
      <c r="Q2160" s="192">
        <v>0</v>
      </c>
      <c r="R2160" s="192">
        <f>Q2160*H2160</f>
        <v>0</v>
      </c>
      <c r="S2160" s="192">
        <v>0</v>
      </c>
      <c r="T2160" s="193">
        <f>S2160*H2160</f>
        <v>0</v>
      </c>
      <c r="AR2160" s="18" t="s">
        <v>403</v>
      </c>
      <c r="AT2160" s="18" t="s">
        <v>970</v>
      </c>
      <c r="AU2160" s="18" t="s">
        <v>85</v>
      </c>
      <c r="AY2160" s="18" t="s">
        <v>178</v>
      </c>
      <c r="BE2160" s="194">
        <f>IF(N2160="základní",J2160,0)</f>
        <v>0</v>
      </c>
      <c r="BF2160" s="194">
        <f>IF(N2160="snížená",J2160,0)</f>
        <v>0</v>
      </c>
      <c r="BG2160" s="194">
        <f>IF(N2160="zákl. přenesená",J2160,0)</f>
        <v>0</v>
      </c>
      <c r="BH2160" s="194">
        <f>IF(N2160="sníž. přenesená",J2160,0)</f>
        <v>0</v>
      </c>
      <c r="BI2160" s="194">
        <f>IF(N2160="nulová",J2160,0)</f>
        <v>0</v>
      </c>
      <c r="BJ2160" s="18" t="s">
        <v>83</v>
      </c>
      <c r="BK2160" s="194">
        <f>ROUND(I2160*H2160,2)</f>
        <v>0</v>
      </c>
      <c r="BL2160" s="18" t="s">
        <v>288</v>
      </c>
      <c r="BM2160" s="18" t="s">
        <v>2363</v>
      </c>
    </row>
    <row r="2161" spans="2:65" s="1" customFormat="1" ht="11.25">
      <c r="B2161" s="35"/>
      <c r="C2161" s="36"/>
      <c r="D2161" s="195" t="s">
        <v>187</v>
      </c>
      <c r="E2161" s="36"/>
      <c r="F2161" s="196" t="s">
        <v>2362</v>
      </c>
      <c r="G2161" s="36"/>
      <c r="H2161" s="36"/>
      <c r="I2161" s="113"/>
      <c r="J2161" s="36"/>
      <c r="K2161" s="36"/>
      <c r="L2161" s="39"/>
      <c r="M2161" s="197"/>
      <c r="N2161" s="61"/>
      <c r="O2161" s="61"/>
      <c r="P2161" s="61"/>
      <c r="Q2161" s="61"/>
      <c r="R2161" s="61"/>
      <c r="S2161" s="61"/>
      <c r="T2161" s="62"/>
      <c r="AT2161" s="18" t="s">
        <v>187</v>
      </c>
      <c r="AU2161" s="18" t="s">
        <v>85</v>
      </c>
    </row>
    <row r="2162" spans="2:65" s="1" customFormat="1" ht="26.25" customHeight="1">
      <c r="B2162" s="35"/>
      <c r="C2162" s="245" t="s">
        <v>2364</v>
      </c>
      <c r="D2162" s="245" t="s">
        <v>970</v>
      </c>
      <c r="E2162" s="246" t="s">
        <v>2365</v>
      </c>
      <c r="F2162" s="247" t="s">
        <v>2366</v>
      </c>
      <c r="G2162" s="248" t="s">
        <v>291</v>
      </c>
      <c r="H2162" s="249">
        <v>1</v>
      </c>
      <c r="I2162" s="250"/>
      <c r="J2162" s="251">
        <f>ROUND(I2162*H2162,2)</f>
        <v>0</v>
      </c>
      <c r="K2162" s="247" t="s">
        <v>1889</v>
      </c>
      <c r="L2162" s="252"/>
      <c r="M2162" s="253" t="s">
        <v>19</v>
      </c>
      <c r="N2162" s="254" t="s">
        <v>46</v>
      </c>
      <c r="O2162" s="61"/>
      <c r="P2162" s="192">
        <f>O2162*H2162</f>
        <v>0</v>
      </c>
      <c r="Q2162" s="192">
        <v>0</v>
      </c>
      <c r="R2162" s="192">
        <f>Q2162*H2162</f>
        <v>0</v>
      </c>
      <c r="S2162" s="192">
        <v>0</v>
      </c>
      <c r="T2162" s="193">
        <f>S2162*H2162</f>
        <v>0</v>
      </c>
      <c r="AR2162" s="18" t="s">
        <v>403</v>
      </c>
      <c r="AT2162" s="18" t="s">
        <v>970</v>
      </c>
      <c r="AU2162" s="18" t="s">
        <v>85</v>
      </c>
      <c r="AY2162" s="18" t="s">
        <v>178</v>
      </c>
      <c r="BE2162" s="194">
        <f>IF(N2162="základní",J2162,0)</f>
        <v>0</v>
      </c>
      <c r="BF2162" s="194">
        <f>IF(N2162="snížená",J2162,0)</f>
        <v>0</v>
      </c>
      <c r="BG2162" s="194">
        <f>IF(N2162="zákl. přenesená",J2162,0)</f>
        <v>0</v>
      </c>
      <c r="BH2162" s="194">
        <f>IF(N2162="sníž. přenesená",J2162,0)</f>
        <v>0</v>
      </c>
      <c r="BI2162" s="194">
        <f>IF(N2162="nulová",J2162,0)</f>
        <v>0</v>
      </c>
      <c r="BJ2162" s="18" t="s">
        <v>83</v>
      </c>
      <c r="BK2162" s="194">
        <f>ROUND(I2162*H2162,2)</f>
        <v>0</v>
      </c>
      <c r="BL2162" s="18" t="s">
        <v>288</v>
      </c>
      <c r="BM2162" s="18" t="s">
        <v>2367</v>
      </c>
    </row>
    <row r="2163" spans="2:65" s="1" customFormat="1" ht="11.25">
      <c r="B2163" s="35"/>
      <c r="C2163" s="36"/>
      <c r="D2163" s="195" t="s">
        <v>187</v>
      </c>
      <c r="E2163" s="36"/>
      <c r="F2163" s="196" t="s">
        <v>2366</v>
      </c>
      <c r="G2163" s="36"/>
      <c r="H2163" s="36"/>
      <c r="I2163" s="113"/>
      <c r="J2163" s="36"/>
      <c r="K2163" s="36"/>
      <c r="L2163" s="39"/>
      <c r="M2163" s="197"/>
      <c r="N2163" s="61"/>
      <c r="O2163" s="61"/>
      <c r="P2163" s="61"/>
      <c r="Q2163" s="61"/>
      <c r="R2163" s="61"/>
      <c r="S2163" s="61"/>
      <c r="T2163" s="62"/>
      <c r="AT2163" s="18" t="s">
        <v>187</v>
      </c>
      <c r="AU2163" s="18" t="s">
        <v>85</v>
      </c>
    </row>
    <row r="2164" spans="2:65" s="1" customFormat="1" ht="16.5" customHeight="1">
      <c r="B2164" s="35"/>
      <c r="C2164" s="183" t="s">
        <v>2368</v>
      </c>
      <c r="D2164" s="183" t="s">
        <v>180</v>
      </c>
      <c r="E2164" s="184" t="s">
        <v>2369</v>
      </c>
      <c r="F2164" s="185" t="s">
        <v>2370</v>
      </c>
      <c r="G2164" s="186" t="s">
        <v>291</v>
      </c>
      <c r="H2164" s="187">
        <v>1</v>
      </c>
      <c r="I2164" s="188"/>
      <c r="J2164" s="189">
        <f>ROUND(I2164*H2164,2)</f>
        <v>0</v>
      </c>
      <c r="K2164" s="185" t="s">
        <v>212</v>
      </c>
      <c r="L2164" s="39"/>
      <c r="M2164" s="190" t="s">
        <v>19</v>
      </c>
      <c r="N2164" s="191" t="s">
        <v>46</v>
      </c>
      <c r="O2164" s="61"/>
      <c r="P2164" s="192">
        <f>O2164*H2164</f>
        <v>0</v>
      </c>
      <c r="Q2164" s="192">
        <v>0</v>
      </c>
      <c r="R2164" s="192">
        <f>Q2164*H2164</f>
        <v>0</v>
      </c>
      <c r="S2164" s="192">
        <v>0</v>
      </c>
      <c r="T2164" s="193">
        <f>S2164*H2164</f>
        <v>0</v>
      </c>
      <c r="AR2164" s="18" t="s">
        <v>288</v>
      </c>
      <c r="AT2164" s="18" t="s">
        <v>180</v>
      </c>
      <c r="AU2164" s="18" t="s">
        <v>85</v>
      </c>
      <c r="AY2164" s="18" t="s">
        <v>178</v>
      </c>
      <c r="BE2164" s="194">
        <f>IF(N2164="základní",J2164,0)</f>
        <v>0</v>
      </c>
      <c r="BF2164" s="194">
        <f>IF(N2164="snížená",J2164,0)</f>
        <v>0</v>
      </c>
      <c r="BG2164" s="194">
        <f>IF(N2164="zákl. přenesená",J2164,0)</f>
        <v>0</v>
      </c>
      <c r="BH2164" s="194">
        <f>IF(N2164="sníž. přenesená",J2164,0)</f>
        <v>0</v>
      </c>
      <c r="BI2164" s="194">
        <f>IF(N2164="nulová",J2164,0)</f>
        <v>0</v>
      </c>
      <c r="BJ2164" s="18" t="s">
        <v>83</v>
      </c>
      <c r="BK2164" s="194">
        <f>ROUND(I2164*H2164,2)</f>
        <v>0</v>
      </c>
      <c r="BL2164" s="18" t="s">
        <v>288</v>
      </c>
      <c r="BM2164" s="18" t="s">
        <v>2371</v>
      </c>
    </row>
    <row r="2165" spans="2:65" s="1" customFormat="1" ht="11.25">
      <c r="B2165" s="35"/>
      <c r="C2165" s="36"/>
      <c r="D2165" s="195" t="s">
        <v>187</v>
      </c>
      <c r="E2165" s="36"/>
      <c r="F2165" s="196" t="s">
        <v>2370</v>
      </c>
      <c r="G2165" s="36"/>
      <c r="H2165" s="36"/>
      <c r="I2165" s="113"/>
      <c r="J2165" s="36"/>
      <c r="K2165" s="36"/>
      <c r="L2165" s="39"/>
      <c r="M2165" s="197"/>
      <c r="N2165" s="61"/>
      <c r="O2165" s="61"/>
      <c r="P2165" s="61"/>
      <c r="Q2165" s="61"/>
      <c r="R2165" s="61"/>
      <c r="S2165" s="61"/>
      <c r="T2165" s="62"/>
      <c r="AT2165" s="18" t="s">
        <v>187</v>
      </c>
      <c r="AU2165" s="18" t="s">
        <v>85</v>
      </c>
    </row>
    <row r="2166" spans="2:65" s="1" customFormat="1" ht="16.5" customHeight="1">
      <c r="B2166" s="35"/>
      <c r="C2166" s="183" t="s">
        <v>2372</v>
      </c>
      <c r="D2166" s="183" t="s">
        <v>180</v>
      </c>
      <c r="E2166" s="184" t="s">
        <v>2373</v>
      </c>
      <c r="F2166" s="185" t="s">
        <v>2374</v>
      </c>
      <c r="G2166" s="186" t="s">
        <v>1843</v>
      </c>
      <c r="H2166" s="255"/>
      <c r="I2166" s="188"/>
      <c r="J2166" s="189">
        <f>ROUND(I2166*H2166,2)</f>
        <v>0</v>
      </c>
      <c r="K2166" s="185" t="s">
        <v>184</v>
      </c>
      <c r="L2166" s="39"/>
      <c r="M2166" s="190" t="s">
        <v>19</v>
      </c>
      <c r="N2166" s="191" t="s">
        <v>46</v>
      </c>
      <c r="O2166" s="61"/>
      <c r="P2166" s="192">
        <f>O2166*H2166</f>
        <v>0</v>
      </c>
      <c r="Q2166" s="192">
        <v>0</v>
      </c>
      <c r="R2166" s="192">
        <f>Q2166*H2166</f>
        <v>0</v>
      </c>
      <c r="S2166" s="192">
        <v>0</v>
      </c>
      <c r="T2166" s="193">
        <f>S2166*H2166</f>
        <v>0</v>
      </c>
      <c r="AR2166" s="18" t="s">
        <v>288</v>
      </c>
      <c r="AT2166" s="18" t="s">
        <v>180</v>
      </c>
      <c r="AU2166" s="18" t="s">
        <v>85</v>
      </c>
      <c r="AY2166" s="18" t="s">
        <v>178</v>
      </c>
      <c r="BE2166" s="194">
        <f>IF(N2166="základní",J2166,0)</f>
        <v>0</v>
      </c>
      <c r="BF2166" s="194">
        <f>IF(N2166="snížená",J2166,0)</f>
        <v>0</v>
      </c>
      <c r="BG2166" s="194">
        <f>IF(N2166="zákl. přenesená",J2166,0)</f>
        <v>0</v>
      </c>
      <c r="BH2166" s="194">
        <f>IF(N2166="sníž. přenesená",J2166,0)</f>
        <v>0</v>
      </c>
      <c r="BI2166" s="194">
        <f>IF(N2166="nulová",J2166,0)</f>
        <v>0</v>
      </c>
      <c r="BJ2166" s="18" t="s">
        <v>83</v>
      </c>
      <c r="BK2166" s="194">
        <f>ROUND(I2166*H2166,2)</f>
        <v>0</v>
      </c>
      <c r="BL2166" s="18" t="s">
        <v>288</v>
      </c>
      <c r="BM2166" s="18" t="s">
        <v>2375</v>
      </c>
    </row>
    <row r="2167" spans="2:65" s="1" customFormat="1" ht="19.5">
      <c r="B2167" s="35"/>
      <c r="C2167" s="36"/>
      <c r="D2167" s="195" t="s">
        <v>187</v>
      </c>
      <c r="E2167" s="36"/>
      <c r="F2167" s="196" t="s">
        <v>2376</v>
      </c>
      <c r="G2167" s="36"/>
      <c r="H2167" s="36"/>
      <c r="I2167" s="113"/>
      <c r="J2167" s="36"/>
      <c r="K2167" s="36"/>
      <c r="L2167" s="39"/>
      <c r="M2167" s="197"/>
      <c r="N2167" s="61"/>
      <c r="O2167" s="61"/>
      <c r="P2167" s="61"/>
      <c r="Q2167" s="61"/>
      <c r="R2167" s="61"/>
      <c r="S2167" s="61"/>
      <c r="T2167" s="62"/>
      <c r="AT2167" s="18" t="s">
        <v>187</v>
      </c>
      <c r="AU2167" s="18" t="s">
        <v>85</v>
      </c>
    </row>
    <row r="2168" spans="2:65" s="11" customFormat="1" ht="22.9" customHeight="1">
      <c r="B2168" s="167"/>
      <c r="C2168" s="168"/>
      <c r="D2168" s="169" t="s">
        <v>74</v>
      </c>
      <c r="E2168" s="181" t="s">
        <v>501</v>
      </c>
      <c r="F2168" s="181" t="s">
        <v>502</v>
      </c>
      <c r="G2168" s="168"/>
      <c r="H2168" s="168"/>
      <c r="I2168" s="171"/>
      <c r="J2168" s="182">
        <f>BK2168</f>
        <v>0</v>
      </c>
      <c r="K2168" s="168"/>
      <c r="L2168" s="173"/>
      <c r="M2168" s="174"/>
      <c r="N2168" s="175"/>
      <c r="O2168" s="175"/>
      <c r="P2168" s="176">
        <f>SUM(P2169:P2187)</f>
        <v>0</v>
      </c>
      <c r="Q2168" s="175"/>
      <c r="R2168" s="176">
        <f>SUM(R2169:R2187)</f>
        <v>0.17858200000000002</v>
      </c>
      <c r="S2168" s="175"/>
      <c r="T2168" s="177">
        <f>SUM(T2169:T2187)</f>
        <v>0</v>
      </c>
      <c r="AR2168" s="178" t="s">
        <v>85</v>
      </c>
      <c r="AT2168" s="179" t="s">
        <v>74</v>
      </c>
      <c r="AU2168" s="179" t="s">
        <v>83</v>
      </c>
      <c r="AY2168" s="178" t="s">
        <v>178</v>
      </c>
      <c r="BK2168" s="180">
        <f>SUM(BK2169:BK2187)</f>
        <v>0</v>
      </c>
    </row>
    <row r="2169" spans="2:65" s="1" customFormat="1" ht="16.5" customHeight="1">
      <c r="B2169" s="35"/>
      <c r="C2169" s="183" t="s">
        <v>2377</v>
      </c>
      <c r="D2169" s="183" t="s">
        <v>180</v>
      </c>
      <c r="E2169" s="184" t="s">
        <v>2378</v>
      </c>
      <c r="F2169" s="185" t="s">
        <v>2379</v>
      </c>
      <c r="G2169" s="186" t="s">
        <v>496</v>
      </c>
      <c r="H2169" s="187">
        <v>25.6</v>
      </c>
      <c r="I2169" s="188"/>
      <c r="J2169" s="189">
        <f>ROUND(I2169*H2169,2)</f>
        <v>0</v>
      </c>
      <c r="K2169" s="185" t="s">
        <v>184</v>
      </c>
      <c r="L2169" s="39"/>
      <c r="M2169" s="190" t="s">
        <v>19</v>
      </c>
      <c r="N2169" s="191" t="s">
        <v>46</v>
      </c>
      <c r="O2169" s="61"/>
      <c r="P2169" s="192">
        <f>O2169*H2169</f>
        <v>0</v>
      </c>
      <c r="Q2169" s="192">
        <v>2.2200000000000002E-3</v>
      </c>
      <c r="R2169" s="192">
        <f>Q2169*H2169</f>
        <v>5.6832000000000008E-2</v>
      </c>
      <c r="S2169" s="192">
        <v>0</v>
      </c>
      <c r="T2169" s="193">
        <f>S2169*H2169</f>
        <v>0</v>
      </c>
      <c r="AR2169" s="18" t="s">
        <v>288</v>
      </c>
      <c r="AT2169" s="18" t="s">
        <v>180</v>
      </c>
      <c r="AU2169" s="18" t="s">
        <v>85</v>
      </c>
      <c r="AY2169" s="18" t="s">
        <v>178</v>
      </c>
      <c r="BE2169" s="194">
        <f>IF(N2169="základní",J2169,0)</f>
        <v>0</v>
      </c>
      <c r="BF2169" s="194">
        <f>IF(N2169="snížená",J2169,0)</f>
        <v>0</v>
      </c>
      <c r="BG2169" s="194">
        <f>IF(N2169="zákl. přenesená",J2169,0)</f>
        <v>0</v>
      </c>
      <c r="BH2169" s="194">
        <f>IF(N2169="sníž. přenesená",J2169,0)</f>
        <v>0</v>
      </c>
      <c r="BI2169" s="194">
        <f>IF(N2169="nulová",J2169,0)</f>
        <v>0</v>
      </c>
      <c r="BJ2169" s="18" t="s">
        <v>83</v>
      </c>
      <c r="BK2169" s="194">
        <f>ROUND(I2169*H2169,2)</f>
        <v>0</v>
      </c>
      <c r="BL2169" s="18" t="s">
        <v>288</v>
      </c>
      <c r="BM2169" s="18" t="s">
        <v>2380</v>
      </c>
    </row>
    <row r="2170" spans="2:65" s="1" customFormat="1" ht="11.25">
      <c r="B2170" s="35"/>
      <c r="C2170" s="36"/>
      <c r="D2170" s="195" t="s">
        <v>187</v>
      </c>
      <c r="E2170" s="36"/>
      <c r="F2170" s="196" t="s">
        <v>2381</v>
      </c>
      <c r="G2170" s="36"/>
      <c r="H2170" s="36"/>
      <c r="I2170" s="113"/>
      <c r="J2170" s="36"/>
      <c r="K2170" s="36"/>
      <c r="L2170" s="39"/>
      <c r="M2170" s="197"/>
      <c r="N2170" s="61"/>
      <c r="O2170" s="61"/>
      <c r="P2170" s="61"/>
      <c r="Q2170" s="61"/>
      <c r="R2170" s="61"/>
      <c r="S2170" s="61"/>
      <c r="T2170" s="62"/>
      <c r="AT2170" s="18" t="s">
        <v>187</v>
      </c>
      <c r="AU2170" s="18" t="s">
        <v>85</v>
      </c>
    </row>
    <row r="2171" spans="2:65" s="12" customFormat="1" ht="11.25">
      <c r="B2171" s="198"/>
      <c r="C2171" s="199"/>
      <c r="D2171" s="195" t="s">
        <v>189</v>
      </c>
      <c r="E2171" s="200" t="s">
        <v>19</v>
      </c>
      <c r="F2171" s="201" t="s">
        <v>2382</v>
      </c>
      <c r="G2171" s="199"/>
      <c r="H2171" s="200" t="s">
        <v>19</v>
      </c>
      <c r="I2171" s="202"/>
      <c r="J2171" s="199"/>
      <c r="K2171" s="199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189</v>
      </c>
      <c r="AU2171" s="207" t="s">
        <v>85</v>
      </c>
      <c r="AV2171" s="12" t="s">
        <v>83</v>
      </c>
      <c r="AW2171" s="12" t="s">
        <v>35</v>
      </c>
      <c r="AX2171" s="12" t="s">
        <v>75</v>
      </c>
      <c r="AY2171" s="207" t="s">
        <v>178</v>
      </c>
    </row>
    <row r="2172" spans="2:65" s="13" customFormat="1" ht="11.25">
      <c r="B2172" s="208"/>
      <c r="C2172" s="209"/>
      <c r="D2172" s="195" t="s">
        <v>189</v>
      </c>
      <c r="E2172" s="210" t="s">
        <v>19</v>
      </c>
      <c r="F2172" s="211" t="s">
        <v>2383</v>
      </c>
      <c r="G2172" s="209"/>
      <c r="H2172" s="212">
        <v>12.75</v>
      </c>
      <c r="I2172" s="213"/>
      <c r="J2172" s="209"/>
      <c r="K2172" s="209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189</v>
      </c>
      <c r="AU2172" s="218" t="s">
        <v>85</v>
      </c>
      <c r="AV2172" s="13" t="s">
        <v>85</v>
      </c>
      <c r="AW2172" s="13" t="s">
        <v>35</v>
      </c>
      <c r="AX2172" s="13" t="s">
        <v>75</v>
      </c>
      <c r="AY2172" s="218" t="s">
        <v>178</v>
      </c>
    </row>
    <row r="2173" spans="2:65" s="13" customFormat="1" ht="11.25">
      <c r="B2173" s="208"/>
      <c r="C2173" s="209"/>
      <c r="D2173" s="195" t="s">
        <v>189</v>
      </c>
      <c r="E2173" s="210" t="s">
        <v>19</v>
      </c>
      <c r="F2173" s="211" t="s">
        <v>2384</v>
      </c>
      <c r="G2173" s="209"/>
      <c r="H2173" s="212">
        <v>7.35</v>
      </c>
      <c r="I2173" s="213"/>
      <c r="J2173" s="209"/>
      <c r="K2173" s="209"/>
      <c r="L2173" s="214"/>
      <c r="M2173" s="215"/>
      <c r="N2173" s="216"/>
      <c r="O2173" s="216"/>
      <c r="P2173" s="216"/>
      <c r="Q2173" s="216"/>
      <c r="R2173" s="216"/>
      <c r="S2173" s="216"/>
      <c r="T2173" s="217"/>
      <c r="AT2173" s="218" t="s">
        <v>189</v>
      </c>
      <c r="AU2173" s="218" t="s">
        <v>85</v>
      </c>
      <c r="AV2173" s="13" t="s">
        <v>85</v>
      </c>
      <c r="AW2173" s="13" t="s">
        <v>35</v>
      </c>
      <c r="AX2173" s="13" t="s">
        <v>75</v>
      </c>
      <c r="AY2173" s="218" t="s">
        <v>178</v>
      </c>
    </row>
    <row r="2174" spans="2:65" s="13" customFormat="1" ht="11.25">
      <c r="B2174" s="208"/>
      <c r="C2174" s="209"/>
      <c r="D2174" s="195" t="s">
        <v>189</v>
      </c>
      <c r="E2174" s="210" t="s">
        <v>19</v>
      </c>
      <c r="F2174" s="211" t="s">
        <v>2385</v>
      </c>
      <c r="G2174" s="209"/>
      <c r="H2174" s="212">
        <v>1.55</v>
      </c>
      <c r="I2174" s="213"/>
      <c r="J2174" s="209"/>
      <c r="K2174" s="209"/>
      <c r="L2174" s="214"/>
      <c r="M2174" s="215"/>
      <c r="N2174" s="216"/>
      <c r="O2174" s="216"/>
      <c r="P2174" s="216"/>
      <c r="Q2174" s="216"/>
      <c r="R2174" s="216"/>
      <c r="S2174" s="216"/>
      <c r="T2174" s="217"/>
      <c r="AT2174" s="218" t="s">
        <v>189</v>
      </c>
      <c r="AU2174" s="218" t="s">
        <v>85</v>
      </c>
      <c r="AV2174" s="13" t="s">
        <v>85</v>
      </c>
      <c r="AW2174" s="13" t="s">
        <v>35</v>
      </c>
      <c r="AX2174" s="13" t="s">
        <v>75</v>
      </c>
      <c r="AY2174" s="218" t="s">
        <v>178</v>
      </c>
    </row>
    <row r="2175" spans="2:65" s="13" customFormat="1" ht="11.25">
      <c r="B2175" s="208"/>
      <c r="C2175" s="209"/>
      <c r="D2175" s="195" t="s">
        <v>189</v>
      </c>
      <c r="E2175" s="210" t="s">
        <v>19</v>
      </c>
      <c r="F2175" s="211" t="s">
        <v>2386</v>
      </c>
      <c r="G2175" s="209"/>
      <c r="H2175" s="212">
        <v>0.7</v>
      </c>
      <c r="I2175" s="213"/>
      <c r="J2175" s="209"/>
      <c r="K2175" s="209"/>
      <c r="L2175" s="214"/>
      <c r="M2175" s="215"/>
      <c r="N2175" s="216"/>
      <c r="O2175" s="216"/>
      <c r="P2175" s="216"/>
      <c r="Q2175" s="216"/>
      <c r="R2175" s="216"/>
      <c r="S2175" s="216"/>
      <c r="T2175" s="217"/>
      <c r="AT2175" s="218" t="s">
        <v>189</v>
      </c>
      <c r="AU2175" s="218" t="s">
        <v>85</v>
      </c>
      <c r="AV2175" s="13" t="s">
        <v>85</v>
      </c>
      <c r="AW2175" s="13" t="s">
        <v>35</v>
      </c>
      <c r="AX2175" s="13" t="s">
        <v>75</v>
      </c>
      <c r="AY2175" s="218" t="s">
        <v>178</v>
      </c>
    </row>
    <row r="2176" spans="2:65" s="13" customFormat="1" ht="11.25">
      <c r="B2176" s="208"/>
      <c r="C2176" s="209"/>
      <c r="D2176" s="195" t="s">
        <v>189</v>
      </c>
      <c r="E2176" s="210" t="s">
        <v>19</v>
      </c>
      <c r="F2176" s="211" t="s">
        <v>2387</v>
      </c>
      <c r="G2176" s="209"/>
      <c r="H2176" s="212">
        <v>2.2000000000000002</v>
      </c>
      <c r="I2176" s="213"/>
      <c r="J2176" s="209"/>
      <c r="K2176" s="209"/>
      <c r="L2176" s="214"/>
      <c r="M2176" s="215"/>
      <c r="N2176" s="216"/>
      <c r="O2176" s="216"/>
      <c r="P2176" s="216"/>
      <c r="Q2176" s="216"/>
      <c r="R2176" s="216"/>
      <c r="S2176" s="216"/>
      <c r="T2176" s="217"/>
      <c r="AT2176" s="218" t="s">
        <v>189</v>
      </c>
      <c r="AU2176" s="218" t="s">
        <v>85</v>
      </c>
      <c r="AV2176" s="13" t="s">
        <v>85</v>
      </c>
      <c r="AW2176" s="13" t="s">
        <v>35</v>
      </c>
      <c r="AX2176" s="13" t="s">
        <v>75</v>
      </c>
      <c r="AY2176" s="218" t="s">
        <v>178</v>
      </c>
    </row>
    <row r="2177" spans="2:65" s="13" customFormat="1" ht="11.25">
      <c r="B2177" s="208"/>
      <c r="C2177" s="209"/>
      <c r="D2177" s="195" t="s">
        <v>189</v>
      </c>
      <c r="E2177" s="210" t="s">
        <v>19</v>
      </c>
      <c r="F2177" s="211" t="s">
        <v>2388</v>
      </c>
      <c r="G2177" s="209"/>
      <c r="H2177" s="212">
        <v>1.05</v>
      </c>
      <c r="I2177" s="213"/>
      <c r="J2177" s="209"/>
      <c r="K2177" s="209"/>
      <c r="L2177" s="214"/>
      <c r="M2177" s="215"/>
      <c r="N2177" s="216"/>
      <c r="O2177" s="216"/>
      <c r="P2177" s="216"/>
      <c r="Q2177" s="216"/>
      <c r="R2177" s="216"/>
      <c r="S2177" s="216"/>
      <c r="T2177" s="217"/>
      <c r="AT2177" s="218" t="s">
        <v>189</v>
      </c>
      <c r="AU2177" s="218" t="s">
        <v>85</v>
      </c>
      <c r="AV2177" s="13" t="s">
        <v>85</v>
      </c>
      <c r="AW2177" s="13" t="s">
        <v>35</v>
      </c>
      <c r="AX2177" s="13" t="s">
        <v>75</v>
      </c>
      <c r="AY2177" s="218" t="s">
        <v>178</v>
      </c>
    </row>
    <row r="2178" spans="2:65" s="14" customFormat="1" ht="11.25">
      <c r="B2178" s="219"/>
      <c r="C2178" s="220"/>
      <c r="D2178" s="195" t="s">
        <v>189</v>
      </c>
      <c r="E2178" s="221" t="s">
        <v>19</v>
      </c>
      <c r="F2178" s="222" t="s">
        <v>258</v>
      </c>
      <c r="G2178" s="220"/>
      <c r="H2178" s="223">
        <v>25.6</v>
      </c>
      <c r="I2178" s="224"/>
      <c r="J2178" s="220"/>
      <c r="K2178" s="220"/>
      <c r="L2178" s="225"/>
      <c r="M2178" s="226"/>
      <c r="N2178" s="227"/>
      <c r="O2178" s="227"/>
      <c r="P2178" s="227"/>
      <c r="Q2178" s="227"/>
      <c r="R2178" s="227"/>
      <c r="S2178" s="227"/>
      <c r="T2178" s="228"/>
      <c r="AT2178" s="229" t="s">
        <v>189</v>
      </c>
      <c r="AU2178" s="229" t="s">
        <v>85</v>
      </c>
      <c r="AV2178" s="14" t="s">
        <v>185</v>
      </c>
      <c r="AW2178" s="14" t="s">
        <v>35</v>
      </c>
      <c r="AX2178" s="14" t="s">
        <v>83</v>
      </c>
      <c r="AY2178" s="229" t="s">
        <v>178</v>
      </c>
    </row>
    <row r="2179" spans="2:65" s="1" customFormat="1" ht="16.5" customHeight="1">
      <c r="B2179" s="35"/>
      <c r="C2179" s="183" t="s">
        <v>2389</v>
      </c>
      <c r="D2179" s="183" t="s">
        <v>180</v>
      </c>
      <c r="E2179" s="184" t="s">
        <v>2390</v>
      </c>
      <c r="F2179" s="185" t="s">
        <v>2391</v>
      </c>
      <c r="G2179" s="186" t="s">
        <v>496</v>
      </c>
      <c r="H2179" s="187">
        <v>36</v>
      </c>
      <c r="I2179" s="188"/>
      <c r="J2179" s="189">
        <f>ROUND(I2179*H2179,2)</f>
        <v>0</v>
      </c>
      <c r="K2179" s="185" t="s">
        <v>184</v>
      </c>
      <c r="L2179" s="39"/>
      <c r="M2179" s="190" t="s">
        <v>19</v>
      </c>
      <c r="N2179" s="191" t="s">
        <v>46</v>
      </c>
      <c r="O2179" s="61"/>
      <c r="P2179" s="192">
        <f>O2179*H2179</f>
        <v>0</v>
      </c>
      <c r="Q2179" s="192">
        <v>2.0899999999999998E-3</v>
      </c>
      <c r="R2179" s="192">
        <f>Q2179*H2179</f>
        <v>7.5240000000000001E-2</v>
      </c>
      <c r="S2179" s="192">
        <v>0</v>
      </c>
      <c r="T2179" s="193">
        <f>S2179*H2179</f>
        <v>0</v>
      </c>
      <c r="AR2179" s="18" t="s">
        <v>288</v>
      </c>
      <c r="AT2179" s="18" t="s">
        <v>180</v>
      </c>
      <c r="AU2179" s="18" t="s">
        <v>85</v>
      </c>
      <c r="AY2179" s="18" t="s">
        <v>178</v>
      </c>
      <c r="BE2179" s="194">
        <f>IF(N2179="základní",J2179,0)</f>
        <v>0</v>
      </c>
      <c r="BF2179" s="194">
        <f>IF(N2179="snížená",J2179,0)</f>
        <v>0</v>
      </c>
      <c r="BG2179" s="194">
        <f>IF(N2179="zákl. přenesená",J2179,0)</f>
        <v>0</v>
      </c>
      <c r="BH2179" s="194">
        <f>IF(N2179="sníž. přenesená",J2179,0)</f>
        <v>0</v>
      </c>
      <c r="BI2179" s="194">
        <f>IF(N2179="nulová",J2179,0)</f>
        <v>0</v>
      </c>
      <c r="BJ2179" s="18" t="s">
        <v>83</v>
      </c>
      <c r="BK2179" s="194">
        <f>ROUND(I2179*H2179,2)</f>
        <v>0</v>
      </c>
      <c r="BL2179" s="18" t="s">
        <v>288</v>
      </c>
      <c r="BM2179" s="18" t="s">
        <v>2392</v>
      </c>
    </row>
    <row r="2180" spans="2:65" s="1" customFormat="1" ht="11.25">
      <c r="B2180" s="35"/>
      <c r="C2180" s="36"/>
      <c r="D2180" s="195" t="s">
        <v>187</v>
      </c>
      <c r="E2180" s="36"/>
      <c r="F2180" s="196" t="s">
        <v>2393</v>
      </c>
      <c r="G2180" s="36"/>
      <c r="H2180" s="36"/>
      <c r="I2180" s="113"/>
      <c r="J2180" s="36"/>
      <c r="K2180" s="36"/>
      <c r="L2180" s="39"/>
      <c r="M2180" s="197"/>
      <c r="N2180" s="61"/>
      <c r="O2180" s="61"/>
      <c r="P2180" s="61"/>
      <c r="Q2180" s="61"/>
      <c r="R2180" s="61"/>
      <c r="S2180" s="61"/>
      <c r="T2180" s="62"/>
      <c r="AT2180" s="18" t="s">
        <v>187</v>
      </c>
      <c r="AU2180" s="18" t="s">
        <v>85</v>
      </c>
    </row>
    <row r="2181" spans="2:65" s="1" customFormat="1" ht="22.5" customHeight="1">
      <c r="B2181" s="35"/>
      <c r="C2181" s="183" t="s">
        <v>2394</v>
      </c>
      <c r="D2181" s="183" t="s">
        <v>180</v>
      </c>
      <c r="E2181" s="184" t="s">
        <v>2395</v>
      </c>
      <c r="F2181" s="185" t="s">
        <v>2396</v>
      </c>
      <c r="G2181" s="186" t="s">
        <v>291</v>
      </c>
      <c r="H2181" s="187">
        <v>3</v>
      </c>
      <c r="I2181" s="188"/>
      <c r="J2181" s="189">
        <f>ROUND(I2181*H2181,2)</f>
        <v>0</v>
      </c>
      <c r="K2181" s="185" t="s">
        <v>487</v>
      </c>
      <c r="L2181" s="39"/>
      <c r="M2181" s="190" t="s">
        <v>19</v>
      </c>
      <c r="N2181" s="191" t="s">
        <v>46</v>
      </c>
      <c r="O2181" s="61"/>
      <c r="P2181" s="192">
        <f>O2181*H2181</f>
        <v>0</v>
      </c>
      <c r="Q2181" s="192">
        <v>2.5000000000000001E-4</v>
      </c>
      <c r="R2181" s="192">
        <f>Q2181*H2181</f>
        <v>7.5000000000000002E-4</v>
      </c>
      <c r="S2181" s="192">
        <v>0</v>
      </c>
      <c r="T2181" s="193">
        <f>S2181*H2181</f>
        <v>0</v>
      </c>
      <c r="AR2181" s="18" t="s">
        <v>288</v>
      </c>
      <c r="AT2181" s="18" t="s">
        <v>180</v>
      </c>
      <c r="AU2181" s="18" t="s">
        <v>85</v>
      </c>
      <c r="AY2181" s="18" t="s">
        <v>178</v>
      </c>
      <c r="BE2181" s="194">
        <f>IF(N2181="základní",J2181,0)</f>
        <v>0</v>
      </c>
      <c r="BF2181" s="194">
        <f>IF(N2181="snížená",J2181,0)</f>
        <v>0</v>
      </c>
      <c r="BG2181" s="194">
        <f>IF(N2181="zákl. přenesená",J2181,0)</f>
        <v>0</v>
      </c>
      <c r="BH2181" s="194">
        <f>IF(N2181="sníž. přenesená",J2181,0)</f>
        <v>0</v>
      </c>
      <c r="BI2181" s="194">
        <f>IF(N2181="nulová",J2181,0)</f>
        <v>0</v>
      </c>
      <c r="BJ2181" s="18" t="s">
        <v>83</v>
      </c>
      <c r="BK2181" s="194">
        <f>ROUND(I2181*H2181,2)</f>
        <v>0</v>
      </c>
      <c r="BL2181" s="18" t="s">
        <v>288</v>
      </c>
      <c r="BM2181" s="18" t="s">
        <v>2397</v>
      </c>
    </row>
    <row r="2182" spans="2:65" s="1" customFormat="1" ht="19.5">
      <c r="B2182" s="35"/>
      <c r="C2182" s="36"/>
      <c r="D2182" s="195" t="s">
        <v>187</v>
      </c>
      <c r="E2182" s="36"/>
      <c r="F2182" s="196" t="s">
        <v>2398</v>
      </c>
      <c r="G2182" s="36"/>
      <c r="H2182" s="36"/>
      <c r="I2182" s="113"/>
      <c r="J2182" s="36"/>
      <c r="K2182" s="36"/>
      <c r="L2182" s="39"/>
      <c r="M2182" s="197"/>
      <c r="N2182" s="61"/>
      <c r="O2182" s="61"/>
      <c r="P2182" s="61"/>
      <c r="Q2182" s="61"/>
      <c r="R2182" s="61"/>
      <c r="S2182" s="61"/>
      <c r="T2182" s="62"/>
      <c r="AT2182" s="18" t="s">
        <v>187</v>
      </c>
      <c r="AU2182" s="18" t="s">
        <v>85</v>
      </c>
    </row>
    <row r="2183" spans="2:65" s="1" customFormat="1" ht="16.5" customHeight="1">
      <c r="B2183" s="35"/>
      <c r="C2183" s="183" t="s">
        <v>2399</v>
      </c>
      <c r="D2183" s="183" t="s">
        <v>180</v>
      </c>
      <c r="E2183" s="184" t="s">
        <v>2400</v>
      </c>
      <c r="F2183" s="185" t="s">
        <v>2401</v>
      </c>
      <c r="G2183" s="186" t="s">
        <v>496</v>
      </c>
      <c r="H2183" s="187">
        <v>16</v>
      </c>
      <c r="I2183" s="188"/>
      <c r="J2183" s="189">
        <f>ROUND(I2183*H2183,2)</f>
        <v>0</v>
      </c>
      <c r="K2183" s="185" t="s">
        <v>184</v>
      </c>
      <c r="L2183" s="39"/>
      <c r="M2183" s="190" t="s">
        <v>19</v>
      </c>
      <c r="N2183" s="191" t="s">
        <v>46</v>
      </c>
      <c r="O2183" s="61"/>
      <c r="P2183" s="192">
        <f>O2183*H2183</f>
        <v>0</v>
      </c>
      <c r="Q2183" s="192">
        <v>2.8600000000000001E-3</v>
      </c>
      <c r="R2183" s="192">
        <f>Q2183*H2183</f>
        <v>4.5760000000000002E-2</v>
      </c>
      <c r="S2183" s="192">
        <v>0</v>
      </c>
      <c r="T2183" s="193">
        <f>S2183*H2183</f>
        <v>0</v>
      </c>
      <c r="AR2183" s="18" t="s">
        <v>288</v>
      </c>
      <c r="AT2183" s="18" t="s">
        <v>180</v>
      </c>
      <c r="AU2183" s="18" t="s">
        <v>85</v>
      </c>
      <c r="AY2183" s="18" t="s">
        <v>178</v>
      </c>
      <c r="BE2183" s="194">
        <f>IF(N2183="základní",J2183,0)</f>
        <v>0</v>
      </c>
      <c r="BF2183" s="194">
        <f>IF(N2183="snížená",J2183,0)</f>
        <v>0</v>
      </c>
      <c r="BG2183" s="194">
        <f>IF(N2183="zákl. přenesená",J2183,0)</f>
        <v>0</v>
      </c>
      <c r="BH2183" s="194">
        <f>IF(N2183="sníž. přenesená",J2183,0)</f>
        <v>0</v>
      </c>
      <c r="BI2183" s="194">
        <f>IF(N2183="nulová",J2183,0)</f>
        <v>0</v>
      </c>
      <c r="BJ2183" s="18" t="s">
        <v>83</v>
      </c>
      <c r="BK2183" s="194">
        <f>ROUND(I2183*H2183,2)</f>
        <v>0</v>
      </c>
      <c r="BL2183" s="18" t="s">
        <v>288</v>
      </c>
      <c r="BM2183" s="18" t="s">
        <v>2402</v>
      </c>
    </row>
    <row r="2184" spans="2:65" s="1" customFormat="1" ht="11.25">
      <c r="B2184" s="35"/>
      <c r="C2184" s="36"/>
      <c r="D2184" s="195" t="s">
        <v>187</v>
      </c>
      <c r="E2184" s="36"/>
      <c r="F2184" s="196" t="s">
        <v>2403</v>
      </c>
      <c r="G2184" s="36"/>
      <c r="H2184" s="36"/>
      <c r="I2184" s="113"/>
      <c r="J2184" s="36"/>
      <c r="K2184" s="36"/>
      <c r="L2184" s="39"/>
      <c r="M2184" s="197"/>
      <c r="N2184" s="61"/>
      <c r="O2184" s="61"/>
      <c r="P2184" s="61"/>
      <c r="Q2184" s="61"/>
      <c r="R2184" s="61"/>
      <c r="S2184" s="61"/>
      <c r="T2184" s="62"/>
      <c r="AT2184" s="18" t="s">
        <v>187</v>
      </c>
      <c r="AU2184" s="18" t="s">
        <v>85</v>
      </c>
    </row>
    <row r="2185" spans="2:65" s="13" customFormat="1" ht="11.25">
      <c r="B2185" s="208"/>
      <c r="C2185" s="209"/>
      <c r="D2185" s="195" t="s">
        <v>189</v>
      </c>
      <c r="E2185" s="210" t="s">
        <v>19</v>
      </c>
      <c r="F2185" s="211" t="s">
        <v>2404</v>
      </c>
      <c r="G2185" s="209"/>
      <c r="H2185" s="212">
        <v>16</v>
      </c>
      <c r="I2185" s="213"/>
      <c r="J2185" s="209"/>
      <c r="K2185" s="209"/>
      <c r="L2185" s="214"/>
      <c r="M2185" s="215"/>
      <c r="N2185" s="216"/>
      <c r="O2185" s="216"/>
      <c r="P2185" s="216"/>
      <c r="Q2185" s="216"/>
      <c r="R2185" s="216"/>
      <c r="S2185" s="216"/>
      <c r="T2185" s="217"/>
      <c r="AT2185" s="218" t="s">
        <v>189</v>
      </c>
      <c r="AU2185" s="218" t="s">
        <v>85</v>
      </c>
      <c r="AV2185" s="13" t="s">
        <v>85</v>
      </c>
      <c r="AW2185" s="13" t="s">
        <v>35</v>
      </c>
      <c r="AX2185" s="13" t="s">
        <v>83</v>
      </c>
      <c r="AY2185" s="218" t="s">
        <v>178</v>
      </c>
    </row>
    <row r="2186" spans="2:65" s="1" customFormat="1" ht="16.5" customHeight="1">
      <c r="B2186" s="35"/>
      <c r="C2186" s="183" t="s">
        <v>2405</v>
      </c>
      <c r="D2186" s="183" t="s">
        <v>180</v>
      </c>
      <c r="E2186" s="184" t="s">
        <v>2406</v>
      </c>
      <c r="F2186" s="185" t="s">
        <v>2407</v>
      </c>
      <c r="G2186" s="186" t="s">
        <v>1843</v>
      </c>
      <c r="H2186" s="255"/>
      <c r="I2186" s="188"/>
      <c r="J2186" s="189">
        <f>ROUND(I2186*H2186,2)</f>
        <v>0</v>
      </c>
      <c r="K2186" s="185" t="s">
        <v>184</v>
      </c>
      <c r="L2186" s="39"/>
      <c r="M2186" s="190" t="s">
        <v>19</v>
      </c>
      <c r="N2186" s="191" t="s">
        <v>46</v>
      </c>
      <c r="O2186" s="61"/>
      <c r="P2186" s="192">
        <f>O2186*H2186</f>
        <v>0</v>
      </c>
      <c r="Q2186" s="192">
        <v>0</v>
      </c>
      <c r="R2186" s="192">
        <f>Q2186*H2186</f>
        <v>0</v>
      </c>
      <c r="S2186" s="192">
        <v>0</v>
      </c>
      <c r="T2186" s="193">
        <f>S2186*H2186</f>
        <v>0</v>
      </c>
      <c r="AR2186" s="18" t="s">
        <v>288</v>
      </c>
      <c r="AT2186" s="18" t="s">
        <v>180</v>
      </c>
      <c r="AU2186" s="18" t="s">
        <v>85</v>
      </c>
      <c r="AY2186" s="18" t="s">
        <v>178</v>
      </c>
      <c r="BE2186" s="194">
        <f>IF(N2186="základní",J2186,0)</f>
        <v>0</v>
      </c>
      <c r="BF2186" s="194">
        <f>IF(N2186="snížená",J2186,0)</f>
        <v>0</v>
      </c>
      <c r="BG2186" s="194">
        <f>IF(N2186="zákl. přenesená",J2186,0)</f>
        <v>0</v>
      </c>
      <c r="BH2186" s="194">
        <f>IF(N2186="sníž. přenesená",J2186,0)</f>
        <v>0</v>
      </c>
      <c r="BI2186" s="194">
        <f>IF(N2186="nulová",J2186,0)</f>
        <v>0</v>
      </c>
      <c r="BJ2186" s="18" t="s">
        <v>83</v>
      </c>
      <c r="BK2186" s="194">
        <f>ROUND(I2186*H2186,2)</f>
        <v>0</v>
      </c>
      <c r="BL2186" s="18" t="s">
        <v>288</v>
      </c>
      <c r="BM2186" s="18" t="s">
        <v>2408</v>
      </c>
    </row>
    <row r="2187" spans="2:65" s="1" customFormat="1" ht="19.5">
      <c r="B2187" s="35"/>
      <c r="C2187" s="36"/>
      <c r="D2187" s="195" t="s">
        <v>187</v>
      </c>
      <c r="E2187" s="36"/>
      <c r="F2187" s="196" t="s">
        <v>2409</v>
      </c>
      <c r="G2187" s="36"/>
      <c r="H2187" s="36"/>
      <c r="I2187" s="113"/>
      <c r="J2187" s="36"/>
      <c r="K2187" s="36"/>
      <c r="L2187" s="39"/>
      <c r="M2187" s="197"/>
      <c r="N2187" s="61"/>
      <c r="O2187" s="61"/>
      <c r="P2187" s="61"/>
      <c r="Q2187" s="61"/>
      <c r="R2187" s="61"/>
      <c r="S2187" s="61"/>
      <c r="T2187" s="62"/>
      <c r="AT2187" s="18" t="s">
        <v>187</v>
      </c>
      <c r="AU2187" s="18" t="s">
        <v>85</v>
      </c>
    </row>
    <row r="2188" spans="2:65" s="11" customFormat="1" ht="22.9" customHeight="1">
      <c r="B2188" s="167"/>
      <c r="C2188" s="168"/>
      <c r="D2188" s="169" t="s">
        <v>74</v>
      </c>
      <c r="E2188" s="181" t="s">
        <v>524</v>
      </c>
      <c r="F2188" s="181" t="s">
        <v>525</v>
      </c>
      <c r="G2188" s="168"/>
      <c r="H2188" s="168"/>
      <c r="I2188" s="171"/>
      <c r="J2188" s="182">
        <f>BK2188</f>
        <v>0</v>
      </c>
      <c r="K2188" s="168"/>
      <c r="L2188" s="173"/>
      <c r="M2188" s="174"/>
      <c r="N2188" s="175"/>
      <c r="O2188" s="175"/>
      <c r="P2188" s="176">
        <f>SUM(P2189:P2355)</f>
        <v>0</v>
      </c>
      <c r="Q2188" s="175"/>
      <c r="R2188" s="176">
        <f>SUM(R2189:R2355)</f>
        <v>1.5741246499999999</v>
      </c>
      <c r="S2188" s="175"/>
      <c r="T2188" s="177">
        <f>SUM(T2189:T2355)</f>
        <v>0</v>
      </c>
      <c r="AR2188" s="178" t="s">
        <v>85</v>
      </c>
      <c r="AT2188" s="179" t="s">
        <v>74</v>
      </c>
      <c r="AU2188" s="179" t="s">
        <v>83</v>
      </c>
      <c r="AY2188" s="178" t="s">
        <v>178</v>
      </c>
      <c r="BK2188" s="180">
        <f>SUM(BK2189:BK2355)</f>
        <v>0</v>
      </c>
    </row>
    <row r="2189" spans="2:65" s="1" customFormat="1" ht="16.5" customHeight="1">
      <c r="B2189" s="35"/>
      <c r="C2189" s="183" t="s">
        <v>2410</v>
      </c>
      <c r="D2189" s="183" t="s">
        <v>180</v>
      </c>
      <c r="E2189" s="184" t="s">
        <v>2411</v>
      </c>
      <c r="F2189" s="185" t="s">
        <v>2412</v>
      </c>
      <c r="G2189" s="186" t="s">
        <v>291</v>
      </c>
      <c r="H2189" s="187">
        <v>9</v>
      </c>
      <c r="I2189" s="188"/>
      <c r="J2189" s="189">
        <f>ROUND(I2189*H2189,2)</f>
        <v>0</v>
      </c>
      <c r="K2189" s="185" t="s">
        <v>212</v>
      </c>
      <c r="L2189" s="39"/>
      <c r="M2189" s="190" t="s">
        <v>19</v>
      </c>
      <c r="N2189" s="191" t="s">
        <v>46</v>
      </c>
      <c r="O2189" s="61"/>
      <c r="P2189" s="192">
        <f>O2189*H2189</f>
        <v>0</v>
      </c>
      <c r="Q2189" s="192">
        <v>0</v>
      </c>
      <c r="R2189" s="192">
        <f>Q2189*H2189</f>
        <v>0</v>
      </c>
      <c r="S2189" s="192">
        <v>0</v>
      </c>
      <c r="T2189" s="193">
        <f>S2189*H2189</f>
        <v>0</v>
      </c>
      <c r="AR2189" s="18" t="s">
        <v>288</v>
      </c>
      <c r="AT2189" s="18" t="s">
        <v>180</v>
      </c>
      <c r="AU2189" s="18" t="s">
        <v>85</v>
      </c>
      <c r="AY2189" s="18" t="s">
        <v>178</v>
      </c>
      <c r="BE2189" s="194">
        <f>IF(N2189="základní",J2189,0)</f>
        <v>0</v>
      </c>
      <c r="BF2189" s="194">
        <f>IF(N2189="snížená",J2189,0)</f>
        <v>0</v>
      </c>
      <c r="BG2189" s="194">
        <f>IF(N2189="zákl. přenesená",J2189,0)</f>
        <v>0</v>
      </c>
      <c r="BH2189" s="194">
        <f>IF(N2189="sníž. přenesená",J2189,0)</f>
        <v>0</v>
      </c>
      <c r="BI2189" s="194">
        <f>IF(N2189="nulová",J2189,0)</f>
        <v>0</v>
      </c>
      <c r="BJ2189" s="18" t="s">
        <v>83</v>
      </c>
      <c r="BK2189" s="194">
        <f>ROUND(I2189*H2189,2)</f>
        <v>0</v>
      </c>
      <c r="BL2189" s="18" t="s">
        <v>288</v>
      </c>
      <c r="BM2189" s="18" t="s">
        <v>2413</v>
      </c>
    </row>
    <row r="2190" spans="2:65" s="1" customFormat="1" ht="11.25">
      <c r="B2190" s="35"/>
      <c r="C2190" s="36"/>
      <c r="D2190" s="195" t="s">
        <v>187</v>
      </c>
      <c r="E2190" s="36"/>
      <c r="F2190" s="196" t="s">
        <v>2412</v>
      </c>
      <c r="G2190" s="36"/>
      <c r="H2190" s="36"/>
      <c r="I2190" s="113"/>
      <c r="J2190" s="36"/>
      <c r="K2190" s="36"/>
      <c r="L2190" s="39"/>
      <c r="M2190" s="197"/>
      <c r="N2190" s="61"/>
      <c r="O2190" s="61"/>
      <c r="P2190" s="61"/>
      <c r="Q2190" s="61"/>
      <c r="R2190" s="61"/>
      <c r="S2190" s="61"/>
      <c r="T2190" s="62"/>
      <c r="AT2190" s="18" t="s">
        <v>187</v>
      </c>
      <c r="AU2190" s="18" t="s">
        <v>85</v>
      </c>
    </row>
    <row r="2191" spans="2:65" s="12" customFormat="1" ht="11.25">
      <c r="B2191" s="198"/>
      <c r="C2191" s="199"/>
      <c r="D2191" s="195" t="s">
        <v>189</v>
      </c>
      <c r="E2191" s="200" t="s">
        <v>19</v>
      </c>
      <c r="F2191" s="201" t="s">
        <v>2414</v>
      </c>
      <c r="G2191" s="199"/>
      <c r="H2191" s="200" t="s">
        <v>19</v>
      </c>
      <c r="I2191" s="202"/>
      <c r="J2191" s="199"/>
      <c r="K2191" s="199"/>
      <c r="L2191" s="203"/>
      <c r="M2191" s="204"/>
      <c r="N2191" s="205"/>
      <c r="O2191" s="205"/>
      <c r="P2191" s="205"/>
      <c r="Q2191" s="205"/>
      <c r="R2191" s="205"/>
      <c r="S2191" s="205"/>
      <c r="T2191" s="206"/>
      <c r="AT2191" s="207" t="s">
        <v>189</v>
      </c>
      <c r="AU2191" s="207" t="s">
        <v>85</v>
      </c>
      <c r="AV2191" s="12" t="s">
        <v>83</v>
      </c>
      <c r="AW2191" s="12" t="s">
        <v>35</v>
      </c>
      <c r="AX2191" s="12" t="s">
        <v>75</v>
      </c>
      <c r="AY2191" s="207" t="s">
        <v>178</v>
      </c>
    </row>
    <row r="2192" spans="2:65" s="12" customFormat="1" ht="11.25">
      <c r="B2192" s="198"/>
      <c r="C2192" s="199"/>
      <c r="D2192" s="195" t="s">
        <v>189</v>
      </c>
      <c r="E2192" s="200" t="s">
        <v>19</v>
      </c>
      <c r="F2192" s="201" t="s">
        <v>2415</v>
      </c>
      <c r="G2192" s="199"/>
      <c r="H2192" s="200" t="s">
        <v>19</v>
      </c>
      <c r="I2192" s="202"/>
      <c r="J2192" s="199"/>
      <c r="K2192" s="199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189</v>
      </c>
      <c r="AU2192" s="207" t="s">
        <v>85</v>
      </c>
      <c r="AV2192" s="12" t="s">
        <v>83</v>
      </c>
      <c r="AW2192" s="12" t="s">
        <v>35</v>
      </c>
      <c r="AX2192" s="12" t="s">
        <v>75</v>
      </c>
      <c r="AY2192" s="207" t="s">
        <v>178</v>
      </c>
    </row>
    <row r="2193" spans="2:65" s="13" customFormat="1" ht="11.25">
      <c r="B2193" s="208"/>
      <c r="C2193" s="209"/>
      <c r="D2193" s="195" t="s">
        <v>189</v>
      </c>
      <c r="E2193" s="210" t="s">
        <v>19</v>
      </c>
      <c r="F2193" s="211" t="s">
        <v>223</v>
      </c>
      <c r="G2193" s="209"/>
      <c r="H2193" s="212">
        <v>7</v>
      </c>
      <c r="I2193" s="213"/>
      <c r="J2193" s="209"/>
      <c r="K2193" s="209"/>
      <c r="L2193" s="214"/>
      <c r="M2193" s="215"/>
      <c r="N2193" s="216"/>
      <c r="O2193" s="216"/>
      <c r="P2193" s="216"/>
      <c r="Q2193" s="216"/>
      <c r="R2193" s="216"/>
      <c r="S2193" s="216"/>
      <c r="T2193" s="217"/>
      <c r="AT2193" s="218" t="s">
        <v>189</v>
      </c>
      <c r="AU2193" s="218" t="s">
        <v>85</v>
      </c>
      <c r="AV2193" s="13" t="s">
        <v>85</v>
      </c>
      <c r="AW2193" s="13" t="s">
        <v>35</v>
      </c>
      <c r="AX2193" s="13" t="s">
        <v>75</v>
      </c>
      <c r="AY2193" s="218" t="s">
        <v>178</v>
      </c>
    </row>
    <row r="2194" spans="2:65" s="12" customFormat="1" ht="11.25">
      <c r="B2194" s="198"/>
      <c r="C2194" s="199"/>
      <c r="D2194" s="195" t="s">
        <v>189</v>
      </c>
      <c r="E2194" s="200" t="s">
        <v>19</v>
      </c>
      <c r="F2194" s="201" t="s">
        <v>2416</v>
      </c>
      <c r="G2194" s="199"/>
      <c r="H2194" s="200" t="s">
        <v>19</v>
      </c>
      <c r="I2194" s="202"/>
      <c r="J2194" s="199"/>
      <c r="K2194" s="199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189</v>
      </c>
      <c r="AU2194" s="207" t="s">
        <v>85</v>
      </c>
      <c r="AV2194" s="12" t="s">
        <v>83</v>
      </c>
      <c r="AW2194" s="12" t="s">
        <v>35</v>
      </c>
      <c r="AX2194" s="12" t="s">
        <v>75</v>
      </c>
      <c r="AY2194" s="207" t="s">
        <v>178</v>
      </c>
    </row>
    <row r="2195" spans="2:65" s="13" customFormat="1" ht="11.25">
      <c r="B2195" s="208"/>
      <c r="C2195" s="209"/>
      <c r="D2195" s="195" t="s">
        <v>189</v>
      </c>
      <c r="E2195" s="210" t="s">
        <v>19</v>
      </c>
      <c r="F2195" s="211" t="s">
        <v>83</v>
      </c>
      <c r="G2195" s="209"/>
      <c r="H2195" s="212">
        <v>1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189</v>
      </c>
      <c r="AU2195" s="218" t="s">
        <v>85</v>
      </c>
      <c r="AV2195" s="13" t="s">
        <v>85</v>
      </c>
      <c r="AW2195" s="13" t="s">
        <v>35</v>
      </c>
      <c r="AX2195" s="13" t="s">
        <v>75</v>
      </c>
      <c r="AY2195" s="218" t="s">
        <v>178</v>
      </c>
    </row>
    <row r="2196" spans="2:65" s="12" customFormat="1" ht="11.25">
      <c r="B2196" s="198"/>
      <c r="C2196" s="199"/>
      <c r="D2196" s="195" t="s">
        <v>189</v>
      </c>
      <c r="E2196" s="200" t="s">
        <v>19</v>
      </c>
      <c r="F2196" s="201" t="s">
        <v>2417</v>
      </c>
      <c r="G2196" s="199"/>
      <c r="H2196" s="200" t="s">
        <v>19</v>
      </c>
      <c r="I2196" s="202"/>
      <c r="J2196" s="199"/>
      <c r="K2196" s="199"/>
      <c r="L2196" s="203"/>
      <c r="M2196" s="204"/>
      <c r="N2196" s="205"/>
      <c r="O2196" s="205"/>
      <c r="P2196" s="205"/>
      <c r="Q2196" s="205"/>
      <c r="R2196" s="205"/>
      <c r="S2196" s="205"/>
      <c r="T2196" s="206"/>
      <c r="AT2196" s="207" t="s">
        <v>189</v>
      </c>
      <c r="AU2196" s="207" t="s">
        <v>85</v>
      </c>
      <c r="AV2196" s="12" t="s">
        <v>83</v>
      </c>
      <c r="AW2196" s="12" t="s">
        <v>35</v>
      </c>
      <c r="AX2196" s="12" t="s">
        <v>75</v>
      </c>
      <c r="AY2196" s="207" t="s">
        <v>178</v>
      </c>
    </row>
    <row r="2197" spans="2:65" s="13" customFormat="1" ht="11.25">
      <c r="B2197" s="208"/>
      <c r="C2197" s="209"/>
      <c r="D2197" s="195" t="s">
        <v>189</v>
      </c>
      <c r="E2197" s="210" t="s">
        <v>19</v>
      </c>
      <c r="F2197" s="211" t="s">
        <v>83</v>
      </c>
      <c r="G2197" s="209"/>
      <c r="H2197" s="212">
        <v>1</v>
      </c>
      <c r="I2197" s="213"/>
      <c r="J2197" s="209"/>
      <c r="K2197" s="209"/>
      <c r="L2197" s="214"/>
      <c r="M2197" s="215"/>
      <c r="N2197" s="216"/>
      <c r="O2197" s="216"/>
      <c r="P2197" s="216"/>
      <c r="Q2197" s="216"/>
      <c r="R2197" s="216"/>
      <c r="S2197" s="216"/>
      <c r="T2197" s="217"/>
      <c r="AT2197" s="218" t="s">
        <v>189</v>
      </c>
      <c r="AU2197" s="218" t="s">
        <v>85</v>
      </c>
      <c r="AV2197" s="13" t="s">
        <v>85</v>
      </c>
      <c r="AW2197" s="13" t="s">
        <v>35</v>
      </c>
      <c r="AX2197" s="13" t="s">
        <v>75</v>
      </c>
      <c r="AY2197" s="218" t="s">
        <v>178</v>
      </c>
    </row>
    <row r="2198" spans="2:65" s="14" customFormat="1" ht="11.25">
      <c r="B2198" s="219"/>
      <c r="C2198" s="220"/>
      <c r="D2198" s="195" t="s">
        <v>189</v>
      </c>
      <c r="E2198" s="221" t="s">
        <v>19</v>
      </c>
      <c r="F2198" s="222" t="s">
        <v>258</v>
      </c>
      <c r="G2198" s="220"/>
      <c r="H2198" s="223">
        <v>9</v>
      </c>
      <c r="I2198" s="224"/>
      <c r="J2198" s="220"/>
      <c r="K2198" s="220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189</v>
      </c>
      <c r="AU2198" s="229" t="s">
        <v>85</v>
      </c>
      <c r="AV2198" s="14" t="s">
        <v>185</v>
      </c>
      <c r="AW2198" s="14" t="s">
        <v>35</v>
      </c>
      <c r="AX2198" s="14" t="s">
        <v>83</v>
      </c>
      <c r="AY2198" s="229" t="s">
        <v>178</v>
      </c>
    </row>
    <row r="2199" spans="2:65" s="1" customFormat="1" ht="16.5" customHeight="1">
      <c r="B2199" s="35"/>
      <c r="C2199" s="183" t="s">
        <v>2418</v>
      </c>
      <c r="D2199" s="183" t="s">
        <v>180</v>
      </c>
      <c r="E2199" s="184" t="s">
        <v>2419</v>
      </c>
      <c r="F2199" s="185" t="s">
        <v>2420</v>
      </c>
      <c r="G2199" s="186" t="s">
        <v>183</v>
      </c>
      <c r="H2199" s="187">
        <v>15.225</v>
      </c>
      <c r="I2199" s="188"/>
      <c r="J2199" s="189">
        <f>ROUND(I2199*H2199,2)</f>
        <v>0</v>
      </c>
      <c r="K2199" s="185" t="s">
        <v>184</v>
      </c>
      <c r="L2199" s="39"/>
      <c r="M2199" s="190" t="s">
        <v>19</v>
      </c>
      <c r="N2199" s="191" t="s">
        <v>46</v>
      </c>
      <c r="O2199" s="61"/>
      <c r="P2199" s="192">
        <f>O2199*H2199</f>
        <v>0</v>
      </c>
      <c r="Q2199" s="192">
        <v>2.7E-4</v>
      </c>
      <c r="R2199" s="192">
        <f>Q2199*H2199</f>
        <v>4.1107499999999998E-3</v>
      </c>
      <c r="S2199" s="192">
        <v>0</v>
      </c>
      <c r="T2199" s="193">
        <f>S2199*H2199</f>
        <v>0</v>
      </c>
      <c r="AR2199" s="18" t="s">
        <v>288</v>
      </c>
      <c r="AT2199" s="18" t="s">
        <v>180</v>
      </c>
      <c r="AU2199" s="18" t="s">
        <v>85</v>
      </c>
      <c r="AY2199" s="18" t="s">
        <v>178</v>
      </c>
      <c r="BE2199" s="194">
        <f>IF(N2199="základní",J2199,0)</f>
        <v>0</v>
      </c>
      <c r="BF2199" s="194">
        <f>IF(N2199="snížená",J2199,0)</f>
        <v>0</v>
      </c>
      <c r="BG2199" s="194">
        <f>IF(N2199="zákl. přenesená",J2199,0)</f>
        <v>0</v>
      </c>
      <c r="BH2199" s="194">
        <f>IF(N2199="sníž. přenesená",J2199,0)</f>
        <v>0</v>
      </c>
      <c r="BI2199" s="194">
        <f>IF(N2199="nulová",J2199,0)</f>
        <v>0</v>
      </c>
      <c r="BJ2199" s="18" t="s">
        <v>83</v>
      </c>
      <c r="BK2199" s="194">
        <f>ROUND(I2199*H2199,2)</f>
        <v>0</v>
      </c>
      <c r="BL2199" s="18" t="s">
        <v>288</v>
      </c>
      <c r="BM2199" s="18" t="s">
        <v>2421</v>
      </c>
    </row>
    <row r="2200" spans="2:65" s="1" customFormat="1" ht="19.5">
      <c r="B2200" s="35"/>
      <c r="C2200" s="36"/>
      <c r="D2200" s="195" t="s">
        <v>187</v>
      </c>
      <c r="E2200" s="36"/>
      <c r="F2200" s="196" t="s">
        <v>2422</v>
      </c>
      <c r="G2200" s="36"/>
      <c r="H2200" s="36"/>
      <c r="I2200" s="113"/>
      <c r="J2200" s="36"/>
      <c r="K2200" s="36"/>
      <c r="L2200" s="39"/>
      <c r="M2200" s="197"/>
      <c r="N2200" s="61"/>
      <c r="O2200" s="61"/>
      <c r="P2200" s="61"/>
      <c r="Q2200" s="61"/>
      <c r="R2200" s="61"/>
      <c r="S2200" s="61"/>
      <c r="T2200" s="62"/>
      <c r="AT2200" s="18" t="s">
        <v>187</v>
      </c>
      <c r="AU2200" s="18" t="s">
        <v>85</v>
      </c>
    </row>
    <row r="2201" spans="2:65" s="12" customFormat="1" ht="11.25">
      <c r="B2201" s="198"/>
      <c r="C2201" s="199"/>
      <c r="D2201" s="195" t="s">
        <v>189</v>
      </c>
      <c r="E2201" s="200" t="s">
        <v>19</v>
      </c>
      <c r="F2201" s="201" t="s">
        <v>2423</v>
      </c>
      <c r="G2201" s="199"/>
      <c r="H2201" s="200" t="s">
        <v>19</v>
      </c>
      <c r="I2201" s="202"/>
      <c r="J2201" s="199"/>
      <c r="K2201" s="199"/>
      <c r="L2201" s="203"/>
      <c r="M2201" s="204"/>
      <c r="N2201" s="205"/>
      <c r="O2201" s="205"/>
      <c r="P2201" s="205"/>
      <c r="Q2201" s="205"/>
      <c r="R2201" s="205"/>
      <c r="S2201" s="205"/>
      <c r="T2201" s="206"/>
      <c r="AT2201" s="207" t="s">
        <v>189</v>
      </c>
      <c r="AU2201" s="207" t="s">
        <v>85</v>
      </c>
      <c r="AV2201" s="12" t="s">
        <v>83</v>
      </c>
      <c r="AW2201" s="12" t="s">
        <v>35</v>
      </c>
      <c r="AX2201" s="12" t="s">
        <v>75</v>
      </c>
      <c r="AY2201" s="207" t="s">
        <v>178</v>
      </c>
    </row>
    <row r="2202" spans="2:65" s="13" customFormat="1" ht="11.25">
      <c r="B2202" s="208"/>
      <c r="C2202" s="209"/>
      <c r="D2202" s="195" t="s">
        <v>189</v>
      </c>
      <c r="E2202" s="210" t="s">
        <v>19</v>
      </c>
      <c r="F2202" s="211" t="s">
        <v>2424</v>
      </c>
      <c r="G2202" s="209"/>
      <c r="H2202" s="212">
        <v>9.375</v>
      </c>
      <c r="I2202" s="213"/>
      <c r="J2202" s="209"/>
      <c r="K2202" s="209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189</v>
      </c>
      <c r="AU2202" s="218" t="s">
        <v>85</v>
      </c>
      <c r="AV2202" s="13" t="s">
        <v>85</v>
      </c>
      <c r="AW2202" s="13" t="s">
        <v>35</v>
      </c>
      <c r="AX2202" s="13" t="s">
        <v>75</v>
      </c>
      <c r="AY2202" s="218" t="s">
        <v>178</v>
      </c>
    </row>
    <row r="2203" spans="2:65" s="12" customFormat="1" ht="11.25">
      <c r="B2203" s="198"/>
      <c r="C2203" s="199"/>
      <c r="D2203" s="195" t="s">
        <v>189</v>
      </c>
      <c r="E2203" s="200" t="s">
        <v>19</v>
      </c>
      <c r="F2203" s="201" t="s">
        <v>2425</v>
      </c>
      <c r="G2203" s="199"/>
      <c r="H2203" s="200" t="s">
        <v>19</v>
      </c>
      <c r="I2203" s="202"/>
      <c r="J2203" s="199"/>
      <c r="K2203" s="199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189</v>
      </c>
      <c r="AU2203" s="207" t="s">
        <v>85</v>
      </c>
      <c r="AV2203" s="12" t="s">
        <v>83</v>
      </c>
      <c r="AW2203" s="12" t="s">
        <v>35</v>
      </c>
      <c r="AX2203" s="12" t="s">
        <v>75</v>
      </c>
      <c r="AY2203" s="207" t="s">
        <v>178</v>
      </c>
    </row>
    <row r="2204" spans="2:65" s="13" customFormat="1" ht="11.25">
      <c r="B2204" s="208"/>
      <c r="C2204" s="209"/>
      <c r="D2204" s="195" t="s">
        <v>189</v>
      </c>
      <c r="E2204" s="210" t="s">
        <v>19</v>
      </c>
      <c r="F2204" s="211" t="s">
        <v>2426</v>
      </c>
      <c r="G2204" s="209"/>
      <c r="H2204" s="212">
        <v>3.2250000000000001</v>
      </c>
      <c r="I2204" s="213"/>
      <c r="J2204" s="209"/>
      <c r="K2204" s="209"/>
      <c r="L2204" s="214"/>
      <c r="M2204" s="215"/>
      <c r="N2204" s="216"/>
      <c r="O2204" s="216"/>
      <c r="P2204" s="216"/>
      <c r="Q2204" s="216"/>
      <c r="R2204" s="216"/>
      <c r="S2204" s="216"/>
      <c r="T2204" s="217"/>
      <c r="AT2204" s="218" t="s">
        <v>189</v>
      </c>
      <c r="AU2204" s="218" t="s">
        <v>85</v>
      </c>
      <c r="AV2204" s="13" t="s">
        <v>85</v>
      </c>
      <c r="AW2204" s="13" t="s">
        <v>35</v>
      </c>
      <c r="AX2204" s="13" t="s">
        <v>75</v>
      </c>
      <c r="AY2204" s="218" t="s">
        <v>178</v>
      </c>
    </row>
    <row r="2205" spans="2:65" s="12" customFormat="1" ht="11.25">
      <c r="B2205" s="198"/>
      <c r="C2205" s="199"/>
      <c r="D2205" s="195" t="s">
        <v>189</v>
      </c>
      <c r="E2205" s="200" t="s">
        <v>19</v>
      </c>
      <c r="F2205" s="201" t="s">
        <v>2427</v>
      </c>
      <c r="G2205" s="199"/>
      <c r="H2205" s="200" t="s">
        <v>19</v>
      </c>
      <c r="I2205" s="202"/>
      <c r="J2205" s="199"/>
      <c r="K2205" s="199"/>
      <c r="L2205" s="203"/>
      <c r="M2205" s="204"/>
      <c r="N2205" s="205"/>
      <c r="O2205" s="205"/>
      <c r="P2205" s="205"/>
      <c r="Q2205" s="205"/>
      <c r="R2205" s="205"/>
      <c r="S2205" s="205"/>
      <c r="T2205" s="206"/>
      <c r="AT2205" s="207" t="s">
        <v>189</v>
      </c>
      <c r="AU2205" s="207" t="s">
        <v>85</v>
      </c>
      <c r="AV2205" s="12" t="s">
        <v>83</v>
      </c>
      <c r="AW2205" s="12" t="s">
        <v>35</v>
      </c>
      <c r="AX2205" s="12" t="s">
        <v>75</v>
      </c>
      <c r="AY2205" s="207" t="s">
        <v>178</v>
      </c>
    </row>
    <row r="2206" spans="2:65" s="13" customFormat="1" ht="11.25">
      <c r="B2206" s="208"/>
      <c r="C2206" s="209"/>
      <c r="D2206" s="195" t="s">
        <v>189</v>
      </c>
      <c r="E2206" s="210" t="s">
        <v>19</v>
      </c>
      <c r="F2206" s="211" t="s">
        <v>1049</v>
      </c>
      <c r="G2206" s="209"/>
      <c r="H2206" s="212">
        <v>1.5</v>
      </c>
      <c r="I2206" s="213"/>
      <c r="J2206" s="209"/>
      <c r="K2206" s="209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189</v>
      </c>
      <c r="AU2206" s="218" t="s">
        <v>85</v>
      </c>
      <c r="AV2206" s="13" t="s">
        <v>85</v>
      </c>
      <c r="AW2206" s="13" t="s">
        <v>35</v>
      </c>
      <c r="AX2206" s="13" t="s">
        <v>75</v>
      </c>
      <c r="AY2206" s="218" t="s">
        <v>178</v>
      </c>
    </row>
    <row r="2207" spans="2:65" s="12" customFormat="1" ht="11.25">
      <c r="B2207" s="198"/>
      <c r="C2207" s="199"/>
      <c r="D2207" s="195" t="s">
        <v>189</v>
      </c>
      <c r="E2207" s="200" t="s">
        <v>19</v>
      </c>
      <c r="F2207" s="201" t="s">
        <v>2417</v>
      </c>
      <c r="G2207" s="199"/>
      <c r="H2207" s="200" t="s">
        <v>19</v>
      </c>
      <c r="I2207" s="202"/>
      <c r="J2207" s="199"/>
      <c r="K2207" s="199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189</v>
      </c>
      <c r="AU2207" s="207" t="s">
        <v>85</v>
      </c>
      <c r="AV2207" s="12" t="s">
        <v>83</v>
      </c>
      <c r="AW2207" s="12" t="s">
        <v>35</v>
      </c>
      <c r="AX2207" s="12" t="s">
        <v>75</v>
      </c>
      <c r="AY2207" s="207" t="s">
        <v>178</v>
      </c>
    </row>
    <row r="2208" spans="2:65" s="13" customFormat="1" ht="11.25">
      <c r="B2208" s="208"/>
      <c r="C2208" s="209"/>
      <c r="D2208" s="195" t="s">
        <v>189</v>
      </c>
      <c r="E2208" s="210" t="s">
        <v>19</v>
      </c>
      <c r="F2208" s="211" t="s">
        <v>2428</v>
      </c>
      <c r="G2208" s="209"/>
      <c r="H2208" s="212">
        <v>1.125</v>
      </c>
      <c r="I2208" s="213"/>
      <c r="J2208" s="209"/>
      <c r="K2208" s="209"/>
      <c r="L2208" s="214"/>
      <c r="M2208" s="215"/>
      <c r="N2208" s="216"/>
      <c r="O2208" s="216"/>
      <c r="P2208" s="216"/>
      <c r="Q2208" s="216"/>
      <c r="R2208" s="216"/>
      <c r="S2208" s="216"/>
      <c r="T2208" s="217"/>
      <c r="AT2208" s="218" t="s">
        <v>189</v>
      </c>
      <c r="AU2208" s="218" t="s">
        <v>85</v>
      </c>
      <c r="AV2208" s="13" t="s">
        <v>85</v>
      </c>
      <c r="AW2208" s="13" t="s">
        <v>35</v>
      </c>
      <c r="AX2208" s="13" t="s">
        <v>75</v>
      </c>
      <c r="AY2208" s="218" t="s">
        <v>178</v>
      </c>
    </row>
    <row r="2209" spans="2:65" s="14" customFormat="1" ht="11.25">
      <c r="B2209" s="219"/>
      <c r="C2209" s="220"/>
      <c r="D2209" s="195" t="s">
        <v>189</v>
      </c>
      <c r="E2209" s="221" t="s">
        <v>19</v>
      </c>
      <c r="F2209" s="222" t="s">
        <v>258</v>
      </c>
      <c r="G2209" s="220"/>
      <c r="H2209" s="223">
        <v>15.225</v>
      </c>
      <c r="I2209" s="224"/>
      <c r="J2209" s="220"/>
      <c r="K2209" s="220"/>
      <c r="L2209" s="225"/>
      <c r="M2209" s="226"/>
      <c r="N2209" s="227"/>
      <c r="O2209" s="227"/>
      <c r="P2209" s="227"/>
      <c r="Q2209" s="227"/>
      <c r="R2209" s="227"/>
      <c r="S2209" s="227"/>
      <c r="T2209" s="228"/>
      <c r="AT2209" s="229" t="s">
        <v>189</v>
      </c>
      <c r="AU2209" s="229" t="s">
        <v>85</v>
      </c>
      <c r="AV2209" s="14" t="s">
        <v>185</v>
      </c>
      <c r="AW2209" s="14" t="s">
        <v>35</v>
      </c>
      <c r="AX2209" s="14" t="s">
        <v>83</v>
      </c>
      <c r="AY2209" s="229" t="s">
        <v>178</v>
      </c>
    </row>
    <row r="2210" spans="2:65" s="1" customFormat="1" ht="26.25" customHeight="1">
      <c r="B2210" s="35"/>
      <c r="C2210" s="245" t="s">
        <v>2429</v>
      </c>
      <c r="D2210" s="245" t="s">
        <v>970</v>
      </c>
      <c r="E2210" s="246" t="s">
        <v>2430</v>
      </c>
      <c r="F2210" s="247" t="s">
        <v>2431</v>
      </c>
      <c r="G2210" s="248" t="s">
        <v>291</v>
      </c>
      <c r="H2210" s="249">
        <v>5</v>
      </c>
      <c r="I2210" s="250"/>
      <c r="J2210" s="251">
        <f>ROUND(I2210*H2210,2)</f>
        <v>0</v>
      </c>
      <c r="K2210" s="247" t="s">
        <v>1889</v>
      </c>
      <c r="L2210" s="252"/>
      <c r="M2210" s="253" t="s">
        <v>19</v>
      </c>
      <c r="N2210" s="254" t="s">
        <v>46</v>
      </c>
      <c r="O2210" s="61"/>
      <c r="P2210" s="192">
        <f>O2210*H2210</f>
        <v>0</v>
      </c>
      <c r="Q2210" s="192">
        <v>3.2439999999999997E-2</v>
      </c>
      <c r="R2210" s="192">
        <f>Q2210*H2210</f>
        <v>0.16219999999999998</v>
      </c>
      <c r="S2210" s="192">
        <v>0</v>
      </c>
      <c r="T2210" s="193">
        <f>S2210*H2210</f>
        <v>0</v>
      </c>
      <c r="AR2210" s="18" t="s">
        <v>403</v>
      </c>
      <c r="AT2210" s="18" t="s">
        <v>970</v>
      </c>
      <c r="AU2210" s="18" t="s">
        <v>85</v>
      </c>
      <c r="AY2210" s="18" t="s">
        <v>178</v>
      </c>
      <c r="BE2210" s="194">
        <f>IF(N2210="základní",J2210,0)</f>
        <v>0</v>
      </c>
      <c r="BF2210" s="194">
        <f>IF(N2210="snížená",J2210,0)</f>
        <v>0</v>
      </c>
      <c r="BG2210" s="194">
        <f>IF(N2210="zákl. přenesená",J2210,0)</f>
        <v>0</v>
      </c>
      <c r="BH2210" s="194">
        <f>IF(N2210="sníž. přenesená",J2210,0)</f>
        <v>0</v>
      </c>
      <c r="BI2210" s="194">
        <f>IF(N2210="nulová",J2210,0)</f>
        <v>0</v>
      </c>
      <c r="BJ2210" s="18" t="s">
        <v>83</v>
      </c>
      <c r="BK2210" s="194">
        <f>ROUND(I2210*H2210,2)</f>
        <v>0</v>
      </c>
      <c r="BL2210" s="18" t="s">
        <v>288</v>
      </c>
      <c r="BM2210" s="18" t="s">
        <v>2432</v>
      </c>
    </row>
    <row r="2211" spans="2:65" s="1" customFormat="1" ht="11.25">
      <c r="B2211" s="35"/>
      <c r="C2211" s="36"/>
      <c r="D2211" s="195" t="s">
        <v>187</v>
      </c>
      <c r="E2211" s="36"/>
      <c r="F2211" s="196" t="s">
        <v>2431</v>
      </c>
      <c r="G2211" s="36"/>
      <c r="H2211" s="36"/>
      <c r="I2211" s="113"/>
      <c r="J2211" s="36"/>
      <c r="K2211" s="36"/>
      <c r="L2211" s="39"/>
      <c r="M2211" s="197"/>
      <c r="N2211" s="61"/>
      <c r="O2211" s="61"/>
      <c r="P2211" s="61"/>
      <c r="Q2211" s="61"/>
      <c r="R2211" s="61"/>
      <c r="S2211" s="61"/>
      <c r="T2211" s="62"/>
      <c r="AT2211" s="18" t="s">
        <v>187</v>
      </c>
      <c r="AU2211" s="18" t="s">
        <v>85</v>
      </c>
    </row>
    <row r="2212" spans="2:65" s="1" customFormat="1" ht="87.75">
      <c r="B2212" s="35"/>
      <c r="C2212" s="36"/>
      <c r="D2212" s="195" t="s">
        <v>333</v>
      </c>
      <c r="E2212" s="36"/>
      <c r="F2212" s="241" t="s">
        <v>2433</v>
      </c>
      <c r="G2212" s="36"/>
      <c r="H2212" s="36"/>
      <c r="I2212" s="113"/>
      <c r="J2212" s="36"/>
      <c r="K2212" s="36"/>
      <c r="L2212" s="39"/>
      <c r="M2212" s="197"/>
      <c r="N2212" s="61"/>
      <c r="O2212" s="61"/>
      <c r="P2212" s="61"/>
      <c r="Q2212" s="61"/>
      <c r="R2212" s="61"/>
      <c r="S2212" s="61"/>
      <c r="T2212" s="62"/>
      <c r="AT2212" s="18" t="s">
        <v>333</v>
      </c>
      <c r="AU2212" s="18" t="s">
        <v>85</v>
      </c>
    </row>
    <row r="2213" spans="2:65" s="12" customFormat="1" ht="11.25">
      <c r="B2213" s="198"/>
      <c r="C2213" s="199"/>
      <c r="D2213" s="195" t="s">
        <v>189</v>
      </c>
      <c r="E2213" s="200" t="s">
        <v>19</v>
      </c>
      <c r="F2213" s="201" t="s">
        <v>2434</v>
      </c>
      <c r="G2213" s="199"/>
      <c r="H2213" s="200" t="s">
        <v>19</v>
      </c>
      <c r="I2213" s="202"/>
      <c r="J2213" s="199"/>
      <c r="K2213" s="199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189</v>
      </c>
      <c r="AU2213" s="207" t="s">
        <v>85</v>
      </c>
      <c r="AV2213" s="12" t="s">
        <v>83</v>
      </c>
      <c r="AW2213" s="12" t="s">
        <v>35</v>
      </c>
      <c r="AX2213" s="12" t="s">
        <v>75</v>
      </c>
      <c r="AY2213" s="207" t="s">
        <v>178</v>
      </c>
    </row>
    <row r="2214" spans="2:65" s="13" customFormat="1" ht="11.25">
      <c r="B2214" s="208"/>
      <c r="C2214" s="209"/>
      <c r="D2214" s="195" t="s">
        <v>189</v>
      </c>
      <c r="E2214" s="210" t="s">
        <v>19</v>
      </c>
      <c r="F2214" s="211" t="s">
        <v>209</v>
      </c>
      <c r="G2214" s="209"/>
      <c r="H2214" s="212">
        <v>5</v>
      </c>
      <c r="I2214" s="213"/>
      <c r="J2214" s="209"/>
      <c r="K2214" s="209"/>
      <c r="L2214" s="214"/>
      <c r="M2214" s="215"/>
      <c r="N2214" s="216"/>
      <c r="O2214" s="216"/>
      <c r="P2214" s="216"/>
      <c r="Q2214" s="216"/>
      <c r="R2214" s="216"/>
      <c r="S2214" s="216"/>
      <c r="T2214" s="217"/>
      <c r="AT2214" s="218" t="s">
        <v>189</v>
      </c>
      <c r="AU2214" s="218" t="s">
        <v>85</v>
      </c>
      <c r="AV2214" s="13" t="s">
        <v>85</v>
      </c>
      <c r="AW2214" s="13" t="s">
        <v>35</v>
      </c>
      <c r="AX2214" s="13" t="s">
        <v>83</v>
      </c>
      <c r="AY2214" s="218" t="s">
        <v>178</v>
      </c>
    </row>
    <row r="2215" spans="2:65" s="1" customFormat="1" ht="22.5" customHeight="1">
      <c r="B2215" s="35"/>
      <c r="C2215" s="245" t="s">
        <v>2435</v>
      </c>
      <c r="D2215" s="245" t="s">
        <v>970</v>
      </c>
      <c r="E2215" s="246" t="s">
        <v>2436</v>
      </c>
      <c r="F2215" s="247" t="s">
        <v>2437</v>
      </c>
      <c r="G2215" s="248" t="s">
        <v>291</v>
      </c>
      <c r="H2215" s="249">
        <v>1</v>
      </c>
      <c r="I2215" s="250"/>
      <c r="J2215" s="251">
        <f>ROUND(I2215*H2215,2)</f>
        <v>0</v>
      </c>
      <c r="K2215" s="247" t="s">
        <v>1889</v>
      </c>
      <c r="L2215" s="252"/>
      <c r="M2215" s="253" t="s">
        <v>19</v>
      </c>
      <c r="N2215" s="254" t="s">
        <v>46</v>
      </c>
      <c r="O2215" s="61"/>
      <c r="P2215" s="192">
        <f>O2215*H2215</f>
        <v>0</v>
      </c>
      <c r="Q2215" s="192">
        <v>5.5800000000000002E-2</v>
      </c>
      <c r="R2215" s="192">
        <f>Q2215*H2215</f>
        <v>5.5800000000000002E-2</v>
      </c>
      <c r="S2215" s="192">
        <v>0</v>
      </c>
      <c r="T2215" s="193">
        <f>S2215*H2215</f>
        <v>0</v>
      </c>
      <c r="AR2215" s="18" t="s">
        <v>403</v>
      </c>
      <c r="AT2215" s="18" t="s">
        <v>970</v>
      </c>
      <c r="AU2215" s="18" t="s">
        <v>85</v>
      </c>
      <c r="AY2215" s="18" t="s">
        <v>178</v>
      </c>
      <c r="BE2215" s="194">
        <f>IF(N2215="základní",J2215,0)</f>
        <v>0</v>
      </c>
      <c r="BF2215" s="194">
        <f>IF(N2215="snížená",J2215,0)</f>
        <v>0</v>
      </c>
      <c r="BG2215" s="194">
        <f>IF(N2215="zákl. přenesená",J2215,0)</f>
        <v>0</v>
      </c>
      <c r="BH2215" s="194">
        <f>IF(N2215="sníž. přenesená",J2215,0)</f>
        <v>0</v>
      </c>
      <c r="BI2215" s="194">
        <f>IF(N2215="nulová",J2215,0)</f>
        <v>0</v>
      </c>
      <c r="BJ2215" s="18" t="s">
        <v>83</v>
      </c>
      <c r="BK2215" s="194">
        <f>ROUND(I2215*H2215,2)</f>
        <v>0</v>
      </c>
      <c r="BL2215" s="18" t="s">
        <v>288</v>
      </c>
      <c r="BM2215" s="18" t="s">
        <v>2438</v>
      </c>
    </row>
    <row r="2216" spans="2:65" s="1" customFormat="1" ht="11.25">
      <c r="B2216" s="35"/>
      <c r="C2216" s="36"/>
      <c r="D2216" s="195" t="s">
        <v>187</v>
      </c>
      <c r="E2216" s="36"/>
      <c r="F2216" s="196" t="s">
        <v>2439</v>
      </c>
      <c r="G2216" s="36"/>
      <c r="H2216" s="36"/>
      <c r="I2216" s="113"/>
      <c r="J2216" s="36"/>
      <c r="K2216" s="36"/>
      <c r="L2216" s="39"/>
      <c r="M2216" s="197"/>
      <c r="N2216" s="61"/>
      <c r="O2216" s="61"/>
      <c r="P2216" s="61"/>
      <c r="Q2216" s="61"/>
      <c r="R2216" s="61"/>
      <c r="S2216" s="61"/>
      <c r="T2216" s="62"/>
      <c r="AT2216" s="18" t="s">
        <v>187</v>
      </c>
      <c r="AU2216" s="18" t="s">
        <v>85</v>
      </c>
    </row>
    <row r="2217" spans="2:65" s="1" customFormat="1" ht="87.75">
      <c r="B2217" s="35"/>
      <c r="C2217" s="36"/>
      <c r="D2217" s="195" t="s">
        <v>333</v>
      </c>
      <c r="E2217" s="36"/>
      <c r="F2217" s="241" t="s">
        <v>2433</v>
      </c>
      <c r="G2217" s="36"/>
      <c r="H2217" s="36"/>
      <c r="I2217" s="113"/>
      <c r="J2217" s="36"/>
      <c r="K2217" s="36"/>
      <c r="L2217" s="39"/>
      <c r="M2217" s="197"/>
      <c r="N2217" s="61"/>
      <c r="O2217" s="61"/>
      <c r="P2217" s="61"/>
      <c r="Q2217" s="61"/>
      <c r="R2217" s="61"/>
      <c r="S2217" s="61"/>
      <c r="T2217" s="62"/>
      <c r="AT2217" s="18" t="s">
        <v>333</v>
      </c>
      <c r="AU2217" s="18" t="s">
        <v>85</v>
      </c>
    </row>
    <row r="2218" spans="2:65" s="12" customFormat="1" ht="11.25">
      <c r="B2218" s="198"/>
      <c r="C2218" s="199"/>
      <c r="D2218" s="195" t="s">
        <v>189</v>
      </c>
      <c r="E2218" s="200" t="s">
        <v>19</v>
      </c>
      <c r="F2218" s="201" t="s">
        <v>2440</v>
      </c>
      <c r="G2218" s="199"/>
      <c r="H2218" s="200" t="s">
        <v>19</v>
      </c>
      <c r="I2218" s="202"/>
      <c r="J2218" s="199"/>
      <c r="K2218" s="199"/>
      <c r="L2218" s="203"/>
      <c r="M2218" s="204"/>
      <c r="N2218" s="205"/>
      <c r="O2218" s="205"/>
      <c r="P2218" s="205"/>
      <c r="Q2218" s="205"/>
      <c r="R2218" s="205"/>
      <c r="S2218" s="205"/>
      <c r="T2218" s="206"/>
      <c r="AT2218" s="207" t="s">
        <v>189</v>
      </c>
      <c r="AU2218" s="207" t="s">
        <v>85</v>
      </c>
      <c r="AV2218" s="12" t="s">
        <v>83</v>
      </c>
      <c r="AW2218" s="12" t="s">
        <v>35</v>
      </c>
      <c r="AX2218" s="12" t="s">
        <v>75</v>
      </c>
      <c r="AY2218" s="207" t="s">
        <v>178</v>
      </c>
    </row>
    <row r="2219" spans="2:65" s="13" customFormat="1" ht="11.25">
      <c r="B2219" s="208"/>
      <c r="C2219" s="209"/>
      <c r="D2219" s="195" t="s">
        <v>189</v>
      </c>
      <c r="E2219" s="210" t="s">
        <v>19</v>
      </c>
      <c r="F2219" s="211" t="s">
        <v>83</v>
      </c>
      <c r="G2219" s="209"/>
      <c r="H2219" s="212">
        <v>1</v>
      </c>
      <c r="I2219" s="213"/>
      <c r="J2219" s="209"/>
      <c r="K2219" s="209"/>
      <c r="L2219" s="214"/>
      <c r="M2219" s="215"/>
      <c r="N2219" s="216"/>
      <c r="O2219" s="216"/>
      <c r="P2219" s="216"/>
      <c r="Q2219" s="216"/>
      <c r="R2219" s="216"/>
      <c r="S2219" s="216"/>
      <c r="T2219" s="217"/>
      <c r="AT2219" s="218" t="s">
        <v>189</v>
      </c>
      <c r="AU2219" s="218" t="s">
        <v>85</v>
      </c>
      <c r="AV2219" s="13" t="s">
        <v>85</v>
      </c>
      <c r="AW2219" s="13" t="s">
        <v>35</v>
      </c>
      <c r="AX2219" s="13" t="s">
        <v>83</v>
      </c>
      <c r="AY2219" s="218" t="s">
        <v>178</v>
      </c>
    </row>
    <row r="2220" spans="2:65" s="1" customFormat="1" ht="23.25" customHeight="1">
      <c r="B2220" s="35"/>
      <c r="C2220" s="245" t="s">
        <v>2441</v>
      </c>
      <c r="D2220" s="245" t="s">
        <v>970</v>
      </c>
      <c r="E2220" s="246" t="s">
        <v>2442</v>
      </c>
      <c r="F2220" s="247" t="s">
        <v>2443</v>
      </c>
      <c r="G2220" s="248" t="s">
        <v>291</v>
      </c>
      <c r="H2220" s="249">
        <v>1</v>
      </c>
      <c r="I2220" s="250"/>
      <c r="J2220" s="251">
        <f>ROUND(I2220*H2220,2)</f>
        <v>0</v>
      </c>
      <c r="K2220" s="247" t="s">
        <v>1889</v>
      </c>
      <c r="L2220" s="252"/>
      <c r="M2220" s="253" t="s">
        <v>19</v>
      </c>
      <c r="N2220" s="254" t="s">
        <v>46</v>
      </c>
      <c r="O2220" s="61"/>
      <c r="P2220" s="192">
        <f>O2220*H2220</f>
        <v>0</v>
      </c>
      <c r="Q2220" s="192">
        <v>2.5950000000000001E-2</v>
      </c>
      <c r="R2220" s="192">
        <f>Q2220*H2220</f>
        <v>2.5950000000000001E-2</v>
      </c>
      <c r="S2220" s="192">
        <v>0</v>
      </c>
      <c r="T2220" s="193">
        <f>S2220*H2220</f>
        <v>0</v>
      </c>
      <c r="AR2220" s="18" t="s">
        <v>403</v>
      </c>
      <c r="AT2220" s="18" t="s">
        <v>970</v>
      </c>
      <c r="AU2220" s="18" t="s">
        <v>85</v>
      </c>
      <c r="AY2220" s="18" t="s">
        <v>178</v>
      </c>
      <c r="BE2220" s="194">
        <f>IF(N2220="základní",J2220,0)</f>
        <v>0</v>
      </c>
      <c r="BF2220" s="194">
        <f>IF(N2220="snížená",J2220,0)</f>
        <v>0</v>
      </c>
      <c r="BG2220" s="194">
        <f>IF(N2220="zákl. přenesená",J2220,0)</f>
        <v>0</v>
      </c>
      <c r="BH2220" s="194">
        <f>IF(N2220="sníž. přenesená",J2220,0)</f>
        <v>0</v>
      </c>
      <c r="BI2220" s="194">
        <f>IF(N2220="nulová",J2220,0)</f>
        <v>0</v>
      </c>
      <c r="BJ2220" s="18" t="s">
        <v>83</v>
      </c>
      <c r="BK2220" s="194">
        <f>ROUND(I2220*H2220,2)</f>
        <v>0</v>
      </c>
      <c r="BL2220" s="18" t="s">
        <v>288</v>
      </c>
      <c r="BM2220" s="18" t="s">
        <v>2444</v>
      </c>
    </row>
    <row r="2221" spans="2:65" s="1" customFormat="1" ht="11.25">
      <c r="B2221" s="35"/>
      <c r="C2221" s="36"/>
      <c r="D2221" s="195" t="s">
        <v>187</v>
      </c>
      <c r="E2221" s="36"/>
      <c r="F2221" s="196" t="s">
        <v>2443</v>
      </c>
      <c r="G2221" s="36"/>
      <c r="H2221" s="36"/>
      <c r="I2221" s="113"/>
      <c r="J2221" s="36"/>
      <c r="K2221" s="36"/>
      <c r="L2221" s="39"/>
      <c r="M2221" s="197"/>
      <c r="N2221" s="61"/>
      <c r="O2221" s="61"/>
      <c r="P2221" s="61"/>
      <c r="Q2221" s="61"/>
      <c r="R2221" s="61"/>
      <c r="S2221" s="61"/>
      <c r="T2221" s="62"/>
      <c r="AT2221" s="18" t="s">
        <v>187</v>
      </c>
      <c r="AU2221" s="18" t="s">
        <v>85</v>
      </c>
    </row>
    <row r="2222" spans="2:65" s="1" customFormat="1" ht="87.75">
      <c r="B2222" s="35"/>
      <c r="C2222" s="36"/>
      <c r="D2222" s="195" t="s">
        <v>333</v>
      </c>
      <c r="E2222" s="36"/>
      <c r="F2222" s="241" t="s">
        <v>2433</v>
      </c>
      <c r="G2222" s="36"/>
      <c r="H2222" s="36"/>
      <c r="I2222" s="113"/>
      <c r="J2222" s="36"/>
      <c r="K2222" s="36"/>
      <c r="L2222" s="39"/>
      <c r="M2222" s="197"/>
      <c r="N2222" s="61"/>
      <c r="O2222" s="61"/>
      <c r="P2222" s="61"/>
      <c r="Q2222" s="61"/>
      <c r="R2222" s="61"/>
      <c r="S2222" s="61"/>
      <c r="T2222" s="62"/>
      <c r="AT2222" s="18" t="s">
        <v>333</v>
      </c>
      <c r="AU2222" s="18" t="s">
        <v>85</v>
      </c>
    </row>
    <row r="2223" spans="2:65" s="12" customFormat="1" ht="11.25">
      <c r="B2223" s="198"/>
      <c r="C2223" s="199"/>
      <c r="D2223" s="195" t="s">
        <v>189</v>
      </c>
      <c r="E2223" s="200" t="s">
        <v>19</v>
      </c>
      <c r="F2223" s="201" t="s">
        <v>2445</v>
      </c>
      <c r="G2223" s="199"/>
      <c r="H2223" s="200" t="s">
        <v>19</v>
      </c>
      <c r="I2223" s="202"/>
      <c r="J2223" s="199"/>
      <c r="K2223" s="199"/>
      <c r="L2223" s="203"/>
      <c r="M2223" s="204"/>
      <c r="N2223" s="205"/>
      <c r="O2223" s="205"/>
      <c r="P2223" s="205"/>
      <c r="Q2223" s="205"/>
      <c r="R2223" s="205"/>
      <c r="S2223" s="205"/>
      <c r="T2223" s="206"/>
      <c r="AT2223" s="207" t="s">
        <v>189</v>
      </c>
      <c r="AU2223" s="207" t="s">
        <v>85</v>
      </c>
      <c r="AV2223" s="12" t="s">
        <v>83</v>
      </c>
      <c r="AW2223" s="12" t="s">
        <v>35</v>
      </c>
      <c r="AX2223" s="12" t="s">
        <v>75</v>
      </c>
      <c r="AY2223" s="207" t="s">
        <v>178</v>
      </c>
    </row>
    <row r="2224" spans="2:65" s="13" customFormat="1" ht="11.25">
      <c r="B2224" s="208"/>
      <c r="C2224" s="209"/>
      <c r="D2224" s="195" t="s">
        <v>189</v>
      </c>
      <c r="E2224" s="210" t="s">
        <v>19</v>
      </c>
      <c r="F2224" s="211" t="s">
        <v>83</v>
      </c>
      <c r="G2224" s="209"/>
      <c r="H2224" s="212">
        <v>1</v>
      </c>
      <c r="I2224" s="213"/>
      <c r="J2224" s="209"/>
      <c r="K2224" s="209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189</v>
      </c>
      <c r="AU2224" s="218" t="s">
        <v>85</v>
      </c>
      <c r="AV2224" s="13" t="s">
        <v>85</v>
      </c>
      <c r="AW2224" s="13" t="s">
        <v>35</v>
      </c>
      <c r="AX2224" s="13" t="s">
        <v>83</v>
      </c>
      <c r="AY2224" s="218" t="s">
        <v>178</v>
      </c>
    </row>
    <row r="2225" spans="2:65" s="1" customFormat="1" ht="26.25" customHeight="1">
      <c r="B2225" s="35"/>
      <c r="C2225" s="245" t="s">
        <v>2446</v>
      </c>
      <c r="D2225" s="245" t="s">
        <v>970</v>
      </c>
      <c r="E2225" s="246" t="s">
        <v>2447</v>
      </c>
      <c r="F2225" s="247" t="s">
        <v>2448</v>
      </c>
      <c r="G2225" s="248" t="s">
        <v>291</v>
      </c>
      <c r="H2225" s="249">
        <v>1</v>
      </c>
      <c r="I2225" s="250"/>
      <c r="J2225" s="251">
        <f>ROUND(I2225*H2225,2)</f>
        <v>0</v>
      </c>
      <c r="K2225" s="247" t="s">
        <v>1889</v>
      </c>
      <c r="L2225" s="252"/>
      <c r="M2225" s="253" t="s">
        <v>19</v>
      </c>
      <c r="N2225" s="254" t="s">
        <v>46</v>
      </c>
      <c r="O2225" s="61"/>
      <c r="P2225" s="192">
        <f>O2225*H2225</f>
        <v>0</v>
      </c>
      <c r="Q2225" s="192">
        <v>1.95E-2</v>
      </c>
      <c r="R2225" s="192">
        <f>Q2225*H2225</f>
        <v>1.95E-2</v>
      </c>
      <c r="S2225" s="192">
        <v>0</v>
      </c>
      <c r="T2225" s="193">
        <f>S2225*H2225</f>
        <v>0</v>
      </c>
      <c r="AR2225" s="18" t="s">
        <v>403</v>
      </c>
      <c r="AT2225" s="18" t="s">
        <v>970</v>
      </c>
      <c r="AU2225" s="18" t="s">
        <v>85</v>
      </c>
      <c r="AY2225" s="18" t="s">
        <v>178</v>
      </c>
      <c r="BE2225" s="194">
        <f>IF(N2225="základní",J2225,0)</f>
        <v>0</v>
      </c>
      <c r="BF2225" s="194">
        <f>IF(N2225="snížená",J2225,0)</f>
        <v>0</v>
      </c>
      <c r="BG2225" s="194">
        <f>IF(N2225="zákl. přenesená",J2225,0)</f>
        <v>0</v>
      </c>
      <c r="BH2225" s="194">
        <f>IF(N2225="sníž. přenesená",J2225,0)</f>
        <v>0</v>
      </c>
      <c r="BI2225" s="194">
        <f>IF(N2225="nulová",J2225,0)</f>
        <v>0</v>
      </c>
      <c r="BJ2225" s="18" t="s">
        <v>83</v>
      </c>
      <c r="BK2225" s="194">
        <f>ROUND(I2225*H2225,2)</f>
        <v>0</v>
      </c>
      <c r="BL2225" s="18" t="s">
        <v>288</v>
      </c>
      <c r="BM2225" s="18" t="s">
        <v>2449</v>
      </c>
    </row>
    <row r="2226" spans="2:65" s="1" customFormat="1" ht="11.25">
      <c r="B2226" s="35"/>
      <c r="C2226" s="36"/>
      <c r="D2226" s="195" t="s">
        <v>187</v>
      </c>
      <c r="E2226" s="36"/>
      <c r="F2226" s="196" t="s">
        <v>2448</v>
      </c>
      <c r="G2226" s="36"/>
      <c r="H2226" s="36"/>
      <c r="I2226" s="113"/>
      <c r="J2226" s="36"/>
      <c r="K2226" s="36"/>
      <c r="L2226" s="39"/>
      <c r="M2226" s="197"/>
      <c r="N2226" s="61"/>
      <c r="O2226" s="61"/>
      <c r="P2226" s="61"/>
      <c r="Q2226" s="61"/>
      <c r="R2226" s="61"/>
      <c r="S2226" s="61"/>
      <c r="T2226" s="62"/>
      <c r="AT2226" s="18" t="s">
        <v>187</v>
      </c>
      <c r="AU2226" s="18" t="s">
        <v>85</v>
      </c>
    </row>
    <row r="2227" spans="2:65" s="1" customFormat="1" ht="87.75">
      <c r="B2227" s="35"/>
      <c r="C2227" s="36"/>
      <c r="D2227" s="195" t="s">
        <v>333</v>
      </c>
      <c r="E2227" s="36"/>
      <c r="F2227" s="241" t="s">
        <v>2433</v>
      </c>
      <c r="G2227" s="36"/>
      <c r="H2227" s="36"/>
      <c r="I2227" s="113"/>
      <c r="J2227" s="36"/>
      <c r="K2227" s="36"/>
      <c r="L2227" s="39"/>
      <c r="M2227" s="197"/>
      <c r="N2227" s="61"/>
      <c r="O2227" s="61"/>
      <c r="P2227" s="61"/>
      <c r="Q2227" s="61"/>
      <c r="R2227" s="61"/>
      <c r="S2227" s="61"/>
      <c r="T2227" s="62"/>
      <c r="AT2227" s="18" t="s">
        <v>333</v>
      </c>
      <c r="AU2227" s="18" t="s">
        <v>85</v>
      </c>
    </row>
    <row r="2228" spans="2:65" s="12" customFormat="1" ht="11.25">
      <c r="B2228" s="198"/>
      <c r="C2228" s="199"/>
      <c r="D2228" s="195" t="s">
        <v>189</v>
      </c>
      <c r="E2228" s="200" t="s">
        <v>19</v>
      </c>
      <c r="F2228" s="201" t="s">
        <v>2450</v>
      </c>
      <c r="G2228" s="199"/>
      <c r="H2228" s="200" t="s">
        <v>19</v>
      </c>
      <c r="I2228" s="202"/>
      <c r="J2228" s="199"/>
      <c r="K2228" s="199"/>
      <c r="L2228" s="203"/>
      <c r="M2228" s="204"/>
      <c r="N2228" s="205"/>
      <c r="O2228" s="205"/>
      <c r="P2228" s="205"/>
      <c r="Q2228" s="205"/>
      <c r="R2228" s="205"/>
      <c r="S2228" s="205"/>
      <c r="T2228" s="206"/>
      <c r="AT2228" s="207" t="s">
        <v>189</v>
      </c>
      <c r="AU2228" s="207" t="s">
        <v>85</v>
      </c>
      <c r="AV2228" s="12" t="s">
        <v>83</v>
      </c>
      <c r="AW2228" s="12" t="s">
        <v>35</v>
      </c>
      <c r="AX2228" s="12" t="s">
        <v>75</v>
      </c>
      <c r="AY2228" s="207" t="s">
        <v>178</v>
      </c>
    </row>
    <row r="2229" spans="2:65" s="13" customFormat="1" ht="11.25">
      <c r="B2229" s="208"/>
      <c r="C2229" s="209"/>
      <c r="D2229" s="195" t="s">
        <v>189</v>
      </c>
      <c r="E2229" s="210" t="s">
        <v>19</v>
      </c>
      <c r="F2229" s="211" t="s">
        <v>83</v>
      </c>
      <c r="G2229" s="209"/>
      <c r="H2229" s="212">
        <v>1</v>
      </c>
      <c r="I2229" s="213"/>
      <c r="J2229" s="209"/>
      <c r="K2229" s="209"/>
      <c r="L2229" s="214"/>
      <c r="M2229" s="215"/>
      <c r="N2229" s="216"/>
      <c r="O2229" s="216"/>
      <c r="P2229" s="216"/>
      <c r="Q2229" s="216"/>
      <c r="R2229" s="216"/>
      <c r="S2229" s="216"/>
      <c r="T2229" s="217"/>
      <c r="AT2229" s="218" t="s">
        <v>189</v>
      </c>
      <c r="AU2229" s="218" t="s">
        <v>85</v>
      </c>
      <c r="AV2229" s="13" t="s">
        <v>85</v>
      </c>
      <c r="AW2229" s="13" t="s">
        <v>35</v>
      </c>
      <c r="AX2229" s="13" t="s">
        <v>83</v>
      </c>
      <c r="AY2229" s="218" t="s">
        <v>178</v>
      </c>
    </row>
    <row r="2230" spans="2:65" s="1" customFormat="1" ht="26.25" customHeight="1">
      <c r="B2230" s="35"/>
      <c r="C2230" s="245" t="s">
        <v>2451</v>
      </c>
      <c r="D2230" s="245" t="s">
        <v>970</v>
      </c>
      <c r="E2230" s="246" t="s">
        <v>2452</v>
      </c>
      <c r="F2230" s="247" t="s">
        <v>2453</v>
      </c>
      <c r="G2230" s="248" t="s">
        <v>496</v>
      </c>
      <c r="H2230" s="249">
        <v>3.75</v>
      </c>
      <c r="I2230" s="250"/>
      <c r="J2230" s="251">
        <f>ROUND(I2230*H2230,2)</f>
        <v>0</v>
      </c>
      <c r="K2230" s="247" t="s">
        <v>1889</v>
      </c>
      <c r="L2230" s="252"/>
      <c r="M2230" s="253" t="s">
        <v>19</v>
      </c>
      <c r="N2230" s="254" t="s">
        <v>46</v>
      </c>
      <c r="O2230" s="61"/>
      <c r="P2230" s="192">
        <f>O2230*H2230</f>
        <v>0</v>
      </c>
      <c r="Q2230" s="192">
        <v>5.0000000000000001E-3</v>
      </c>
      <c r="R2230" s="192">
        <f>Q2230*H2230</f>
        <v>1.8749999999999999E-2</v>
      </c>
      <c r="S2230" s="192">
        <v>0</v>
      </c>
      <c r="T2230" s="193">
        <f>S2230*H2230</f>
        <v>0</v>
      </c>
      <c r="AR2230" s="18" t="s">
        <v>403</v>
      </c>
      <c r="AT2230" s="18" t="s">
        <v>970</v>
      </c>
      <c r="AU2230" s="18" t="s">
        <v>85</v>
      </c>
      <c r="AY2230" s="18" t="s">
        <v>178</v>
      </c>
      <c r="BE2230" s="194">
        <f>IF(N2230="základní",J2230,0)</f>
        <v>0</v>
      </c>
      <c r="BF2230" s="194">
        <f>IF(N2230="snížená",J2230,0)</f>
        <v>0</v>
      </c>
      <c r="BG2230" s="194">
        <f>IF(N2230="zákl. přenesená",J2230,0)</f>
        <v>0</v>
      </c>
      <c r="BH2230" s="194">
        <f>IF(N2230="sníž. přenesená",J2230,0)</f>
        <v>0</v>
      </c>
      <c r="BI2230" s="194">
        <f>IF(N2230="nulová",J2230,0)</f>
        <v>0</v>
      </c>
      <c r="BJ2230" s="18" t="s">
        <v>83</v>
      </c>
      <c r="BK2230" s="194">
        <f>ROUND(I2230*H2230,2)</f>
        <v>0</v>
      </c>
      <c r="BL2230" s="18" t="s">
        <v>288</v>
      </c>
      <c r="BM2230" s="18" t="s">
        <v>2454</v>
      </c>
    </row>
    <row r="2231" spans="2:65" s="1" customFormat="1" ht="11.25">
      <c r="B2231" s="35"/>
      <c r="C2231" s="36"/>
      <c r="D2231" s="195" t="s">
        <v>187</v>
      </c>
      <c r="E2231" s="36"/>
      <c r="F2231" s="196" t="s">
        <v>2453</v>
      </c>
      <c r="G2231" s="36"/>
      <c r="H2231" s="36"/>
      <c r="I2231" s="113"/>
      <c r="J2231" s="36"/>
      <c r="K2231" s="36"/>
      <c r="L2231" s="39"/>
      <c r="M2231" s="197"/>
      <c r="N2231" s="61"/>
      <c r="O2231" s="61"/>
      <c r="P2231" s="61"/>
      <c r="Q2231" s="61"/>
      <c r="R2231" s="61"/>
      <c r="S2231" s="61"/>
      <c r="T2231" s="62"/>
      <c r="AT2231" s="18" t="s">
        <v>187</v>
      </c>
      <c r="AU2231" s="18" t="s">
        <v>85</v>
      </c>
    </row>
    <row r="2232" spans="2:65" s="12" customFormat="1" ht="11.25">
      <c r="B2232" s="198"/>
      <c r="C2232" s="199"/>
      <c r="D2232" s="195" t="s">
        <v>189</v>
      </c>
      <c r="E2232" s="200" t="s">
        <v>19</v>
      </c>
      <c r="F2232" s="201" t="s">
        <v>2455</v>
      </c>
      <c r="G2232" s="199"/>
      <c r="H2232" s="200" t="s">
        <v>19</v>
      </c>
      <c r="I2232" s="202"/>
      <c r="J2232" s="199"/>
      <c r="K2232" s="199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189</v>
      </c>
      <c r="AU2232" s="207" t="s">
        <v>85</v>
      </c>
      <c r="AV2232" s="12" t="s">
        <v>83</v>
      </c>
      <c r="AW2232" s="12" t="s">
        <v>35</v>
      </c>
      <c r="AX2232" s="12" t="s">
        <v>75</v>
      </c>
      <c r="AY2232" s="207" t="s">
        <v>178</v>
      </c>
    </row>
    <row r="2233" spans="2:65" s="13" customFormat="1" ht="11.25">
      <c r="B2233" s="208"/>
      <c r="C2233" s="209"/>
      <c r="D2233" s="195" t="s">
        <v>189</v>
      </c>
      <c r="E2233" s="210" t="s">
        <v>19</v>
      </c>
      <c r="F2233" s="211" t="s">
        <v>2456</v>
      </c>
      <c r="G2233" s="209"/>
      <c r="H2233" s="212">
        <v>3.75</v>
      </c>
      <c r="I2233" s="213"/>
      <c r="J2233" s="209"/>
      <c r="K2233" s="209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189</v>
      </c>
      <c r="AU2233" s="218" t="s">
        <v>85</v>
      </c>
      <c r="AV2233" s="13" t="s">
        <v>85</v>
      </c>
      <c r="AW2233" s="13" t="s">
        <v>35</v>
      </c>
      <c r="AX2233" s="13" t="s">
        <v>83</v>
      </c>
      <c r="AY2233" s="218" t="s">
        <v>178</v>
      </c>
    </row>
    <row r="2234" spans="2:65" s="1" customFormat="1" ht="16.5" customHeight="1">
      <c r="B2234" s="35"/>
      <c r="C2234" s="183" t="s">
        <v>2457</v>
      </c>
      <c r="D2234" s="183" t="s">
        <v>180</v>
      </c>
      <c r="E2234" s="184" t="s">
        <v>2458</v>
      </c>
      <c r="F2234" s="185" t="s">
        <v>2459</v>
      </c>
      <c r="G2234" s="186" t="s">
        <v>291</v>
      </c>
      <c r="H2234" s="187">
        <v>8</v>
      </c>
      <c r="I2234" s="188"/>
      <c r="J2234" s="189">
        <f>ROUND(I2234*H2234,2)</f>
        <v>0</v>
      </c>
      <c r="K2234" s="185" t="s">
        <v>184</v>
      </c>
      <c r="L2234" s="39"/>
      <c r="M2234" s="190" t="s">
        <v>19</v>
      </c>
      <c r="N2234" s="191" t="s">
        <v>46</v>
      </c>
      <c r="O2234" s="61"/>
      <c r="P2234" s="192">
        <f>O2234*H2234</f>
        <v>0</v>
      </c>
      <c r="Q2234" s="192">
        <v>2.5999999999999998E-4</v>
      </c>
      <c r="R2234" s="192">
        <f>Q2234*H2234</f>
        <v>2.0799999999999998E-3</v>
      </c>
      <c r="S2234" s="192">
        <v>0</v>
      </c>
      <c r="T2234" s="193">
        <f>S2234*H2234</f>
        <v>0</v>
      </c>
      <c r="AR2234" s="18" t="s">
        <v>288</v>
      </c>
      <c r="AT2234" s="18" t="s">
        <v>180</v>
      </c>
      <c r="AU2234" s="18" t="s">
        <v>85</v>
      </c>
      <c r="AY2234" s="18" t="s">
        <v>178</v>
      </c>
      <c r="BE2234" s="194">
        <f>IF(N2234="základní",J2234,0)</f>
        <v>0</v>
      </c>
      <c r="BF2234" s="194">
        <f>IF(N2234="snížená",J2234,0)</f>
        <v>0</v>
      </c>
      <c r="BG2234" s="194">
        <f>IF(N2234="zákl. přenesená",J2234,0)</f>
        <v>0</v>
      </c>
      <c r="BH2234" s="194">
        <f>IF(N2234="sníž. přenesená",J2234,0)</f>
        <v>0</v>
      </c>
      <c r="BI2234" s="194">
        <f>IF(N2234="nulová",J2234,0)</f>
        <v>0</v>
      </c>
      <c r="BJ2234" s="18" t="s">
        <v>83</v>
      </c>
      <c r="BK2234" s="194">
        <f>ROUND(I2234*H2234,2)</f>
        <v>0</v>
      </c>
      <c r="BL2234" s="18" t="s">
        <v>288</v>
      </c>
      <c r="BM2234" s="18" t="s">
        <v>2460</v>
      </c>
    </row>
    <row r="2235" spans="2:65" s="1" customFormat="1" ht="11.25">
      <c r="B2235" s="35"/>
      <c r="C2235" s="36"/>
      <c r="D2235" s="195" t="s">
        <v>187</v>
      </c>
      <c r="E2235" s="36"/>
      <c r="F2235" s="196" t="s">
        <v>2461</v>
      </c>
      <c r="G2235" s="36"/>
      <c r="H2235" s="36"/>
      <c r="I2235" s="113"/>
      <c r="J2235" s="36"/>
      <c r="K2235" s="36"/>
      <c r="L2235" s="39"/>
      <c r="M2235" s="197"/>
      <c r="N2235" s="61"/>
      <c r="O2235" s="61"/>
      <c r="P2235" s="61"/>
      <c r="Q2235" s="61"/>
      <c r="R2235" s="61"/>
      <c r="S2235" s="61"/>
      <c r="T2235" s="62"/>
      <c r="AT2235" s="18" t="s">
        <v>187</v>
      </c>
      <c r="AU2235" s="18" t="s">
        <v>85</v>
      </c>
    </row>
    <row r="2236" spans="2:65" s="12" customFormat="1" ht="11.25">
      <c r="B2236" s="198"/>
      <c r="C2236" s="199"/>
      <c r="D2236" s="195" t="s">
        <v>189</v>
      </c>
      <c r="E2236" s="200" t="s">
        <v>19</v>
      </c>
      <c r="F2236" s="201" t="s">
        <v>2415</v>
      </c>
      <c r="G2236" s="199"/>
      <c r="H2236" s="200" t="s">
        <v>19</v>
      </c>
      <c r="I2236" s="202"/>
      <c r="J2236" s="199"/>
      <c r="K2236" s="199"/>
      <c r="L2236" s="203"/>
      <c r="M2236" s="204"/>
      <c r="N2236" s="205"/>
      <c r="O2236" s="205"/>
      <c r="P2236" s="205"/>
      <c r="Q2236" s="205"/>
      <c r="R2236" s="205"/>
      <c r="S2236" s="205"/>
      <c r="T2236" s="206"/>
      <c r="AT2236" s="207" t="s">
        <v>189</v>
      </c>
      <c r="AU2236" s="207" t="s">
        <v>85</v>
      </c>
      <c r="AV2236" s="12" t="s">
        <v>83</v>
      </c>
      <c r="AW2236" s="12" t="s">
        <v>35</v>
      </c>
      <c r="AX2236" s="12" t="s">
        <v>75</v>
      </c>
      <c r="AY2236" s="207" t="s">
        <v>178</v>
      </c>
    </row>
    <row r="2237" spans="2:65" s="13" customFormat="1" ht="11.25">
      <c r="B2237" s="208"/>
      <c r="C2237" s="209"/>
      <c r="D2237" s="195" t="s">
        <v>189</v>
      </c>
      <c r="E2237" s="210" t="s">
        <v>19</v>
      </c>
      <c r="F2237" s="211" t="s">
        <v>223</v>
      </c>
      <c r="G2237" s="209"/>
      <c r="H2237" s="212">
        <v>7</v>
      </c>
      <c r="I2237" s="213"/>
      <c r="J2237" s="209"/>
      <c r="K2237" s="209"/>
      <c r="L2237" s="214"/>
      <c r="M2237" s="215"/>
      <c r="N2237" s="216"/>
      <c r="O2237" s="216"/>
      <c r="P2237" s="216"/>
      <c r="Q2237" s="216"/>
      <c r="R2237" s="216"/>
      <c r="S2237" s="216"/>
      <c r="T2237" s="217"/>
      <c r="AT2237" s="218" t="s">
        <v>189</v>
      </c>
      <c r="AU2237" s="218" t="s">
        <v>85</v>
      </c>
      <c r="AV2237" s="13" t="s">
        <v>85</v>
      </c>
      <c r="AW2237" s="13" t="s">
        <v>35</v>
      </c>
      <c r="AX2237" s="13" t="s">
        <v>75</v>
      </c>
      <c r="AY2237" s="218" t="s">
        <v>178</v>
      </c>
    </row>
    <row r="2238" spans="2:65" s="12" customFormat="1" ht="11.25">
      <c r="B2238" s="198"/>
      <c r="C2238" s="199"/>
      <c r="D2238" s="195" t="s">
        <v>189</v>
      </c>
      <c r="E2238" s="200" t="s">
        <v>19</v>
      </c>
      <c r="F2238" s="201" t="s">
        <v>2416</v>
      </c>
      <c r="G2238" s="199"/>
      <c r="H2238" s="200" t="s">
        <v>19</v>
      </c>
      <c r="I2238" s="202"/>
      <c r="J2238" s="199"/>
      <c r="K2238" s="199"/>
      <c r="L2238" s="203"/>
      <c r="M2238" s="204"/>
      <c r="N2238" s="205"/>
      <c r="O2238" s="205"/>
      <c r="P2238" s="205"/>
      <c r="Q2238" s="205"/>
      <c r="R2238" s="205"/>
      <c r="S2238" s="205"/>
      <c r="T2238" s="206"/>
      <c r="AT2238" s="207" t="s">
        <v>189</v>
      </c>
      <c r="AU2238" s="207" t="s">
        <v>85</v>
      </c>
      <c r="AV2238" s="12" t="s">
        <v>83</v>
      </c>
      <c r="AW2238" s="12" t="s">
        <v>35</v>
      </c>
      <c r="AX2238" s="12" t="s">
        <v>75</v>
      </c>
      <c r="AY2238" s="207" t="s">
        <v>178</v>
      </c>
    </row>
    <row r="2239" spans="2:65" s="13" customFormat="1" ht="11.25">
      <c r="B2239" s="208"/>
      <c r="C2239" s="209"/>
      <c r="D2239" s="195" t="s">
        <v>189</v>
      </c>
      <c r="E2239" s="210" t="s">
        <v>19</v>
      </c>
      <c r="F2239" s="211" t="s">
        <v>83</v>
      </c>
      <c r="G2239" s="209"/>
      <c r="H2239" s="212">
        <v>1</v>
      </c>
      <c r="I2239" s="213"/>
      <c r="J2239" s="209"/>
      <c r="K2239" s="209"/>
      <c r="L2239" s="214"/>
      <c r="M2239" s="215"/>
      <c r="N2239" s="216"/>
      <c r="O2239" s="216"/>
      <c r="P2239" s="216"/>
      <c r="Q2239" s="216"/>
      <c r="R2239" s="216"/>
      <c r="S2239" s="216"/>
      <c r="T2239" s="217"/>
      <c r="AT2239" s="218" t="s">
        <v>189</v>
      </c>
      <c r="AU2239" s="218" t="s">
        <v>85</v>
      </c>
      <c r="AV2239" s="13" t="s">
        <v>85</v>
      </c>
      <c r="AW2239" s="13" t="s">
        <v>35</v>
      </c>
      <c r="AX2239" s="13" t="s">
        <v>75</v>
      </c>
      <c r="AY2239" s="218" t="s">
        <v>178</v>
      </c>
    </row>
    <row r="2240" spans="2:65" s="14" customFormat="1" ht="11.25">
      <c r="B2240" s="219"/>
      <c r="C2240" s="220"/>
      <c r="D2240" s="195" t="s">
        <v>189</v>
      </c>
      <c r="E2240" s="221" t="s">
        <v>19</v>
      </c>
      <c r="F2240" s="222" t="s">
        <v>258</v>
      </c>
      <c r="G2240" s="220"/>
      <c r="H2240" s="223">
        <v>8</v>
      </c>
      <c r="I2240" s="224"/>
      <c r="J2240" s="220"/>
      <c r="K2240" s="220"/>
      <c r="L2240" s="225"/>
      <c r="M2240" s="226"/>
      <c r="N2240" s="227"/>
      <c r="O2240" s="227"/>
      <c r="P2240" s="227"/>
      <c r="Q2240" s="227"/>
      <c r="R2240" s="227"/>
      <c r="S2240" s="227"/>
      <c r="T2240" s="228"/>
      <c r="AT2240" s="229" t="s">
        <v>189</v>
      </c>
      <c r="AU2240" s="229" t="s">
        <v>85</v>
      </c>
      <c r="AV2240" s="14" t="s">
        <v>185</v>
      </c>
      <c r="AW2240" s="14" t="s">
        <v>35</v>
      </c>
      <c r="AX2240" s="14" t="s">
        <v>83</v>
      </c>
      <c r="AY2240" s="229" t="s">
        <v>178</v>
      </c>
    </row>
    <row r="2241" spans="2:65" s="1" customFormat="1" ht="26.25" customHeight="1">
      <c r="B2241" s="35"/>
      <c r="C2241" s="245" t="s">
        <v>2462</v>
      </c>
      <c r="D2241" s="245" t="s">
        <v>970</v>
      </c>
      <c r="E2241" s="246" t="s">
        <v>2463</v>
      </c>
      <c r="F2241" s="247" t="s">
        <v>2464</v>
      </c>
      <c r="G2241" s="248" t="s">
        <v>291</v>
      </c>
      <c r="H2241" s="249">
        <v>7</v>
      </c>
      <c r="I2241" s="250"/>
      <c r="J2241" s="251">
        <f>ROUND(I2241*H2241,2)</f>
        <v>0</v>
      </c>
      <c r="K2241" s="247" t="s">
        <v>1889</v>
      </c>
      <c r="L2241" s="252"/>
      <c r="M2241" s="253" t="s">
        <v>19</v>
      </c>
      <c r="N2241" s="254" t="s">
        <v>46</v>
      </c>
      <c r="O2241" s="61"/>
      <c r="P2241" s="192">
        <f>O2241*H2241</f>
        <v>0</v>
      </c>
      <c r="Q2241" s="192">
        <v>1.2999999999999999E-2</v>
      </c>
      <c r="R2241" s="192">
        <f>Q2241*H2241</f>
        <v>9.0999999999999998E-2</v>
      </c>
      <c r="S2241" s="192">
        <v>0</v>
      </c>
      <c r="T2241" s="193">
        <f>S2241*H2241</f>
        <v>0</v>
      </c>
      <c r="AR2241" s="18" t="s">
        <v>403</v>
      </c>
      <c r="AT2241" s="18" t="s">
        <v>970</v>
      </c>
      <c r="AU2241" s="18" t="s">
        <v>85</v>
      </c>
      <c r="AY2241" s="18" t="s">
        <v>178</v>
      </c>
      <c r="BE2241" s="194">
        <f>IF(N2241="základní",J2241,0)</f>
        <v>0</v>
      </c>
      <c r="BF2241" s="194">
        <f>IF(N2241="snížená",J2241,0)</f>
        <v>0</v>
      </c>
      <c r="BG2241" s="194">
        <f>IF(N2241="zákl. přenesená",J2241,0)</f>
        <v>0</v>
      </c>
      <c r="BH2241" s="194">
        <f>IF(N2241="sníž. přenesená",J2241,0)</f>
        <v>0</v>
      </c>
      <c r="BI2241" s="194">
        <f>IF(N2241="nulová",J2241,0)</f>
        <v>0</v>
      </c>
      <c r="BJ2241" s="18" t="s">
        <v>83</v>
      </c>
      <c r="BK2241" s="194">
        <f>ROUND(I2241*H2241,2)</f>
        <v>0</v>
      </c>
      <c r="BL2241" s="18" t="s">
        <v>288</v>
      </c>
      <c r="BM2241" s="18" t="s">
        <v>2465</v>
      </c>
    </row>
    <row r="2242" spans="2:65" s="1" customFormat="1" ht="11.25">
      <c r="B2242" s="35"/>
      <c r="C2242" s="36"/>
      <c r="D2242" s="195" t="s">
        <v>187</v>
      </c>
      <c r="E2242" s="36"/>
      <c r="F2242" s="196" t="s">
        <v>2464</v>
      </c>
      <c r="G2242" s="36"/>
      <c r="H2242" s="36"/>
      <c r="I2242" s="113"/>
      <c r="J2242" s="36"/>
      <c r="K2242" s="36"/>
      <c r="L2242" s="39"/>
      <c r="M2242" s="197"/>
      <c r="N2242" s="61"/>
      <c r="O2242" s="61"/>
      <c r="P2242" s="61"/>
      <c r="Q2242" s="61"/>
      <c r="R2242" s="61"/>
      <c r="S2242" s="61"/>
      <c r="T2242" s="62"/>
      <c r="AT2242" s="18" t="s">
        <v>187</v>
      </c>
      <c r="AU2242" s="18" t="s">
        <v>85</v>
      </c>
    </row>
    <row r="2243" spans="2:65" s="1" customFormat="1" ht="87.75">
      <c r="B2243" s="35"/>
      <c r="C2243" s="36"/>
      <c r="D2243" s="195" t="s">
        <v>333</v>
      </c>
      <c r="E2243" s="36"/>
      <c r="F2243" s="241" t="s">
        <v>2433</v>
      </c>
      <c r="G2243" s="36"/>
      <c r="H2243" s="36"/>
      <c r="I2243" s="113"/>
      <c r="J2243" s="36"/>
      <c r="K2243" s="36"/>
      <c r="L2243" s="39"/>
      <c r="M2243" s="197"/>
      <c r="N2243" s="61"/>
      <c r="O2243" s="61"/>
      <c r="P2243" s="61"/>
      <c r="Q2243" s="61"/>
      <c r="R2243" s="61"/>
      <c r="S2243" s="61"/>
      <c r="T2243" s="62"/>
      <c r="AT2243" s="18" t="s">
        <v>333</v>
      </c>
      <c r="AU2243" s="18" t="s">
        <v>85</v>
      </c>
    </row>
    <row r="2244" spans="2:65" s="12" customFormat="1" ht="11.25">
      <c r="B2244" s="198"/>
      <c r="C2244" s="199"/>
      <c r="D2244" s="195" t="s">
        <v>189</v>
      </c>
      <c r="E2244" s="200" t="s">
        <v>19</v>
      </c>
      <c r="F2244" s="201" t="s">
        <v>2466</v>
      </c>
      <c r="G2244" s="199"/>
      <c r="H2244" s="200" t="s">
        <v>19</v>
      </c>
      <c r="I2244" s="202"/>
      <c r="J2244" s="199"/>
      <c r="K2244" s="199"/>
      <c r="L2244" s="203"/>
      <c r="M2244" s="204"/>
      <c r="N2244" s="205"/>
      <c r="O2244" s="205"/>
      <c r="P2244" s="205"/>
      <c r="Q2244" s="205"/>
      <c r="R2244" s="205"/>
      <c r="S2244" s="205"/>
      <c r="T2244" s="206"/>
      <c r="AT2244" s="207" t="s">
        <v>189</v>
      </c>
      <c r="AU2244" s="207" t="s">
        <v>85</v>
      </c>
      <c r="AV2244" s="12" t="s">
        <v>83</v>
      </c>
      <c r="AW2244" s="12" t="s">
        <v>35</v>
      </c>
      <c r="AX2244" s="12" t="s">
        <v>75</v>
      </c>
      <c r="AY2244" s="207" t="s">
        <v>178</v>
      </c>
    </row>
    <row r="2245" spans="2:65" s="13" customFormat="1" ht="11.25">
      <c r="B2245" s="208"/>
      <c r="C2245" s="209"/>
      <c r="D2245" s="195" t="s">
        <v>189</v>
      </c>
      <c r="E2245" s="210" t="s">
        <v>19</v>
      </c>
      <c r="F2245" s="211" t="s">
        <v>223</v>
      </c>
      <c r="G2245" s="209"/>
      <c r="H2245" s="212">
        <v>7</v>
      </c>
      <c r="I2245" s="213"/>
      <c r="J2245" s="209"/>
      <c r="K2245" s="209"/>
      <c r="L2245" s="214"/>
      <c r="M2245" s="215"/>
      <c r="N2245" s="216"/>
      <c r="O2245" s="216"/>
      <c r="P2245" s="216"/>
      <c r="Q2245" s="216"/>
      <c r="R2245" s="216"/>
      <c r="S2245" s="216"/>
      <c r="T2245" s="217"/>
      <c r="AT2245" s="218" t="s">
        <v>189</v>
      </c>
      <c r="AU2245" s="218" t="s">
        <v>85</v>
      </c>
      <c r="AV2245" s="13" t="s">
        <v>85</v>
      </c>
      <c r="AW2245" s="13" t="s">
        <v>35</v>
      </c>
      <c r="AX2245" s="13" t="s">
        <v>83</v>
      </c>
      <c r="AY2245" s="218" t="s">
        <v>178</v>
      </c>
    </row>
    <row r="2246" spans="2:65" s="1" customFormat="1" ht="27" customHeight="1">
      <c r="B2246" s="35"/>
      <c r="C2246" s="245" t="s">
        <v>2467</v>
      </c>
      <c r="D2246" s="245" t="s">
        <v>970</v>
      </c>
      <c r="E2246" s="246" t="s">
        <v>2468</v>
      </c>
      <c r="F2246" s="247" t="s">
        <v>2469</v>
      </c>
      <c r="G2246" s="248" t="s">
        <v>291</v>
      </c>
      <c r="H2246" s="249">
        <v>1</v>
      </c>
      <c r="I2246" s="250"/>
      <c r="J2246" s="251">
        <f>ROUND(I2246*H2246,2)</f>
        <v>0</v>
      </c>
      <c r="K2246" s="247" t="s">
        <v>1889</v>
      </c>
      <c r="L2246" s="252"/>
      <c r="M2246" s="253" t="s">
        <v>19</v>
      </c>
      <c r="N2246" s="254" t="s">
        <v>46</v>
      </c>
      <c r="O2246" s="61"/>
      <c r="P2246" s="192">
        <f>O2246*H2246</f>
        <v>0</v>
      </c>
      <c r="Q2246" s="192">
        <v>8.5000000000000006E-3</v>
      </c>
      <c r="R2246" s="192">
        <f>Q2246*H2246</f>
        <v>8.5000000000000006E-3</v>
      </c>
      <c r="S2246" s="192">
        <v>0</v>
      </c>
      <c r="T2246" s="193">
        <f>S2246*H2246</f>
        <v>0</v>
      </c>
      <c r="AR2246" s="18" t="s">
        <v>403</v>
      </c>
      <c r="AT2246" s="18" t="s">
        <v>970</v>
      </c>
      <c r="AU2246" s="18" t="s">
        <v>85</v>
      </c>
      <c r="AY2246" s="18" t="s">
        <v>178</v>
      </c>
      <c r="BE2246" s="194">
        <f>IF(N2246="základní",J2246,0)</f>
        <v>0</v>
      </c>
      <c r="BF2246" s="194">
        <f>IF(N2246="snížená",J2246,0)</f>
        <v>0</v>
      </c>
      <c r="BG2246" s="194">
        <f>IF(N2246="zákl. přenesená",J2246,0)</f>
        <v>0</v>
      </c>
      <c r="BH2246" s="194">
        <f>IF(N2246="sníž. přenesená",J2246,0)</f>
        <v>0</v>
      </c>
      <c r="BI2246" s="194">
        <f>IF(N2246="nulová",J2246,0)</f>
        <v>0</v>
      </c>
      <c r="BJ2246" s="18" t="s">
        <v>83</v>
      </c>
      <c r="BK2246" s="194">
        <f>ROUND(I2246*H2246,2)</f>
        <v>0</v>
      </c>
      <c r="BL2246" s="18" t="s">
        <v>288</v>
      </c>
      <c r="BM2246" s="18" t="s">
        <v>2470</v>
      </c>
    </row>
    <row r="2247" spans="2:65" s="1" customFormat="1" ht="11.25">
      <c r="B2247" s="35"/>
      <c r="C2247" s="36"/>
      <c r="D2247" s="195" t="s">
        <v>187</v>
      </c>
      <c r="E2247" s="36"/>
      <c r="F2247" s="196" t="s">
        <v>2469</v>
      </c>
      <c r="G2247" s="36"/>
      <c r="H2247" s="36"/>
      <c r="I2247" s="113"/>
      <c r="J2247" s="36"/>
      <c r="K2247" s="36"/>
      <c r="L2247" s="39"/>
      <c r="M2247" s="197"/>
      <c r="N2247" s="61"/>
      <c r="O2247" s="61"/>
      <c r="P2247" s="61"/>
      <c r="Q2247" s="61"/>
      <c r="R2247" s="61"/>
      <c r="S2247" s="61"/>
      <c r="T2247" s="62"/>
      <c r="AT2247" s="18" t="s">
        <v>187</v>
      </c>
      <c r="AU2247" s="18" t="s">
        <v>85</v>
      </c>
    </row>
    <row r="2248" spans="2:65" s="1" customFormat="1" ht="87.75">
      <c r="B2248" s="35"/>
      <c r="C2248" s="36"/>
      <c r="D2248" s="195" t="s">
        <v>333</v>
      </c>
      <c r="E2248" s="36"/>
      <c r="F2248" s="241" t="s">
        <v>2433</v>
      </c>
      <c r="G2248" s="36"/>
      <c r="H2248" s="36"/>
      <c r="I2248" s="113"/>
      <c r="J2248" s="36"/>
      <c r="K2248" s="36"/>
      <c r="L2248" s="39"/>
      <c r="M2248" s="197"/>
      <c r="N2248" s="61"/>
      <c r="O2248" s="61"/>
      <c r="P2248" s="61"/>
      <c r="Q2248" s="61"/>
      <c r="R2248" s="61"/>
      <c r="S2248" s="61"/>
      <c r="T2248" s="62"/>
      <c r="AT2248" s="18" t="s">
        <v>333</v>
      </c>
      <c r="AU2248" s="18" t="s">
        <v>85</v>
      </c>
    </row>
    <row r="2249" spans="2:65" s="12" customFormat="1" ht="11.25">
      <c r="B2249" s="198"/>
      <c r="C2249" s="199"/>
      <c r="D2249" s="195" t="s">
        <v>189</v>
      </c>
      <c r="E2249" s="200" t="s">
        <v>19</v>
      </c>
      <c r="F2249" s="201" t="s">
        <v>2471</v>
      </c>
      <c r="G2249" s="199"/>
      <c r="H2249" s="200" t="s">
        <v>19</v>
      </c>
      <c r="I2249" s="202"/>
      <c r="J2249" s="199"/>
      <c r="K2249" s="199"/>
      <c r="L2249" s="203"/>
      <c r="M2249" s="204"/>
      <c r="N2249" s="205"/>
      <c r="O2249" s="205"/>
      <c r="P2249" s="205"/>
      <c r="Q2249" s="205"/>
      <c r="R2249" s="205"/>
      <c r="S2249" s="205"/>
      <c r="T2249" s="206"/>
      <c r="AT2249" s="207" t="s">
        <v>189</v>
      </c>
      <c r="AU2249" s="207" t="s">
        <v>85</v>
      </c>
      <c r="AV2249" s="12" t="s">
        <v>83</v>
      </c>
      <c r="AW2249" s="12" t="s">
        <v>35</v>
      </c>
      <c r="AX2249" s="12" t="s">
        <v>75</v>
      </c>
      <c r="AY2249" s="207" t="s">
        <v>178</v>
      </c>
    </row>
    <row r="2250" spans="2:65" s="13" customFormat="1" ht="11.25">
      <c r="B2250" s="208"/>
      <c r="C2250" s="209"/>
      <c r="D2250" s="195" t="s">
        <v>189</v>
      </c>
      <c r="E2250" s="210" t="s">
        <v>19</v>
      </c>
      <c r="F2250" s="211" t="s">
        <v>83</v>
      </c>
      <c r="G2250" s="209"/>
      <c r="H2250" s="212">
        <v>1</v>
      </c>
      <c r="I2250" s="213"/>
      <c r="J2250" s="209"/>
      <c r="K2250" s="209"/>
      <c r="L2250" s="214"/>
      <c r="M2250" s="215"/>
      <c r="N2250" s="216"/>
      <c r="O2250" s="216"/>
      <c r="P2250" s="216"/>
      <c r="Q2250" s="216"/>
      <c r="R2250" s="216"/>
      <c r="S2250" s="216"/>
      <c r="T2250" s="217"/>
      <c r="AT2250" s="218" t="s">
        <v>189</v>
      </c>
      <c r="AU2250" s="218" t="s">
        <v>85</v>
      </c>
      <c r="AV2250" s="13" t="s">
        <v>85</v>
      </c>
      <c r="AW2250" s="13" t="s">
        <v>35</v>
      </c>
      <c r="AX2250" s="13" t="s">
        <v>83</v>
      </c>
      <c r="AY2250" s="218" t="s">
        <v>178</v>
      </c>
    </row>
    <row r="2251" spans="2:65" s="1" customFormat="1" ht="16.5" customHeight="1">
      <c r="B2251" s="35"/>
      <c r="C2251" s="183" t="s">
        <v>2472</v>
      </c>
      <c r="D2251" s="183" t="s">
        <v>180</v>
      </c>
      <c r="E2251" s="184" t="s">
        <v>2473</v>
      </c>
      <c r="F2251" s="185" t="s">
        <v>2474</v>
      </c>
      <c r="G2251" s="186" t="s">
        <v>496</v>
      </c>
      <c r="H2251" s="187">
        <v>118.38</v>
      </c>
      <c r="I2251" s="188"/>
      <c r="J2251" s="189">
        <f>ROUND(I2251*H2251,2)</f>
        <v>0</v>
      </c>
      <c r="K2251" s="185" t="s">
        <v>184</v>
      </c>
      <c r="L2251" s="39"/>
      <c r="M2251" s="190" t="s">
        <v>19</v>
      </c>
      <c r="N2251" s="191" t="s">
        <v>46</v>
      </c>
      <c r="O2251" s="61"/>
      <c r="P2251" s="192">
        <f>O2251*H2251</f>
        <v>0</v>
      </c>
      <c r="Q2251" s="192">
        <v>2.7999999999999998E-4</v>
      </c>
      <c r="R2251" s="192">
        <f>Q2251*H2251</f>
        <v>3.3146399999999993E-2</v>
      </c>
      <c r="S2251" s="192">
        <v>0</v>
      </c>
      <c r="T2251" s="193">
        <f>S2251*H2251</f>
        <v>0</v>
      </c>
      <c r="AR2251" s="18" t="s">
        <v>288</v>
      </c>
      <c r="AT2251" s="18" t="s">
        <v>180</v>
      </c>
      <c r="AU2251" s="18" t="s">
        <v>85</v>
      </c>
      <c r="AY2251" s="18" t="s">
        <v>178</v>
      </c>
      <c r="BE2251" s="194">
        <f>IF(N2251="základní",J2251,0)</f>
        <v>0</v>
      </c>
      <c r="BF2251" s="194">
        <f>IF(N2251="snížená",J2251,0)</f>
        <v>0</v>
      </c>
      <c r="BG2251" s="194">
        <f>IF(N2251="zákl. přenesená",J2251,0)</f>
        <v>0</v>
      </c>
      <c r="BH2251" s="194">
        <f>IF(N2251="sníž. přenesená",J2251,0)</f>
        <v>0</v>
      </c>
      <c r="BI2251" s="194">
        <f>IF(N2251="nulová",J2251,0)</f>
        <v>0</v>
      </c>
      <c r="BJ2251" s="18" t="s">
        <v>83</v>
      </c>
      <c r="BK2251" s="194">
        <f>ROUND(I2251*H2251,2)</f>
        <v>0</v>
      </c>
      <c r="BL2251" s="18" t="s">
        <v>288</v>
      </c>
      <c r="BM2251" s="18" t="s">
        <v>2475</v>
      </c>
    </row>
    <row r="2252" spans="2:65" s="1" customFormat="1" ht="19.5">
      <c r="B2252" s="35"/>
      <c r="C2252" s="36"/>
      <c r="D2252" s="195" t="s">
        <v>187</v>
      </c>
      <c r="E2252" s="36"/>
      <c r="F2252" s="196" t="s">
        <v>2476</v>
      </c>
      <c r="G2252" s="36"/>
      <c r="H2252" s="36"/>
      <c r="I2252" s="113"/>
      <c r="J2252" s="36"/>
      <c r="K2252" s="36"/>
      <c r="L2252" s="39"/>
      <c r="M2252" s="197"/>
      <c r="N2252" s="61"/>
      <c r="O2252" s="61"/>
      <c r="P2252" s="61"/>
      <c r="Q2252" s="61"/>
      <c r="R2252" s="61"/>
      <c r="S2252" s="61"/>
      <c r="T2252" s="62"/>
      <c r="AT2252" s="18" t="s">
        <v>187</v>
      </c>
      <c r="AU2252" s="18" t="s">
        <v>85</v>
      </c>
    </row>
    <row r="2253" spans="2:65" s="12" customFormat="1" ht="11.25">
      <c r="B2253" s="198"/>
      <c r="C2253" s="199"/>
      <c r="D2253" s="195" t="s">
        <v>189</v>
      </c>
      <c r="E2253" s="200" t="s">
        <v>19</v>
      </c>
      <c r="F2253" s="201" t="s">
        <v>2477</v>
      </c>
      <c r="G2253" s="199"/>
      <c r="H2253" s="200" t="s">
        <v>19</v>
      </c>
      <c r="I2253" s="202"/>
      <c r="J2253" s="199"/>
      <c r="K2253" s="199"/>
      <c r="L2253" s="203"/>
      <c r="M2253" s="204"/>
      <c r="N2253" s="205"/>
      <c r="O2253" s="205"/>
      <c r="P2253" s="205"/>
      <c r="Q2253" s="205"/>
      <c r="R2253" s="205"/>
      <c r="S2253" s="205"/>
      <c r="T2253" s="206"/>
      <c r="AT2253" s="207" t="s">
        <v>189</v>
      </c>
      <c r="AU2253" s="207" t="s">
        <v>85</v>
      </c>
      <c r="AV2253" s="12" t="s">
        <v>83</v>
      </c>
      <c r="AW2253" s="12" t="s">
        <v>35</v>
      </c>
      <c r="AX2253" s="12" t="s">
        <v>75</v>
      </c>
      <c r="AY2253" s="207" t="s">
        <v>178</v>
      </c>
    </row>
    <row r="2254" spans="2:65" s="13" customFormat="1" ht="11.25">
      <c r="B2254" s="208"/>
      <c r="C2254" s="209"/>
      <c r="D2254" s="195" t="s">
        <v>189</v>
      </c>
      <c r="E2254" s="210" t="s">
        <v>19</v>
      </c>
      <c r="F2254" s="211" t="s">
        <v>2478</v>
      </c>
      <c r="G2254" s="209"/>
      <c r="H2254" s="212">
        <v>32.5</v>
      </c>
      <c r="I2254" s="213"/>
      <c r="J2254" s="209"/>
      <c r="K2254" s="209"/>
      <c r="L2254" s="214"/>
      <c r="M2254" s="215"/>
      <c r="N2254" s="216"/>
      <c r="O2254" s="216"/>
      <c r="P2254" s="216"/>
      <c r="Q2254" s="216"/>
      <c r="R2254" s="216"/>
      <c r="S2254" s="216"/>
      <c r="T2254" s="217"/>
      <c r="AT2254" s="218" t="s">
        <v>189</v>
      </c>
      <c r="AU2254" s="218" t="s">
        <v>85</v>
      </c>
      <c r="AV2254" s="13" t="s">
        <v>85</v>
      </c>
      <c r="AW2254" s="13" t="s">
        <v>35</v>
      </c>
      <c r="AX2254" s="13" t="s">
        <v>75</v>
      </c>
      <c r="AY2254" s="218" t="s">
        <v>178</v>
      </c>
    </row>
    <row r="2255" spans="2:65" s="13" customFormat="1" ht="11.25">
      <c r="B2255" s="208"/>
      <c r="C2255" s="209"/>
      <c r="D2255" s="195" t="s">
        <v>189</v>
      </c>
      <c r="E2255" s="210" t="s">
        <v>19</v>
      </c>
      <c r="F2255" s="211" t="s">
        <v>2479</v>
      </c>
      <c r="G2255" s="209"/>
      <c r="H2255" s="212">
        <v>21</v>
      </c>
      <c r="I2255" s="213"/>
      <c r="J2255" s="209"/>
      <c r="K2255" s="209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189</v>
      </c>
      <c r="AU2255" s="218" t="s">
        <v>85</v>
      </c>
      <c r="AV2255" s="13" t="s">
        <v>85</v>
      </c>
      <c r="AW2255" s="13" t="s">
        <v>35</v>
      </c>
      <c r="AX2255" s="13" t="s">
        <v>75</v>
      </c>
      <c r="AY2255" s="218" t="s">
        <v>178</v>
      </c>
    </row>
    <row r="2256" spans="2:65" s="13" customFormat="1" ht="11.25">
      <c r="B2256" s="208"/>
      <c r="C2256" s="209"/>
      <c r="D2256" s="195" t="s">
        <v>189</v>
      </c>
      <c r="E2256" s="210" t="s">
        <v>19</v>
      </c>
      <c r="F2256" s="211" t="s">
        <v>2480</v>
      </c>
      <c r="G2256" s="209"/>
      <c r="H2256" s="212">
        <v>4.5</v>
      </c>
      <c r="I2256" s="213"/>
      <c r="J2256" s="209"/>
      <c r="K2256" s="209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189</v>
      </c>
      <c r="AU2256" s="218" t="s">
        <v>85</v>
      </c>
      <c r="AV2256" s="13" t="s">
        <v>85</v>
      </c>
      <c r="AW2256" s="13" t="s">
        <v>35</v>
      </c>
      <c r="AX2256" s="13" t="s">
        <v>75</v>
      </c>
      <c r="AY2256" s="218" t="s">
        <v>178</v>
      </c>
    </row>
    <row r="2257" spans="2:65" s="13" customFormat="1" ht="11.25">
      <c r="B2257" s="208"/>
      <c r="C2257" s="209"/>
      <c r="D2257" s="195" t="s">
        <v>189</v>
      </c>
      <c r="E2257" s="210" t="s">
        <v>19</v>
      </c>
      <c r="F2257" s="211" t="s">
        <v>2481</v>
      </c>
      <c r="G2257" s="209"/>
      <c r="H2257" s="212">
        <v>2.8</v>
      </c>
      <c r="I2257" s="213"/>
      <c r="J2257" s="209"/>
      <c r="K2257" s="209"/>
      <c r="L2257" s="214"/>
      <c r="M2257" s="215"/>
      <c r="N2257" s="216"/>
      <c r="O2257" s="216"/>
      <c r="P2257" s="216"/>
      <c r="Q2257" s="216"/>
      <c r="R2257" s="216"/>
      <c r="S2257" s="216"/>
      <c r="T2257" s="217"/>
      <c r="AT2257" s="218" t="s">
        <v>189</v>
      </c>
      <c r="AU2257" s="218" t="s">
        <v>85</v>
      </c>
      <c r="AV2257" s="13" t="s">
        <v>85</v>
      </c>
      <c r="AW2257" s="13" t="s">
        <v>35</v>
      </c>
      <c r="AX2257" s="13" t="s">
        <v>75</v>
      </c>
      <c r="AY2257" s="218" t="s">
        <v>178</v>
      </c>
    </row>
    <row r="2258" spans="2:65" s="13" customFormat="1" ht="11.25">
      <c r="B2258" s="208"/>
      <c r="C2258" s="209"/>
      <c r="D2258" s="195" t="s">
        <v>189</v>
      </c>
      <c r="E2258" s="210" t="s">
        <v>19</v>
      </c>
      <c r="F2258" s="211" t="s">
        <v>2482</v>
      </c>
      <c r="G2258" s="209"/>
      <c r="H2258" s="212">
        <v>11.84</v>
      </c>
      <c r="I2258" s="213"/>
      <c r="J2258" s="209"/>
      <c r="K2258" s="209"/>
      <c r="L2258" s="214"/>
      <c r="M2258" s="215"/>
      <c r="N2258" s="216"/>
      <c r="O2258" s="216"/>
      <c r="P2258" s="216"/>
      <c r="Q2258" s="216"/>
      <c r="R2258" s="216"/>
      <c r="S2258" s="216"/>
      <c r="T2258" s="217"/>
      <c r="AT2258" s="218" t="s">
        <v>189</v>
      </c>
      <c r="AU2258" s="218" t="s">
        <v>85</v>
      </c>
      <c r="AV2258" s="13" t="s">
        <v>85</v>
      </c>
      <c r="AW2258" s="13" t="s">
        <v>35</v>
      </c>
      <c r="AX2258" s="13" t="s">
        <v>75</v>
      </c>
      <c r="AY2258" s="218" t="s">
        <v>178</v>
      </c>
    </row>
    <row r="2259" spans="2:65" s="13" customFormat="1" ht="11.25">
      <c r="B2259" s="208"/>
      <c r="C2259" s="209"/>
      <c r="D2259" s="195" t="s">
        <v>189</v>
      </c>
      <c r="E2259" s="210" t="s">
        <v>19</v>
      </c>
      <c r="F2259" s="211" t="s">
        <v>2483</v>
      </c>
      <c r="G2259" s="209"/>
      <c r="H2259" s="212">
        <v>8.84</v>
      </c>
      <c r="I2259" s="213"/>
      <c r="J2259" s="209"/>
      <c r="K2259" s="209"/>
      <c r="L2259" s="214"/>
      <c r="M2259" s="215"/>
      <c r="N2259" s="216"/>
      <c r="O2259" s="216"/>
      <c r="P2259" s="216"/>
      <c r="Q2259" s="216"/>
      <c r="R2259" s="216"/>
      <c r="S2259" s="216"/>
      <c r="T2259" s="217"/>
      <c r="AT2259" s="218" t="s">
        <v>189</v>
      </c>
      <c r="AU2259" s="218" t="s">
        <v>85</v>
      </c>
      <c r="AV2259" s="13" t="s">
        <v>85</v>
      </c>
      <c r="AW2259" s="13" t="s">
        <v>35</v>
      </c>
      <c r="AX2259" s="13" t="s">
        <v>75</v>
      </c>
      <c r="AY2259" s="218" t="s">
        <v>178</v>
      </c>
    </row>
    <row r="2260" spans="2:65" s="13" customFormat="1" ht="11.25">
      <c r="B2260" s="208"/>
      <c r="C2260" s="209"/>
      <c r="D2260" s="195" t="s">
        <v>189</v>
      </c>
      <c r="E2260" s="210" t="s">
        <v>19</v>
      </c>
      <c r="F2260" s="211" t="s">
        <v>2484</v>
      </c>
      <c r="G2260" s="209"/>
      <c r="H2260" s="212">
        <v>8.84</v>
      </c>
      <c r="I2260" s="213"/>
      <c r="J2260" s="209"/>
      <c r="K2260" s="209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189</v>
      </c>
      <c r="AU2260" s="218" t="s">
        <v>85</v>
      </c>
      <c r="AV2260" s="13" t="s">
        <v>85</v>
      </c>
      <c r="AW2260" s="13" t="s">
        <v>35</v>
      </c>
      <c r="AX2260" s="13" t="s">
        <v>75</v>
      </c>
      <c r="AY2260" s="218" t="s">
        <v>178</v>
      </c>
    </row>
    <row r="2261" spans="2:65" s="13" customFormat="1" ht="11.25">
      <c r="B2261" s="208"/>
      <c r="C2261" s="209"/>
      <c r="D2261" s="195" t="s">
        <v>189</v>
      </c>
      <c r="E2261" s="210" t="s">
        <v>19</v>
      </c>
      <c r="F2261" s="211" t="s">
        <v>2485</v>
      </c>
      <c r="G2261" s="209"/>
      <c r="H2261" s="212">
        <v>20.52</v>
      </c>
      <c r="I2261" s="213"/>
      <c r="J2261" s="209"/>
      <c r="K2261" s="209"/>
      <c r="L2261" s="214"/>
      <c r="M2261" s="215"/>
      <c r="N2261" s="216"/>
      <c r="O2261" s="216"/>
      <c r="P2261" s="216"/>
      <c r="Q2261" s="216"/>
      <c r="R2261" s="216"/>
      <c r="S2261" s="216"/>
      <c r="T2261" s="217"/>
      <c r="AT2261" s="218" t="s">
        <v>189</v>
      </c>
      <c r="AU2261" s="218" t="s">
        <v>85</v>
      </c>
      <c r="AV2261" s="13" t="s">
        <v>85</v>
      </c>
      <c r="AW2261" s="13" t="s">
        <v>35</v>
      </c>
      <c r="AX2261" s="13" t="s">
        <v>75</v>
      </c>
      <c r="AY2261" s="218" t="s">
        <v>178</v>
      </c>
    </row>
    <row r="2262" spans="2:65" s="13" customFormat="1" ht="11.25">
      <c r="B2262" s="208"/>
      <c r="C2262" s="209"/>
      <c r="D2262" s="195" t="s">
        <v>189</v>
      </c>
      <c r="E2262" s="210" t="s">
        <v>19</v>
      </c>
      <c r="F2262" s="211" t="s">
        <v>2486</v>
      </c>
      <c r="G2262" s="209"/>
      <c r="H2262" s="212">
        <v>7.54</v>
      </c>
      <c r="I2262" s="213"/>
      <c r="J2262" s="209"/>
      <c r="K2262" s="209"/>
      <c r="L2262" s="214"/>
      <c r="M2262" s="215"/>
      <c r="N2262" s="216"/>
      <c r="O2262" s="216"/>
      <c r="P2262" s="216"/>
      <c r="Q2262" s="216"/>
      <c r="R2262" s="216"/>
      <c r="S2262" s="216"/>
      <c r="T2262" s="217"/>
      <c r="AT2262" s="218" t="s">
        <v>189</v>
      </c>
      <c r="AU2262" s="218" t="s">
        <v>85</v>
      </c>
      <c r="AV2262" s="13" t="s">
        <v>85</v>
      </c>
      <c r="AW2262" s="13" t="s">
        <v>35</v>
      </c>
      <c r="AX2262" s="13" t="s">
        <v>75</v>
      </c>
      <c r="AY2262" s="218" t="s">
        <v>178</v>
      </c>
    </row>
    <row r="2263" spans="2:65" s="14" customFormat="1" ht="11.25">
      <c r="B2263" s="219"/>
      <c r="C2263" s="220"/>
      <c r="D2263" s="195" t="s">
        <v>189</v>
      </c>
      <c r="E2263" s="221" t="s">
        <v>19</v>
      </c>
      <c r="F2263" s="222" t="s">
        <v>258</v>
      </c>
      <c r="G2263" s="220"/>
      <c r="H2263" s="223">
        <v>118.38</v>
      </c>
      <c r="I2263" s="224"/>
      <c r="J2263" s="220"/>
      <c r="K2263" s="220"/>
      <c r="L2263" s="225"/>
      <c r="M2263" s="226"/>
      <c r="N2263" s="227"/>
      <c r="O2263" s="227"/>
      <c r="P2263" s="227"/>
      <c r="Q2263" s="227"/>
      <c r="R2263" s="227"/>
      <c r="S2263" s="227"/>
      <c r="T2263" s="228"/>
      <c r="AT2263" s="229" t="s">
        <v>189</v>
      </c>
      <c r="AU2263" s="229" t="s">
        <v>85</v>
      </c>
      <c r="AV2263" s="14" t="s">
        <v>185</v>
      </c>
      <c r="AW2263" s="14" t="s">
        <v>35</v>
      </c>
      <c r="AX2263" s="14" t="s">
        <v>83</v>
      </c>
      <c r="AY2263" s="229" t="s">
        <v>178</v>
      </c>
    </row>
    <row r="2264" spans="2:65" s="1" customFormat="1" ht="16.5" customHeight="1">
      <c r="B2264" s="35"/>
      <c r="C2264" s="183" t="s">
        <v>2487</v>
      </c>
      <c r="D2264" s="183" t="s">
        <v>180</v>
      </c>
      <c r="E2264" s="184" t="s">
        <v>2488</v>
      </c>
      <c r="F2264" s="185" t="s">
        <v>2489</v>
      </c>
      <c r="G2264" s="186" t="s">
        <v>291</v>
      </c>
      <c r="H2264" s="187">
        <v>28</v>
      </c>
      <c r="I2264" s="188"/>
      <c r="J2264" s="189">
        <f>ROUND(I2264*H2264,2)</f>
        <v>0</v>
      </c>
      <c r="K2264" s="185" t="s">
        <v>184</v>
      </c>
      <c r="L2264" s="39"/>
      <c r="M2264" s="190" t="s">
        <v>19</v>
      </c>
      <c r="N2264" s="191" t="s">
        <v>46</v>
      </c>
      <c r="O2264" s="61"/>
      <c r="P2264" s="192">
        <f>O2264*H2264</f>
        <v>0</v>
      </c>
      <c r="Q2264" s="192">
        <v>0</v>
      </c>
      <c r="R2264" s="192">
        <f>Q2264*H2264</f>
        <v>0</v>
      </c>
      <c r="S2264" s="192">
        <v>0</v>
      </c>
      <c r="T2264" s="193">
        <f>S2264*H2264</f>
        <v>0</v>
      </c>
      <c r="AR2264" s="18" t="s">
        <v>288</v>
      </c>
      <c r="AT2264" s="18" t="s">
        <v>180</v>
      </c>
      <c r="AU2264" s="18" t="s">
        <v>85</v>
      </c>
      <c r="AY2264" s="18" t="s">
        <v>178</v>
      </c>
      <c r="BE2264" s="194">
        <f>IF(N2264="základní",J2264,0)</f>
        <v>0</v>
      </c>
      <c r="BF2264" s="194">
        <f>IF(N2264="snížená",J2264,0)</f>
        <v>0</v>
      </c>
      <c r="BG2264" s="194">
        <f>IF(N2264="zákl. přenesená",J2264,0)</f>
        <v>0</v>
      </c>
      <c r="BH2264" s="194">
        <f>IF(N2264="sníž. přenesená",J2264,0)</f>
        <v>0</v>
      </c>
      <c r="BI2264" s="194">
        <f>IF(N2264="nulová",J2264,0)</f>
        <v>0</v>
      </c>
      <c r="BJ2264" s="18" t="s">
        <v>83</v>
      </c>
      <c r="BK2264" s="194">
        <f>ROUND(I2264*H2264,2)</f>
        <v>0</v>
      </c>
      <c r="BL2264" s="18" t="s">
        <v>288</v>
      </c>
      <c r="BM2264" s="18" t="s">
        <v>2490</v>
      </c>
    </row>
    <row r="2265" spans="2:65" s="1" customFormat="1" ht="19.5">
      <c r="B2265" s="35"/>
      <c r="C2265" s="36"/>
      <c r="D2265" s="195" t="s">
        <v>187</v>
      </c>
      <c r="E2265" s="36"/>
      <c r="F2265" s="196" t="s">
        <v>2491</v>
      </c>
      <c r="G2265" s="36"/>
      <c r="H2265" s="36"/>
      <c r="I2265" s="113"/>
      <c r="J2265" s="36"/>
      <c r="K2265" s="36"/>
      <c r="L2265" s="39"/>
      <c r="M2265" s="197"/>
      <c r="N2265" s="61"/>
      <c r="O2265" s="61"/>
      <c r="P2265" s="61"/>
      <c r="Q2265" s="61"/>
      <c r="R2265" s="61"/>
      <c r="S2265" s="61"/>
      <c r="T2265" s="62"/>
      <c r="AT2265" s="18" t="s">
        <v>187</v>
      </c>
      <c r="AU2265" s="18" t="s">
        <v>85</v>
      </c>
    </row>
    <row r="2266" spans="2:65" s="12" customFormat="1" ht="11.25">
      <c r="B2266" s="198"/>
      <c r="C2266" s="199"/>
      <c r="D2266" s="195" t="s">
        <v>189</v>
      </c>
      <c r="E2266" s="200" t="s">
        <v>19</v>
      </c>
      <c r="F2266" s="201" t="s">
        <v>2492</v>
      </c>
      <c r="G2266" s="199"/>
      <c r="H2266" s="200" t="s">
        <v>19</v>
      </c>
      <c r="I2266" s="202"/>
      <c r="J2266" s="199"/>
      <c r="K2266" s="199"/>
      <c r="L2266" s="203"/>
      <c r="M2266" s="204"/>
      <c r="N2266" s="205"/>
      <c r="O2266" s="205"/>
      <c r="P2266" s="205"/>
      <c r="Q2266" s="205"/>
      <c r="R2266" s="205"/>
      <c r="S2266" s="205"/>
      <c r="T2266" s="206"/>
      <c r="AT2266" s="207" t="s">
        <v>189</v>
      </c>
      <c r="AU2266" s="207" t="s">
        <v>85</v>
      </c>
      <c r="AV2266" s="12" t="s">
        <v>83</v>
      </c>
      <c r="AW2266" s="12" t="s">
        <v>35</v>
      </c>
      <c r="AX2266" s="12" t="s">
        <v>75</v>
      </c>
      <c r="AY2266" s="207" t="s">
        <v>178</v>
      </c>
    </row>
    <row r="2267" spans="2:65" s="13" customFormat="1" ht="11.25">
      <c r="B2267" s="208"/>
      <c r="C2267" s="209"/>
      <c r="D2267" s="195" t="s">
        <v>189</v>
      </c>
      <c r="E2267" s="210" t="s">
        <v>19</v>
      </c>
      <c r="F2267" s="211" t="s">
        <v>2493</v>
      </c>
      <c r="G2267" s="209"/>
      <c r="H2267" s="212">
        <v>8</v>
      </c>
      <c r="I2267" s="213"/>
      <c r="J2267" s="209"/>
      <c r="K2267" s="209"/>
      <c r="L2267" s="214"/>
      <c r="M2267" s="215"/>
      <c r="N2267" s="216"/>
      <c r="O2267" s="216"/>
      <c r="P2267" s="216"/>
      <c r="Q2267" s="216"/>
      <c r="R2267" s="216"/>
      <c r="S2267" s="216"/>
      <c r="T2267" s="217"/>
      <c r="AT2267" s="218" t="s">
        <v>189</v>
      </c>
      <c r="AU2267" s="218" t="s">
        <v>85</v>
      </c>
      <c r="AV2267" s="13" t="s">
        <v>85</v>
      </c>
      <c r="AW2267" s="13" t="s">
        <v>35</v>
      </c>
      <c r="AX2267" s="13" t="s">
        <v>75</v>
      </c>
      <c r="AY2267" s="218" t="s">
        <v>178</v>
      </c>
    </row>
    <row r="2268" spans="2:65" s="13" customFormat="1" ht="11.25">
      <c r="B2268" s="208"/>
      <c r="C2268" s="209"/>
      <c r="D2268" s="195" t="s">
        <v>189</v>
      </c>
      <c r="E2268" s="210" t="s">
        <v>19</v>
      </c>
      <c r="F2268" s="211" t="s">
        <v>2494</v>
      </c>
      <c r="G2268" s="209"/>
      <c r="H2268" s="212">
        <v>20</v>
      </c>
      <c r="I2268" s="213"/>
      <c r="J2268" s="209"/>
      <c r="K2268" s="209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189</v>
      </c>
      <c r="AU2268" s="218" t="s">
        <v>85</v>
      </c>
      <c r="AV2268" s="13" t="s">
        <v>85</v>
      </c>
      <c r="AW2268" s="13" t="s">
        <v>35</v>
      </c>
      <c r="AX2268" s="13" t="s">
        <v>75</v>
      </c>
      <c r="AY2268" s="218" t="s">
        <v>178</v>
      </c>
    </row>
    <row r="2269" spans="2:65" s="14" customFormat="1" ht="11.25">
      <c r="B2269" s="219"/>
      <c r="C2269" s="220"/>
      <c r="D2269" s="195" t="s">
        <v>189</v>
      </c>
      <c r="E2269" s="221" t="s">
        <v>19</v>
      </c>
      <c r="F2269" s="222" t="s">
        <v>258</v>
      </c>
      <c r="G2269" s="220"/>
      <c r="H2269" s="223">
        <v>28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189</v>
      </c>
      <c r="AU2269" s="229" t="s">
        <v>85</v>
      </c>
      <c r="AV2269" s="14" t="s">
        <v>185</v>
      </c>
      <c r="AW2269" s="14" t="s">
        <v>35</v>
      </c>
      <c r="AX2269" s="14" t="s">
        <v>83</v>
      </c>
      <c r="AY2269" s="229" t="s">
        <v>178</v>
      </c>
    </row>
    <row r="2270" spans="2:65" s="1" customFormat="1" ht="25.5" customHeight="1">
      <c r="B2270" s="35"/>
      <c r="C2270" s="245" t="s">
        <v>2495</v>
      </c>
      <c r="D2270" s="245" t="s">
        <v>970</v>
      </c>
      <c r="E2270" s="246" t="s">
        <v>2496</v>
      </c>
      <c r="F2270" s="247" t="s">
        <v>2497</v>
      </c>
      <c r="G2270" s="248" t="s">
        <v>291</v>
      </c>
      <c r="H2270" s="249">
        <v>8</v>
      </c>
      <c r="I2270" s="250"/>
      <c r="J2270" s="251">
        <f>ROUND(I2270*H2270,2)</f>
        <v>0</v>
      </c>
      <c r="K2270" s="247" t="s">
        <v>1889</v>
      </c>
      <c r="L2270" s="252"/>
      <c r="M2270" s="253" t="s">
        <v>19</v>
      </c>
      <c r="N2270" s="254" t="s">
        <v>46</v>
      </c>
      <c r="O2270" s="61"/>
      <c r="P2270" s="192">
        <f>O2270*H2270</f>
        <v>0</v>
      </c>
      <c r="Q2270" s="192">
        <v>0.02</v>
      </c>
      <c r="R2270" s="192">
        <f>Q2270*H2270</f>
        <v>0.16</v>
      </c>
      <c r="S2270" s="192">
        <v>0</v>
      </c>
      <c r="T2270" s="193">
        <f>S2270*H2270</f>
        <v>0</v>
      </c>
      <c r="AR2270" s="18" t="s">
        <v>403</v>
      </c>
      <c r="AT2270" s="18" t="s">
        <v>970</v>
      </c>
      <c r="AU2270" s="18" t="s">
        <v>85</v>
      </c>
      <c r="AY2270" s="18" t="s">
        <v>178</v>
      </c>
      <c r="BE2270" s="194">
        <f>IF(N2270="základní",J2270,0)</f>
        <v>0</v>
      </c>
      <c r="BF2270" s="194">
        <f>IF(N2270="snížená",J2270,0)</f>
        <v>0</v>
      </c>
      <c r="BG2270" s="194">
        <f>IF(N2270="zákl. přenesená",J2270,0)</f>
        <v>0</v>
      </c>
      <c r="BH2270" s="194">
        <f>IF(N2270="sníž. přenesená",J2270,0)</f>
        <v>0</v>
      </c>
      <c r="BI2270" s="194">
        <f>IF(N2270="nulová",J2270,0)</f>
        <v>0</v>
      </c>
      <c r="BJ2270" s="18" t="s">
        <v>83</v>
      </c>
      <c r="BK2270" s="194">
        <f>ROUND(I2270*H2270,2)</f>
        <v>0</v>
      </c>
      <c r="BL2270" s="18" t="s">
        <v>288</v>
      </c>
      <c r="BM2270" s="18" t="s">
        <v>2498</v>
      </c>
    </row>
    <row r="2271" spans="2:65" s="1" customFormat="1" ht="11.25">
      <c r="B2271" s="35"/>
      <c r="C2271" s="36"/>
      <c r="D2271" s="195" t="s">
        <v>187</v>
      </c>
      <c r="E2271" s="36"/>
      <c r="F2271" s="196" t="s">
        <v>2497</v>
      </c>
      <c r="G2271" s="36"/>
      <c r="H2271" s="36"/>
      <c r="I2271" s="113"/>
      <c r="J2271" s="36"/>
      <c r="K2271" s="36"/>
      <c r="L2271" s="39"/>
      <c r="M2271" s="197"/>
      <c r="N2271" s="61"/>
      <c r="O2271" s="61"/>
      <c r="P2271" s="61"/>
      <c r="Q2271" s="61"/>
      <c r="R2271" s="61"/>
      <c r="S2271" s="61"/>
      <c r="T2271" s="62"/>
      <c r="AT2271" s="18" t="s">
        <v>187</v>
      </c>
      <c r="AU2271" s="18" t="s">
        <v>85</v>
      </c>
    </row>
    <row r="2272" spans="2:65" s="1" customFormat="1" ht="39">
      <c r="B2272" s="35"/>
      <c r="C2272" s="36"/>
      <c r="D2272" s="195" t="s">
        <v>333</v>
      </c>
      <c r="E2272" s="36"/>
      <c r="F2272" s="241" t="s">
        <v>2499</v>
      </c>
      <c r="G2272" s="36"/>
      <c r="H2272" s="36"/>
      <c r="I2272" s="113"/>
      <c r="J2272" s="36"/>
      <c r="K2272" s="36"/>
      <c r="L2272" s="39"/>
      <c r="M2272" s="197"/>
      <c r="N2272" s="61"/>
      <c r="O2272" s="61"/>
      <c r="P2272" s="61"/>
      <c r="Q2272" s="61"/>
      <c r="R2272" s="61"/>
      <c r="S2272" s="61"/>
      <c r="T2272" s="62"/>
      <c r="AT2272" s="18" t="s">
        <v>333</v>
      </c>
      <c r="AU2272" s="18" t="s">
        <v>85</v>
      </c>
    </row>
    <row r="2273" spans="2:65" s="1" customFormat="1" ht="27" customHeight="1">
      <c r="B2273" s="35"/>
      <c r="C2273" s="245" t="s">
        <v>2500</v>
      </c>
      <c r="D2273" s="245" t="s">
        <v>970</v>
      </c>
      <c r="E2273" s="246" t="s">
        <v>2501</v>
      </c>
      <c r="F2273" s="247" t="s">
        <v>2502</v>
      </c>
      <c r="G2273" s="248" t="s">
        <v>291</v>
      </c>
      <c r="H2273" s="249">
        <v>2</v>
      </c>
      <c r="I2273" s="250"/>
      <c r="J2273" s="251">
        <f>ROUND(I2273*H2273,2)</f>
        <v>0</v>
      </c>
      <c r="K2273" s="247" t="s">
        <v>1889</v>
      </c>
      <c r="L2273" s="252"/>
      <c r="M2273" s="253" t="s">
        <v>19</v>
      </c>
      <c r="N2273" s="254" t="s">
        <v>46</v>
      </c>
      <c r="O2273" s="61"/>
      <c r="P2273" s="192">
        <f>O2273*H2273</f>
        <v>0</v>
      </c>
      <c r="Q2273" s="192">
        <v>2.1999999999999999E-2</v>
      </c>
      <c r="R2273" s="192">
        <f>Q2273*H2273</f>
        <v>4.3999999999999997E-2</v>
      </c>
      <c r="S2273" s="192">
        <v>0</v>
      </c>
      <c r="T2273" s="193">
        <f>S2273*H2273</f>
        <v>0</v>
      </c>
      <c r="AR2273" s="18" t="s">
        <v>403</v>
      </c>
      <c r="AT2273" s="18" t="s">
        <v>970</v>
      </c>
      <c r="AU2273" s="18" t="s">
        <v>85</v>
      </c>
      <c r="AY2273" s="18" t="s">
        <v>178</v>
      </c>
      <c r="BE2273" s="194">
        <f>IF(N2273="základní",J2273,0)</f>
        <v>0</v>
      </c>
      <c r="BF2273" s="194">
        <f>IF(N2273="snížená",J2273,0)</f>
        <v>0</v>
      </c>
      <c r="BG2273" s="194">
        <f>IF(N2273="zákl. přenesená",J2273,0)</f>
        <v>0</v>
      </c>
      <c r="BH2273" s="194">
        <f>IF(N2273="sníž. přenesená",J2273,0)</f>
        <v>0</v>
      </c>
      <c r="BI2273" s="194">
        <f>IF(N2273="nulová",J2273,0)</f>
        <v>0</v>
      </c>
      <c r="BJ2273" s="18" t="s">
        <v>83</v>
      </c>
      <c r="BK2273" s="194">
        <f>ROUND(I2273*H2273,2)</f>
        <v>0</v>
      </c>
      <c r="BL2273" s="18" t="s">
        <v>288</v>
      </c>
      <c r="BM2273" s="18" t="s">
        <v>2503</v>
      </c>
    </row>
    <row r="2274" spans="2:65" s="1" customFormat="1" ht="11.25">
      <c r="B2274" s="35"/>
      <c r="C2274" s="36"/>
      <c r="D2274" s="195" t="s">
        <v>187</v>
      </c>
      <c r="E2274" s="36"/>
      <c r="F2274" s="196" t="s">
        <v>2502</v>
      </c>
      <c r="G2274" s="36"/>
      <c r="H2274" s="36"/>
      <c r="I2274" s="113"/>
      <c r="J2274" s="36"/>
      <c r="K2274" s="36"/>
      <c r="L2274" s="39"/>
      <c r="M2274" s="197"/>
      <c r="N2274" s="61"/>
      <c r="O2274" s="61"/>
      <c r="P2274" s="61"/>
      <c r="Q2274" s="61"/>
      <c r="R2274" s="61"/>
      <c r="S2274" s="61"/>
      <c r="T2274" s="62"/>
      <c r="AT2274" s="18" t="s">
        <v>187</v>
      </c>
      <c r="AU2274" s="18" t="s">
        <v>85</v>
      </c>
    </row>
    <row r="2275" spans="2:65" s="1" customFormat="1" ht="39">
      <c r="B2275" s="35"/>
      <c r="C2275" s="36"/>
      <c r="D2275" s="195" t="s">
        <v>333</v>
      </c>
      <c r="E2275" s="36"/>
      <c r="F2275" s="241" t="s">
        <v>2499</v>
      </c>
      <c r="G2275" s="36"/>
      <c r="H2275" s="36"/>
      <c r="I2275" s="113"/>
      <c r="J2275" s="36"/>
      <c r="K2275" s="36"/>
      <c r="L2275" s="39"/>
      <c r="M2275" s="197"/>
      <c r="N2275" s="61"/>
      <c r="O2275" s="61"/>
      <c r="P2275" s="61"/>
      <c r="Q2275" s="61"/>
      <c r="R2275" s="61"/>
      <c r="S2275" s="61"/>
      <c r="T2275" s="62"/>
      <c r="AT2275" s="18" t="s">
        <v>333</v>
      </c>
      <c r="AU2275" s="18" t="s">
        <v>85</v>
      </c>
    </row>
    <row r="2276" spans="2:65" s="1" customFormat="1" ht="28.5" customHeight="1">
      <c r="B2276" s="35"/>
      <c r="C2276" s="245" t="s">
        <v>2504</v>
      </c>
      <c r="D2276" s="245" t="s">
        <v>970</v>
      </c>
      <c r="E2276" s="246" t="s">
        <v>2505</v>
      </c>
      <c r="F2276" s="247" t="s">
        <v>2502</v>
      </c>
      <c r="G2276" s="248" t="s">
        <v>291</v>
      </c>
      <c r="H2276" s="249">
        <v>9</v>
      </c>
      <c r="I2276" s="250"/>
      <c r="J2276" s="251">
        <f>ROUND(I2276*H2276,2)</f>
        <v>0</v>
      </c>
      <c r="K2276" s="247" t="s">
        <v>1889</v>
      </c>
      <c r="L2276" s="252"/>
      <c r="M2276" s="253" t="s">
        <v>19</v>
      </c>
      <c r="N2276" s="254" t="s">
        <v>46</v>
      </c>
      <c r="O2276" s="61"/>
      <c r="P2276" s="192">
        <f>O2276*H2276</f>
        <v>0</v>
      </c>
      <c r="Q2276" s="192">
        <v>2.1999999999999999E-2</v>
      </c>
      <c r="R2276" s="192">
        <f>Q2276*H2276</f>
        <v>0.19799999999999998</v>
      </c>
      <c r="S2276" s="192">
        <v>0</v>
      </c>
      <c r="T2276" s="193">
        <f>S2276*H2276</f>
        <v>0</v>
      </c>
      <c r="AR2276" s="18" t="s">
        <v>403</v>
      </c>
      <c r="AT2276" s="18" t="s">
        <v>970</v>
      </c>
      <c r="AU2276" s="18" t="s">
        <v>85</v>
      </c>
      <c r="AY2276" s="18" t="s">
        <v>178</v>
      </c>
      <c r="BE2276" s="194">
        <f>IF(N2276="základní",J2276,0)</f>
        <v>0</v>
      </c>
      <c r="BF2276" s="194">
        <f>IF(N2276="snížená",J2276,0)</f>
        <v>0</v>
      </c>
      <c r="BG2276" s="194">
        <f>IF(N2276="zákl. přenesená",J2276,0)</f>
        <v>0</v>
      </c>
      <c r="BH2276" s="194">
        <f>IF(N2276="sníž. přenesená",J2276,0)</f>
        <v>0</v>
      </c>
      <c r="BI2276" s="194">
        <f>IF(N2276="nulová",J2276,0)</f>
        <v>0</v>
      </c>
      <c r="BJ2276" s="18" t="s">
        <v>83</v>
      </c>
      <c r="BK2276" s="194">
        <f>ROUND(I2276*H2276,2)</f>
        <v>0</v>
      </c>
      <c r="BL2276" s="18" t="s">
        <v>288</v>
      </c>
      <c r="BM2276" s="18" t="s">
        <v>2506</v>
      </c>
    </row>
    <row r="2277" spans="2:65" s="1" customFormat="1" ht="11.25">
      <c r="B2277" s="35"/>
      <c r="C2277" s="36"/>
      <c r="D2277" s="195" t="s">
        <v>187</v>
      </c>
      <c r="E2277" s="36"/>
      <c r="F2277" s="196" t="s">
        <v>2502</v>
      </c>
      <c r="G2277" s="36"/>
      <c r="H2277" s="36"/>
      <c r="I2277" s="113"/>
      <c r="J2277" s="36"/>
      <c r="K2277" s="36"/>
      <c r="L2277" s="39"/>
      <c r="M2277" s="197"/>
      <c r="N2277" s="61"/>
      <c r="O2277" s="61"/>
      <c r="P2277" s="61"/>
      <c r="Q2277" s="61"/>
      <c r="R2277" s="61"/>
      <c r="S2277" s="61"/>
      <c r="T2277" s="62"/>
      <c r="AT2277" s="18" t="s">
        <v>187</v>
      </c>
      <c r="AU2277" s="18" t="s">
        <v>85</v>
      </c>
    </row>
    <row r="2278" spans="2:65" s="1" customFormat="1" ht="39">
      <c r="B2278" s="35"/>
      <c r="C2278" s="36"/>
      <c r="D2278" s="195" t="s">
        <v>333</v>
      </c>
      <c r="E2278" s="36"/>
      <c r="F2278" s="241" t="s">
        <v>2507</v>
      </c>
      <c r="G2278" s="36"/>
      <c r="H2278" s="36"/>
      <c r="I2278" s="113"/>
      <c r="J2278" s="36"/>
      <c r="K2278" s="36"/>
      <c r="L2278" s="39"/>
      <c r="M2278" s="197"/>
      <c r="N2278" s="61"/>
      <c r="O2278" s="61"/>
      <c r="P2278" s="61"/>
      <c r="Q2278" s="61"/>
      <c r="R2278" s="61"/>
      <c r="S2278" s="61"/>
      <c r="T2278" s="62"/>
      <c r="AT2278" s="18" t="s">
        <v>333</v>
      </c>
      <c r="AU2278" s="18" t="s">
        <v>85</v>
      </c>
    </row>
    <row r="2279" spans="2:65" s="1" customFormat="1" ht="26.25" customHeight="1">
      <c r="B2279" s="35"/>
      <c r="C2279" s="245" t="s">
        <v>2508</v>
      </c>
      <c r="D2279" s="245" t="s">
        <v>970</v>
      </c>
      <c r="E2279" s="246" t="s">
        <v>2509</v>
      </c>
      <c r="F2279" s="247" t="s">
        <v>2502</v>
      </c>
      <c r="G2279" s="248" t="s">
        <v>291</v>
      </c>
      <c r="H2279" s="249">
        <v>9</v>
      </c>
      <c r="I2279" s="250"/>
      <c r="J2279" s="251">
        <f>ROUND(I2279*H2279,2)</f>
        <v>0</v>
      </c>
      <c r="K2279" s="247" t="s">
        <v>1889</v>
      </c>
      <c r="L2279" s="252"/>
      <c r="M2279" s="253" t="s">
        <v>19</v>
      </c>
      <c r="N2279" s="254" t="s">
        <v>46</v>
      </c>
      <c r="O2279" s="61"/>
      <c r="P2279" s="192">
        <f>O2279*H2279</f>
        <v>0</v>
      </c>
      <c r="Q2279" s="192">
        <v>2.1999999999999999E-2</v>
      </c>
      <c r="R2279" s="192">
        <f>Q2279*H2279</f>
        <v>0.19799999999999998</v>
      </c>
      <c r="S2279" s="192">
        <v>0</v>
      </c>
      <c r="T2279" s="193">
        <f>S2279*H2279</f>
        <v>0</v>
      </c>
      <c r="AR2279" s="18" t="s">
        <v>403</v>
      </c>
      <c r="AT2279" s="18" t="s">
        <v>970</v>
      </c>
      <c r="AU2279" s="18" t="s">
        <v>85</v>
      </c>
      <c r="AY2279" s="18" t="s">
        <v>178</v>
      </c>
      <c r="BE2279" s="194">
        <f>IF(N2279="základní",J2279,0)</f>
        <v>0</v>
      </c>
      <c r="BF2279" s="194">
        <f>IF(N2279="snížená",J2279,0)</f>
        <v>0</v>
      </c>
      <c r="BG2279" s="194">
        <f>IF(N2279="zákl. přenesená",J2279,0)</f>
        <v>0</v>
      </c>
      <c r="BH2279" s="194">
        <f>IF(N2279="sníž. přenesená",J2279,0)</f>
        <v>0</v>
      </c>
      <c r="BI2279" s="194">
        <f>IF(N2279="nulová",J2279,0)</f>
        <v>0</v>
      </c>
      <c r="BJ2279" s="18" t="s">
        <v>83</v>
      </c>
      <c r="BK2279" s="194">
        <f>ROUND(I2279*H2279,2)</f>
        <v>0</v>
      </c>
      <c r="BL2279" s="18" t="s">
        <v>288</v>
      </c>
      <c r="BM2279" s="18" t="s">
        <v>2510</v>
      </c>
    </row>
    <row r="2280" spans="2:65" s="1" customFormat="1" ht="11.25">
      <c r="B2280" s="35"/>
      <c r="C2280" s="36"/>
      <c r="D2280" s="195" t="s">
        <v>187</v>
      </c>
      <c r="E2280" s="36"/>
      <c r="F2280" s="196" t="s">
        <v>2502</v>
      </c>
      <c r="G2280" s="36"/>
      <c r="H2280" s="36"/>
      <c r="I2280" s="113"/>
      <c r="J2280" s="36"/>
      <c r="K2280" s="36"/>
      <c r="L2280" s="39"/>
      <c r="M2280" s="197"/>
      <c r="N2280" s="61"/>
      <c r="O2280" s="61"/>
      <c r="P2280" s="61"/>
      <c r="Q2280" s="61"/>
      <c r="R2280" s="61"/>
      <c r="S2280" s="61"/>
      <c r="T2280" s="62"/>
      <c r="AT2280" s="18" t="s">
        <v>187</v>
      </c>
      <c r="AU2280" s="18" t="s">
        <v>85</v>
      </c>
    </row>
    <row r="2281" spans="2:65" s="1" customFormat="1" ht="39">
      <c r="B2281" s="35"/>
      <c r="C2281" s="36"/>
      <c r="D2281" s="195" t="s">
        <v>333</v>
      </c>
      <c r="E2281" s="36"/>
      <c r="F2281" s="241" t="s">
        <v>2511</v>
      </c>
      <c r="G2281" s="36"/>
      <c r="H2281" s="36"/>
      <c r="I2281" s="113"/>
      <c r="J2281" s="36"/>
      <c r="K2281" s="36"/>
      <c r="L2281" s="39"/>
      <c r="M2281" s="197"/>
      <c r="N2281" s="61"/>
      <c r="O2281" s="61"/>
      <c r="P2281" s="61"/>
      <c r="Q2281" s="61"/>
      <c r="R2281" s="61"/>
      <c r="S2281" s="61"/>
      <c r="T2281" s="62"/>
      <c r="AT2281" s="18" t="s">
        <v>333</v>
      </c>
      <c r="AU2281" s="18" t="s">
        <v>85</v>
      </c>
    </row>
    <row r="2282" spans="2:65" s="1" customFormat="1" ht="16.5" customHeight="1">
      <c r="B2282" s="35"/>
      <c r="C2282" s="183" t="s">
        <v>2512</v>
      </c>
      <c r="D2282" s="183" t="s">
        <v>180</v>
      </c>
      <c r="E2282" s="184" t="s">
        <v>2513</v>
      </c>
      <c r="F2282" s="185" t="s">
        <v>2514</v>
      </c>
      <c r="G2282" s="186" t="s">
        <v>291</v>
      </c>
      <c r="H2282" s="187">
        <v>5</v>
      </c>
      <c r="I2282" s="188"/>
      <c r="J2282" s="189">
        <f>ROUND(I2282*H2282,2)</f>
        <v>0</v>
      </c>
      <c r="K2282" s="185" t="s">
        <v>184</v>
      </c>
      <c r="L2282" s="39"/>
      <c r="M2282" s="190" t="s">
        <v>19</v>
      </c>
      <c r="N2282" s="191" t="s">
        <v>46</v>
      </c>
      <c r="O2282" s="61"/>
      <c r="P2282" s="192">
        <f>O2282*H2282</f>
        <v>0</v>
      </c>
      <c r="Q2282" s="192">
        <v>9.2000000000000003E-4</v>
      </c>
      <c r="R2282" s="192">
        <f>Q2282*H2282</f>
        <v>4.5999999999999999E-3</v>
      </c>
      <c r="S2282" s="192">
        <v>0</v>
      </c>
      <c r="T2282" s="193">
        <f>S2282*H2282</f>
        <v>0</v>
      </c>
      <c r="AR2282" s="18" t="s">
        <v>288</v>
      </c>
      <c r="AT2282" s="18" t="s">
        <v>180</v>
      </c>
      <c r="AU2282" s="18" t="s">
        <v>85</v>
      </c>
      <c r="AY2282" s="18" t="s">
        <v>178</v>
      </c>
      <c r="BE2282" s="194">
        <f>IF(N2282="základní",J2282,0)</f>
        <v>0</v>
      </c>
      <c r="BF2282" s="194">
        <f>IF(N2282="snížená",J2282,0)</f>
        <v>0</v>
      </c>
      <c r="BG2282" s="194">
        <f>IF(N2282="zákl. přenesená",J2282,0)</f>
        <v>0</v>
      </c>
      <c r="BH2282" s="194">
        <f>IF(N2282="sníž. přenesená",J2282,0)</f>
        <v>0</v>
      </c>
      <c r="BI2282" s="194">
        <f>IF(N2282="nulová",J2282,0)</f>
        <v>0</v>
      </c>
      <c r="BJ2282" s="18" t="s">
        <v>83</v>
      </c>
      <c r="BK2282" s="194">
        <f>ROUND(I2282*H2282,2)</f>
        <v>0</v>
      </c>
      <c r="BL2282" s="18" t="s">
        <v>288</v>
      </c>
      <c r="BM2282" s="18" t="s">
        <v>2515</v>
      </c>
    </row>
    <row r="2283" spans="2:65" s="1" customFormat="1" ht="11.25">
      <c r="B2283" s="35"/>
      <c r="C2283" s="36"/>
      <c r="D2283" s="195" t="s">
        <v>187</v>
      </c>
      <c r="E2283" s="36"/>
      <c r="F2283" s="196" t="s">
        <v>2516</v>
      </c>
      <c r="G2283" s="36"/>
      <c r="H2283" s="36"/>
      <c r="I2283" s="113"/>
      <c r="J2283" s="36"/>
      <c r="K2283" s="36"/>
      <c r="L2283" s="39"/>
      <c r="M2283" s="197"/>
      <c r="N2283" s="61"/>
      <c r="O2283" s="61"/>
      <c r="P2283" s="61"/>
      <c r="Q2283" s="61"/>
      <c r="R2283" s="61"/>
      <c r="S2283" s="61"/>
      <c r="T2283" s="62"/>
      <c r="AT2283" s="18" t="s">
        <v>187</v>
      </c>
      <c r="AU2283" s="18" t="s">
        <v>85</v>
      </c>
    </row>
    <row r="2284" spans="2:65" s="12" customFormat="1" ht="11.25">
      <c r="B2284" s="198"/>
      <c r="C2284" s="199"/>
      <c r="D2284" s="195" t="s">
        <v>189</v>
      </c>
      <c r="E2284" s="200" t="s">
        <v>19</v>
      </c>
      <c r="F2284" s="201" t="s">
        <v>2517</v>
      </c>
      <c r="G2284" s="199"/>
      <c r="H2284" s="200" t="s">
        <v>19</v>
      </c>
      <c r="I2284" s="202"/>
      <c r="J2284" s="199"/>
      <c r="K2284" s="199"/>
      <c r="L2284" s="203"/>
      <c r="M2284" s="204"/>
      <c r="N2284" s="205"/>
      <c r="O2284" s="205"/>
      <c r="P2284" s="205"/>
      <c r="Q2284" s="205"/>
      <c r="R2284" s="205"/>
      <c r="S2284" s="205"/>
      <c r="T2284" s="206"/>
      <c r="AT2284" s="207" t="s">
        <v>189</v>
      </c>
      <c r="AU2284" s="207" t="s">
        <v>85</v>
      </c>
      <c r="AV2284" s="12" t="s">
        <v>83</v>
      </c>
      <c r="AW2284" s="12" t="s">
        <v>35</v>
      </c>
      <c r="AX2284" s="12" t="s">
        <v>75</v>
      </c>
      <c r="AY2284" s="207" t="s">
        <v>178</v>
      </c>
    </row>
    <row r="2285" spans="2:65" s="13" customFormat="1" ht="11.25">
      <c r="B2285" s="208"/>
      <c r="C2285" s="209"/>
      <c r="D2285" s="195" t="s">
        <v>189</v>
      </c>
      <c r="E2285" s="210" t="s">
        <v>19</v>
      </c>
      <c r="F2285" s="211" t="s">
        <v>209</v>
      </c>
      <c r="G2285" s="209"/>
      <c r="H2285" s="212">
        <v>5</v>
      </c>
      <c r="I2285" s="213"/>
      <c r="J2285" s="209"/>
      <c r="K2285" s="209"/>
      <c r="L2285" s="214"/>
      <c r="M2285" s="215"/>
      <c r="N2285" s="216"/>
      <c r="O2285" s="216"/>
      <c r="P2285" s="216"/>
      <c r="Q2285" s="216"/>
      <c r="R2285" s="216"/>
      <c r="S2285" s="216"/>
      <c r="T2285" s="217"/>
      <c r="AT2285" s="218" t="s">
        <v>189</v>
      </c>
      <c r="AU2285" s="218" t="s">
        <v>85</v>
      </c>
      <c r="AV2285" s="13" t="s">
        <v>85</v>
      </c>
      <c r="AW2285" s="13" t="s">
        <v>35</v>
      </c>
      <c r="AX2285" s="13" t="s">
        <v>83</v>
      </c>
      <c r="AY2285" s="218" t="s">
        <v>178</v>
      </c>
    </row>
    <row r="2286" spans="2:65" s="1" customFormat="1" ht="23.25" customHeight="1">
      <c r="B2286" s="35"/>
      <c r="C2286" s="245" t="s">
        <v>2518</v>
      </c>
      <c r="D2286" s="245" t="s">
        <v>970</v>
      </c>
      <c r="E2286" s="246" t="s">
        <v>2519</v>
      </c>
      <c r="F2286" s="247" t="s">
        <v>2520</v>
      </c>
      <c r="G2286" s="248" t="s">
        <v>291</v>
      </c>
      <c r="H2286" s="249">
        <v>5</v>
      </c>
      <c r="I2286" s="250"/>
      <c r="J2286" s="251">
        <f>ROUND(I2286*H2286,2)</f>
        <v>0</v>
      </c>
      <c r="K2286" s="247" t="s">
        <v>1889</v>
      </c>
      <c r="L2286" s="252"/>
      <c r="M2286" s="253" t="s">
        <v>19</v>
      </c>
      <c r="N2286" s="254" t="s">
        <v>46</v>
      </c>
      <c r="O2286" s="61"/>
      <c r="P2286" s="192">
        <f>O2286*H2286</f>
        <v>0</v>
      </c>
      <c r="Q2286" s="192">
        <v>6.0499999999999998E-2</v>
      </c>
      <c r="R2286" s="192">
        <f>Q2286*H2286</f>
        <v>0.30249999999999999</v>
      </c>
      <c r="S2286" s="192">
        <v>0</v>
      </c>
      <c r="T2286" s="193">
        <f>S2286*H2286</f>
        <v>0</v>
      </c>
      <c r="AR2286" s="18" t="s">
        <v>403</v>
      </c>
      <c r="AT2286" s="18" t="s">
        <v>970</v>
      </c>
      <c r="AU2286" s="18" t="s">
        <v>85</v>
      </c>
      <c r="AY2286" s="18" t="s">
        <v>178</v>
      </c>
      <c r="BE2286" s="194">
        <f>IF(N2286="základní",J2286,0)</f>
        <v>0</v>
      </c>
      <c r="BF2286" s="194">
        <f>IF(N2286="snížená",J2286,0)</f>
        <v>0</v>
      </c>
      <c r="BG2286" s="194">
        <f>IF(N2286="zákl. přenesená",J2286,0)</f>
        <v>0</v>
      </c>
      <c r="BH2286" s="194">
        <f>IF(N2286="sníž. přenesená",J2286,0)</f>
        <v>0</v>
      </c>
      <c r="BI2286" s="194">
        <f>IF(N2286="nulová",J2286,0)</f>
        <v>0</v>
      </c>
      <c r="BJ2286" s="18" t="s">
        <v>83</v>
      </c>
      <c r="BK2286" s="194">
        <f>ROUND(I2286*H2286,2)</f>
        <v>0</v>
      </c>
      <c r="BL2286" s="18" t="s">
        <v>288</v>
      </c>
      <c r="BM2286" s="18" t="s">
        <v>2521</v>
      </c>
    </row>
    <row r="2287" spans="2:65" s="1" customFormat="1" ht="11.25">
      <c r="B2287" s="35"/>
      <c r="C2287" s="36"/>
      <c r="D2287" s="195" t="s">
        <v>187</v>
      </c>
      <c r="E2287" s="36"/>
      <c r="F2287" s="196" t="s">
        <v>2520</v>
      </c>
      <c r="G2287" s="36"/>
      <c r="H2287" s="36"/>
      <c r="I2287" s="113"/>
      <c r="J2287" s="36"/>
      <c r="K2287" s="36"/>
      <c r="L2287" s="39"/>
      <c r="M2287" s="197"/>
      <c r="N2287" s="61"/>
      <c r="O2287" s="61"/>
      <c r="P2287" s="61"/>
      <c r="Q2287" s="61"/>
      <c r="R2287" s="61"/>
      <c r="S2287" s="61"/>
      <c r="T2287" s="62"/>
      <c r="AT2287" s="18" t="s">
        <v>187</v>
      </c>
      <c r="AU2287" s="18" t="s">
        <v>85</v>
      </c>
    </row>
    <row r="2288" spans="2:65" s="1" customFormat="1" ht="78">
      <c r="B2288" s="35"/>
      <c r="C2288" s="36"/>
      <c r="D2288" s="195" t="s">
        <v>333</v>
      </c>
      <c r="E2288" s="36"/>
      <c r="F2288" s="241" t="s">
        <v>2522</v>
      </c>
      <c r="G2288" s="36"/>
      <c r="H2288" s="36"/>
      <c r="I2288" s="113"/>
      <c r="J2288" s="36"/>
      <c r="K2288" s="36"/>
      <c r="L2288" s="39"/>
      <c r="M2288" s="197"/>
      <c r="N2288" s="61"/>
      <c r="O2288" s="61"/>
      <c r="P2288" s="61"/>
      <c r="Q2288" s="61"/>
      <c r="R2288" s="61"/>
      <c r="S2288" s="61"/>
      <c r="T2288" s="62"/>
      <c r="AT2288" s="18" t="s">
        <v>333</v>
      </c>
      <c r="AU2288" s="18" t="s">
        <v>85</v>
      </c>
    </row>
    <row r="2289" spans="2:65" s="12" customFormat="1" ht="11.25">
      <c r="B2289" s="198"/>
      <c r="C2289" s="199"/>
      <c r="D2289" s="195" t="s">
        <v>189</v>
      </c>
      <c r="E2289" s="200" t="s">
        <v>19</v>
      </c>
      <c r="F2289" s="201" t="s">
        <v>2523</v>
      </c>
      <c r="G2289" s="199"/>
      <c r="H2289" s="200" t="s">
        <v>19</v>
      </c>
      <c r="I2289" s="202"/>
      <c r="J2289" s="199"/>
      <c r="K2289" s="199"/>
      <c r="L2289" s="203"/>
      <c r="M2289" s="204"/>
      <c r="N2289" s="205"/>
      <c r="O2289" s="205"/>
      <c r="P2289" s="205"/>
      <c r="Q2289" s="205"/>
      <c r="R2289" s="205"/>
      <c r="S2289" s="205"/>
      <c r="T2289" s="206"/>
      <c r="AT2289" s="207" t="s">
        <v>189</v>
      </c>
      <c r="AU2289" s="207" t="s">
        <v>85</v>
      </c>
      <c r="AV2289" s="12" t="s">
        <v>83</v>
      </c>
      <c r="AW2289" s="12" t="s">
        <v>35</v>
      </c>
      <c r="AX2289" s="12" t="s">
        <v>75</v>
      </c>
      <c r="AY2289" s="207" t="s">
        <v>178</v>
      </c>
    </row>
    <row r="2290" spans="2:65" s="13" customFormat="1" ht="11.25">
      <c r="B2290" s="208"/>
      <c r="C2290" s="209"/>
      <c r="D2290" s="195" t="s">
        <v>189</v>
      </c>
      <c r="E2290" s="210" t="s">
        <v>19</v>
      </c>
      <c r="F2290" s="211" t="s">
        <v>209</v>
      </c>
      <c r="G2290" s="209"/>
      <c r="H2290" s="212">
        <v>5</v>
      </c>
      <c r="I2290" s="213"/>
      <c r="J2290" s="209"/>
      <c r="K2290" s="209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189</v>
      </c>
      <c r="AU2290" s="218" t="s">
        <v>85</v>
      </c>
      <c r="AV2290" s="13" t="s">
        <v>85</v>
      </c>
      <c r="AW2290" s="13" t="s">
        <v>35</v>
      </c>
      <c r="AX2290" s="13" t="s">
        <v>83</v>
      </c>
      <c r="AY2290" s="218" t="s">
        <v>178</v>
      </c>
    </row>
    <row r="2291" spans="2:65" s="1" customFormat="1" ht="16.5" customHeight="1">
      <c r="B2291" s="35"/>
      <c r="C2291" s="183" t="s">
        <v>2524</v>
      </c>
      <c r="D2291" s="183" t="s">
        <v>180</v>
      </c>
      <c r="E2291" s="184" t="s">
        <v>2525</v>
      </c>
      <c r="F2291" s="185" t="s">
        <v>2526</v>
      </c>
      <c r="G2291" s="186" t="s">
        <v>291</v>
      </c>
      <c r="H2291" s="187">
        <v>2</v>
      </c>
      <c r="I2291" s="188"/>
      <c r="J2291" s="189">
        <f>ROUND(I2291*H2291,2)</f>
        <v>0</v>
      </c>
      <c r="K2291" s="185" t="s">
        <v>184</v>
      </c>
      <c r="L2291" s="39"/>
      <c r="M2291" s="190" t="s">
        <v>19</v>
      </c>
      <c r="N2291" s="191" t="s">
        <v>46</v>
      </c>
      <c r="O2291" s="61"/>
      <c r="P2291" s="192">
        <f>O2291*H2291</f>
        <v>0</v>
      </c>
      <c r="Q2291" s="192">
        <v>8.8000000000000003E-4</v>
      </c>
      <c r="R2291" s="192">
        <f>Q2291*H2291</f>
        <v>1.7600000000000001E-3</v>
      </c>
      <c r="S2291" s="192">
        <v>0</v>
      </c>
      <c r="T2291" s="193">
        <f>S2291*H2291</f>
        <v>0</v>
      </c>
      <c r="AR2291" s="18" t="s">
        <v>288</v>
      </c>
      <c r="AT2291" s="18" t="s">
        <v>180</v>
      </c>
      <c r="AU2291" s="18" t="s">
        <v>85</v>
      </c>
      <c r="AY2291" s="18" t="s">
        <v>178</v>
      </c>
      <c r="BE2291" s="194">
        <f>IF(N2291="základní",J2291,0)</f>
        <v>0</v>
      </c>
      <c r="BF2291" s="194">
        <f>IF(N2291="snížená",J2291,0)</f>
        <v>0</v>
      </c>
      <c r="BG2291" s="194">
        <f>IF(N2291="zákl. přenesená",J2291,0)</f>
        <v>0</v>
      </c>
      <c r="BH2291" s="194">
        <f>IF(N2291="sníž. přenesená",J2291,0)</f>
        <v>0</v>
      </c>
      <c r="BI2291" s="194">
        <f>IF(N2291="nulová",J2291,0)</f>
        <v>0</v>
      </c>
      <c r="BJ2291" s="18" t="s">
        <v>83</v>
      </c>
      <c r="BK2291" s="194">
        <f>ROUND(I2291*H2291,2)</f>
        <v>0</v>
      </c>
      <c r="BL2291" s="18" t="s">
        <v>288</v>
      </c>
      <c r="BM2291" s="18" t="s">
        <v>2527</v>
      </c>
    </row>
    <row r="2292" spans="2:65" s="1" customFormat="1" ht="11.25">
      <c r="B2292" s="35"/>
      <c r="C2292" s="36"/>
      <c r="D2292" s="195" t="s">
        <v>187</v>
      </c>
      <c r="E2292" s="36"/>
      <c r="F2292" s="196" t="s">
        <v>2528</v>
      </c>
      <c r="G2292" s="36"/>
      <c r="H2292" s="36"/>
      <c r="I2292" s="113"/>
      <c r="J2292" s="36"/>
      <c r="K2292" s="36"/>
      <c r="L2292" s="39"/>
      <c r="M2292" s="197"/>
      <c r="N2292" s="61"/>
      <c r="O2292" s="61"/>
      <c r="P2292" s="61"/>
      <c r="Q2292" s="61"/>
      <c r="R2292" s="61"/>
      <c r="S2292" s="61"/>
      <c r="T2292" s="62"/>
      <c r="AT2292" s="18" t="s">
        <v>187</v>
      </c>
      <c r="AU2292" s="18" t="s">
        <v>85</v>
      </c>
    </row>
    <row r="2293" spans="2:65" s="12" customFormat="1" ht="11.25">
      <c r="B2293" s="198"/>
      <c r="C2293" s="199"/>
      <c r="D2293" s="195" t="s">
        <v>189</v>
      </c>
      <c r="E2293" s="200" t="s">
        <v>19</v>
      </c>
      <c r="F2293" s="201" t="s">
        <v>2529</v>
      </c>
      <c r="G2293" s="199"/>
      <c r="H2293" s="200" t="s">
        <v>19</v>
      </c>
      <c r="I2293" s="202"/>
      <c r="J2293" s="199"/>
      <c r="K2293" s="199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189</v>
      </c>
      <c r="AU2293" s="207" t="s">
        <v>85</v>
      </c>
      <c r="AV2293" s="12" t="s">
        <v>83</v>
      </c>
      <c r="AW2293" s="12" t="s">
        <v>35</v>
      </c>
      <c r="AX2293" s="12" t="s">
        <v>75</v>
      </c>
      <c r="AY2293" s="207" t="s">
        <v>178</v>
      </c>
    </row>
    <row r="2294" spans="2:65" s="13" customFormat="1" ht="11.25">
      <c r="B2294" s="208"/>
      <c r="C2294" s="209"/>
      <c r="D2294" s="195" t="s">
        <v>189</v>
      </c>
      <c r="E2294" s="210" t="s">
        <v>19</v>
      </c>
      <c r="F2294" s="211" t="s">
        <v>85</v>
      </c>
      <c r="G2294" s="209"/>
      <c r="H2294" s="212">
        <v>2</v>
      </c>
      <c r="I2294" s="213"/>
      <c r="J2294" s="209"/>
      <c r="K2294" s="209"/>
      <c r="L2294" s="214"/>
      <c r="M2294" s="215"/>
      <c r="N2294" s="216"/>
      <c r="O2294" s="216"/>
      <c r="P2294" s="216"/>
      <c r="Q2294" s="216"/>
      <c r="R2294" s="216"/>
      <c r="S2294" s="216"/>
      <c r="T2294" s="217"/>
      <c r="AT2294" s="218" t="s">
        <v>189</v>
      </c>
      <c r="AU2294" s="218" t="s">
        <v>85</v>
      </c>
      <c r="AV2294" s="13" t="s">
        <v>85</v>
      </c>
      <c r="AW2294" s="13" t="s">
        <v>35</v>
      </c>
      <c r="AX2294" s="13" t="s">
        <v>83</v>
      </c>
      <c r="AY2294" s="218" t="s">
        <v>178</v>
      </c>
    </row>
    <row r="2295" spans="2:65" s="1" customFormat="1" ht="27.75" customHeight="1">
      <c r="B2295" s="35"/>
      <c r="C2295" s="245" t="s">
        <v>2530</v>
      </c>
      <c r="D2295" s="245" t="s">
        <v>970</v>
      </c>
      <c r="E2295" s="246" t="s">
        <v>2531</v>
      </c>
      <c r="F2295" s="247" t="s">
        <v>2532</v>
      </c>
      <c r="G2295" s="248" t="s">
        <v>291</v>
      </c>
      <c r="H2295" s="249">
        <v>1</v>
      </c>
      <c r="I2295" s="250"/>
      <c r="J2295" s="251">
        <f>ROUND(I2295*H2295,2)</f>
        <v>0</v>
      </c>
      <c r="K2295" s="247" t="s">
        <v>1889</v>
      </c>
      <c r="L2295" s="252"/>
      <c r="M2295" s="253" t="s">
        <v>19</v>
      </c>
      <c r="N2295" s="254" t="s">
        <v>46</v>
      </c>
      <c r="O2295" s="61"/>
      <c r="P2295" s="192">
        <f>O2295*H2295</f>
        <v>0</v>
      </c>
      <c r="Q2295" s="192">
        <v>8.1680000000000003E-2</v>
      </c>
      <c r="R2295" s="192">
        <f>Q2295*H2295</f>
        <v>8.1680000000000003E-2</v>
      </c>
      <c r="S2295" s="192">
        <v>0</v>
      </c>
      <c r="T2295" s="193">
        <f>S2295*H2295</f>
        <v>0</v>
      </c>
      <c r="AR2295" s="18" t="s">
        <v>403</v>
      </c>
      <c r="AT2295" s="18" t="s">
        <v>970</v>
      </c>
      <c r="AU2295" s="18" t="s">
        <v>85</v>
      </c>
      <c r="AY2295" s="18" t="s">
        <v>178</v>
      </c>
      <c r="BE2295" s="194">
        <f>IF(N2295="základní",J2295,0)</f>
        <v>0</v>
      </c>
      <c r="BF2295" s="194">
        <f>IF(N2295="snížená",J2295,0)</f>
        <v>0</v>
      </c>
      <c r="BG2295" s="194">
        <f>IF(N2295="zákl. přenesená",J2295,0)</f>
        <v>0</v>
      </c>
      <c r="BH2295" s="194">
        <f>IF(N2295="sníž. přenesená",J2295,0)</f>
        <v>0</v>
      </c>
      <c r="BI2295" s="194">
        <f>IF(N2295="nulová",J2295,0)</f>
        <v>0</v>
      </c>
      <c r="BJ2295" s="18" t="s">
        <v>83</v>
      </c>
      <c r="BK2295" s="194">
        <f>ROUND(I2295*H2295,2)</f>
        <v>0</v>
      </c>
      <c r="BL2295" s="18" t="s">
        <v>288</v>
      </c>
      <c r="BM2295" s="18" t="s">
        <v>2533</v>
      </c>
    </row>
    <row r="2296" spans="2:65" s="1" customFormat="1" ht="11.25">
      <c r="B2296" s="35"/>
      <c r="C2296" s="36"/>
      <c r="D2296" s="195" t="s">
        <v>187</v>
      </c>
      <c r="E2296" s="36"/>
      <c r="F2296" s="196" t="s">
        <v>2534</v>
      </c>
      <c r="G2296" s="36"/>
      <c r="H2296" s="36"/>
      <c r="I2296" s="113"/>
      <c r="J2296" s="36"/>
      <c r="K2296" s="36"/>
      <c r="L2296" s="39"/>
      <c r="M2296" s="197"/>
      <c r="N2296" s="61"/>
      <c r="O2296" s="61"/>
      <c r="P2296" s="61"/>
      <c r="Q2296" s="61"/>
      <c r="R2296" s="61"/>
      <c r="S2296" s="61"/>
      <c r="T2296" s="62"/>
      <c r="AT2296" s="18" t="s">
        <v>187</v>
      </c>
      <c r="AU2296" s="18" t="s">
        <v>85</v>
      </c>
    </row>
    <row r="2297" spans="2:65" s="1" customFormat="1" ht="78">
      <c r="B2297" s="35"/>
      <c r="C2297" s="36"/>
      <c r="D2297" s="195" t="s">
        <v>333</v>
      </c>
      <c r="E2297" s="36"/>
      <c r="F2297" s="241" t="s">
        <v>2522</v>
      </c>
      <c r="G2297" s="36"/>
      <c r="H2297" s="36"/>
      <c r="I2297" s="113"/>
      <c r="J2297" s="36"/>
      <c r="K2297" s="36"/>
      <c r="L2297" s="39"/>
      <c r="M2297" s="197"/>
      <c r="N2297" s="61"/>
      <c r="O2297" s="61"/>
      <c r="P2297" s="61"/>
      <c r="Q2297" s="61"/>
      <c r="R2297" s="61"/>
      <c r="S2297" s="61"/>
      <c r="T2297" s="62"/>
      <c r="AT2297" s="18" t="s">
        <v>333</v>
      </c>
      <c r="AU2297" s="18" t="s">
        <v>85</v>
      </c>
    </row>
    <row r="2298" spans="2:65" s="12" customFormat="1" ht="11.25">
      <c r="B2298" s="198"/>
      <c r="C2298" s="199"/>
      <c r="D2298" s="195" t="s">
        <v>189</v>
      </c>
      <c r="E2298" s="200" t="s">
        <v>19</v>
      </c>
      <c r="F2298" s="201" t="s">
        <v>2535</v>
      </c>
      <c r="G2298" s="199"/>
      <c r="H2298" s="200" t="s">
        <v>19</v>
      </c>
      <c r="I2298" s="202"/>
      <c r="J2298" s="199"/>
      <c r="K2298" s="199"/>
      <c r="L2298" s="203"/>
      <c r="M2298" s="204"/>
      <c r="N2298" s="205"/>
      <c r="O2298" s="205"/>
      <c r="P2298" s="205"/>
      <c r="Q2298" s="205"/>
      <c r="R2298" s="205"/>
      <c r="S2298" s="205"/>
      <c r="T2298" s="206"/>
      <c r="AT2298" s="207" t="s">
        <v>189</v>
      </c>
      <c r="AU2298" s="207" t="s">
        <v>85</v>
      </c>
      <c r="AV2298" s="12" t="s">
        <v>83</v>
      </c>
      <c r="AW2298" s="12" t="s">
        <v>35</v>
      </c>
      <c r="AX2298" s="12" t="s">
        <v>75</v>
      </c>
      <c r="AY2298" s="207" t="s">
        <v>178</v>
      </c>
    </row>
    <row r="2299" spans="2:65" s="13" customFormat="1" ht="11.25">
      <c r="B2299" s="208"/>
      <c r="C2299" s="209"/>
      <c r="D2299" s="195" t="s">
        <v>189</v>
      </c>
      <c r="E2299" s="210" t="s">
        <v>19</v>
      </c>
      <c r="F2299" s="211" t="s">
        <v>83</v>
      </c>
      <c r="G2299" s="209"/>
      <c r="H2299" s="212">
        <v>1</v>
      </c>
      <c r="I2299" s="213"/>
      <c r="J2299" s="209"/>
      <c r="K2299" s="209"/>
      <c r="L2299" s="214"/>
      <c r="M2299" s="215"/>
      <c r="N2299" s="216"/>
      <c r="O2299" s="216"/>
      <c r="P2299" s="216"/>
      <c r="Q2299" s="216"/>
      <c r="R2299" s="216"/>
      <c r="S2299" s="216"/>
      <c r="T2299" s="217"/>
      <c r="AT2299" s="218" t="s">
        <v>189</v>
      </c>
      <c r="AU2299" s="218" t="s">
        <v>85</v>
      </c>
      <c r="AV2299" s="13" t="s">
        <v>85</v>
      </c>
      <c r="AW2299" s="13" t="s">
        <v>35</v>
      </c>
      <c r="AX2299" s="13" t="s">
        <v>83</v>
      </c>
      <c r="AY2299" s="218" t="s">
        <v>178</v>
      </c>
    </row>
    <row r="2300" spans="2:65" s="1" customFormat="1" ht="27" customHeight="1">
      <c r="B2300" s="35"/>
      <c r="C2300" s="245" t="s">
        <v>2536</v>
      </c>
      <c r="D2300" s="245" t="s">
        <v>970</v>
      </c>
      <c r="E2300" s="246" t="s">
        <v>2537</v>
      </c>
      <c r="F2300" s="247" t="s">
        <v>2538</v>
      </c>
      <c r="G2300" s="248" t="s">
        <v>291</v>
      </c>
      <c r="H2300" s="249">
        <v>1</v>
      </c>
      <c r="I2300" s="250"/>
      <c r="J2300" s="251">
        <f>ROUND(I2300*H2300,2)</f>
        <v>0</v>
      </c>
      <c r="K2300" s="247" t="s">
        <v>1889</v>
      </c>
      <c r="L2300" s="252"/>
      <c r="M2300" s="253" t="s">
        <v>19</v>
      </c>
      <c r="N2300" s="254" t="s">
        <v>46</v>
      </c>
      <c r="O2300" s="61"/>
      <c r="P2300" s="192">
        <f>O2300*H2300</f>
        <v>0</v>
      </c>
      <c r="Q2300" s="192">
        <v>8.5000000000000006E-2</v>
      </c>
      <c r="R2300" s="192">
        <f>Q2300*H2300</f>
        <v>8.5000000000000006E-2</v>
      </c>
      <c r="S2300" s="192">
        <v>0</v>
      </c>
      <c r="T2300" s="193">
        <f>S2300*H2300</f>
        <v>0</v>
      </c>
      <c r="AR2300" s="18" t="s">
        <v>403</v>
      </c>
      <c r="AT2300" s="18" t="s">
        <v>970</v>
      </c>
      <c r="AU2300" s="18" t="s">
        <v>85</v>
      </c>
      <c r="AY2300" s="18" t="s">
        <v>178</v>
      </c>
      <c r="BE2300" s="194">
        <f>IF(N2300="základní",J2300,0)</f>
        <v>0</v>
      </c>
      <c r="BF2300" s="194">
        <f>IF(N2300="snížená",J2300,0)</f>
        <v>0</v>
      </c>
      <c r="BG2300" s="194">
        <f>IF(N2300="zákl. přenesená",J2300,0)</f>
        <v>0</v>
      </c>
      <c r="BH2300" s="194">
        <f>IF(N2300="sníž. přenesená",J2300,0)</f>
        <v>0</v>
      </c>
      <c r="BI2300" s="194">
        <f>IF(N2300="nulová",J2300,0)</f>
        <v>0</v>
      </c>
      <c r="BJ2300" s="18" t="s">
        <v>83</v>
      </c>
      <c r="BK2300" s="194">
        <f>ROUND(I2300*H2300,2)</f>
        <v>0</v>
      </c>
      <c r="BL2300" s="18" t="s">
        <v>288</v>
      </c>
      <c r="BM2300" s="18" t="s">
        <v>2539</v>
      </c>
    </row>
    <row r="2301" spans="2:65" s="1" customFormat="1" ht="11.25">
      <c r="B2301" s="35"/>
      <c r="C2301" s="36"/>
      <c r="D2301" s="195" t="s">
        <v>187</v>
      </c>
      <c r="E2301" s="36"/>
      <c r="F2301" s="196" t="s">
        <v>2538</v>
      </c>
      <c r="G2301" s="36"/>
      <c r="H2301" s="36"/>
      <c r="I2301" s="113"/>
      <c r="J2301" s="36"/>
      <c r="K2301" s="36"/>
      <c r="L2301" s="39"/>
      <c r="M2301" s="197"/>
      <c r="N2301" s="61"/>
      <c r="O2301" s="61"/>
      <c r="P2301" s="61"/>
      <c r="Q2301" s="61"/>
      <c r="R2301" s="61"/>
      <c r="S2301" s="61"/>
      <c r="T2301" s="62"/>
      <c r="AT2301" s="18" t="s">
        <v>187</v>
      </c>
      <c r="AU2301" s="18" t="s">
        <v>85</v>
      </c>
    </row>
    <row r="2302" spans="2:65" s="1" customFormat="1" ht="78">
      <c r="B2302" s="35"/>
      <c r="C2302" s="36"/>
      <c r="D2302" s="195" t="s">
        <v>333</v>
      </c>
      <c r="E2302" s="36"/>
      <c r="F2302" s="241" t="s">
        <v>2522</v>
      </c>
      <c r="G2302" s="36"/>
      <c r="H2302" s="36"/>
      <c r="I2302" s="113"/>
      <c r="J2302" s="36"/>
      <c r="K2302" s="36"/>
      <c r="L2302" s="39"/>
      <c r="M2302" s="197"/>
      <c r="N2302" s="61"/>
      <c r="O2302" s="61"/>
      <c r="P2302" s="61"/>
      <c r="Q2302" s="61"/>
      <c r="R2302" s="61"/>
      <c r="S2302" s="61"/>
      <c r="T2302" s="62"/>
      <c r="AT2302" s="18" t="s">
        <v>333</v>
      </c>
      <c r="AU2302" s="18" t="s">
        <v>85</v>
      </c>
    </row>
    <row r="2303" spans="2:65" s="12" customFormat="1" ht="11.25">
      <c r="B2303" s="198"/>
      <c r="C2303" s="199"/>
      <c r="D2303" s="195" t="s">
        <v>189</v>
      </c>
      <c r="E2303" s="200" t="s">
        <v>19</v>
      </c>
      <c r="F2303" s="201" t="s">
        <v>2535</v>
      </c>
      <c r="G2303" s="199"/>
      <c r="H2303" s="200" t="s">
        <v>19</v>
      </c>
      <c r="I2303" s="202"/>
      <c r="J2303" s="199"/>
      <c r="K2303" s="199"/>
      <c r="L2303" s="203"/>
      <c r="M2303" s="204"/>
      <c r="N2303" s="205"/>
      <c r="O2303" s="205"/>
      <c r="P2303" s="205"/>
      <c r="Q2303" s="205"/>
      <c r="R2303" s="205"/>
      <c r="S2303" s="205"/>
      <c r="T2303" s="206"/>
      <c r="AT2303" s="207" t="s">
        <v>189</v>
      </c>
      <c r="AU2303" s="207" t="s">
        <v>85</v>
      </c>
      <c r="AV2303" s="12" t="s">
        <v>83</v>
      </c>
      <c r="AW2303" s="12" t="s">
        <v>35</v>
      </c>
      <c r="AX2303" s="12" t="s">
        <v>75</v>
      </c>
      <c r="AY2303" s="207" t="s">
        <v>178</v>
      </c>
    </row>
    <row r="2304" spans="2:65" s="12" customFormat="1" ht="11.25">
      <c r="B2304" s="198"/>
      <c r="C2304" s="199"/>
      <c r="D2304" s="195" t="s">
        <v>189</v>
      </c>
      <c r="E2304" s="200" t="s">
        <v>19</v>
      </c>
      <c r="F2304" s="201" t="s">
        <v>2540</v>
      </c>
      <c r="G2304" s="199"/>
      <c r="H2304" s="200" t="s">
        <v>19</v>
      </c>
      <c r="I2304" s="202"/>
      <c r="J2304" s="199"/>
      <c r="K2304" s="199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189</v>
      </c>
      <c r="AU2304" s="207" t="s">
        <v>85</v>
      </c>
      <c r="AV2304" s="12" t="s">
        <v>83</v>
      </c>
      <c r="AW2304" s="12" t="s">
        <v>35</v>
      </c>
      <c r="AX2304" s="12" t="s">
        <v>75</v>
      </c>
      <c r="AY2304" s="207" t="s">
        <v>178</v>
      </c>
    </row>
    <row r="2305" spans="2:65" s="13" customFormat="1" ht="11.25">
      <c r="B2305" s="208"/>
      <c r="C2305" s="209"/>
      <c r="D2305" s="195" t="s">
        <v>189</v>
      </c>
      <c r="E2305" s="210" t="s">
        <v>19</v>
      </c>
      <c r="F2305" s="211" t="s">
        <v>83</v>
      </c>
      <c r="G2305" s="209"/>
      <c r="H2305" s="212">
        <v>1</v>
      </c>
      <c r="I2305" s="213"/>
      <c r="J2305" s="209"/>
      <c r="K2305" s="209"/>
      <c r="L2305" s="214"/>
      <c r="M2305" s="215"/>
      <c r="N2305" s="216"/>
      <c r="O2305" s="216"/>
      <c r="P2305" s="216"/>
      <c r="Q2305" s="216"/>
      <c r="R2305" s="216"/>
      <c r="S2305" s="216"/>
      <c r="T2305" s="217"/>
      <c r="AT2305" s="218" t="s">
        <v>189</v>
      </c>
      <c r="AU2305" s="218" t="s">
        <v>85</v>
      </c>
      <c r="AV2305" s="13" t="s">
        <v>85</v>
      </c>
      <c r="AW2305" s="13" t="s">
        <v>35</v>
      </c>
      <c r="AX2305" s="13" t="s">
        <v>83</v>
      </c>
      <c r="AY2305" s="218" t="s">
        <v>178</v>
      </c>
    </row>
    <row r="2306" spans="2:65" s="1" customFormat="1" ht="16.5" customHeight="1">
      <c r="B2306" s="35"/>
      <c r="C2306" s="183" t="s">
        <v>2541</v>
      </c>
      <c r="D2306" s="183" t="s">
        <v>180</v>
      </c>
      <c r="E2306" s="184" t="s">
        <v>2542</v>
      </c>
      <c r="F2306" s="185" t="s">
        <v>2543</v>
      </c>
      <c r="G2306" s="186" t="s">
        <v>291</v>
      </c>
      <c r="H2306" s="187">
        <v>28</v>
      </c>
      <c r="I2306" s="188"/>
      <c r="J2306" s="189">
        <f>ROUND(I2306*H2306,2)</f>
        <v>0</v>
      </c>
      <c r="K2306" s="185" t="s">
        <v>184</v>
      </c>
      <c r="L2306" s="39"/>
      <c r="M2306" s="190" t="s">
        <v>19</v>
      </c>
      <c r="N2306" s="191" t="s">
        <v>46</v>
      </c>
      <c r="O2306" s="61"/>
      <c r="P2306" s="192">
        <f>O2306*H2306</f>
        <v>0</v>
      </c>
      <c r="Q2306" s="192">
        <v>0</v>
      </c>
      <c r="R2306" s="192">
        <f>Q2306*H2306</f>
        <v>0</v>
      </c>
      <c r="S2306" s="192">
        <v>0</v>
      </c>
      <c r="T2306" s="193">
        <f>S2306*H2306</f>
        <v>0</v>
      </c>
      <c r="AR2306" s="18" t="s">
        <v>288</v>
      </c>
      <c r="AT2306" s="18" t="s">
        <v>180</v>
      </c>
      <c r="AU2306" s="18" t="s">
        <v>85</v>
      </c>
      <c r="AY2306" s="18" t="s">
        <v>178</v>
      </c>
      <c r="BE2306" s="194">
        <f>IF(N2306="základní",J2306,0)</f>
        <v>0</v>
      </c>
      <c r="BF2306" s="194">
        <f>IF(N2306="snížená",J2306,0)</f>
        <v>0</v>
      </c>
      <c r="BG2306" s="194">
        <f>IF(N2306="zákl. přenesená",J2306,0)</f>
        <v>0</v>
      </c>
      <c r="BH2306" s="194">
        <f>IF(N2306="sníž. přenesená",J2306,0)</f>
        <v>0</v>
      </c>
      <c r="BI2306" s="194">
        <f>IF(N2306="nulová",J2306,0)</f>
        <v>0</v>
      </c>
      <c r="BJ2306" s="18" t="s">
        <v>83</v>
      </c>
      <c r="BK2306" s="194">
        <f>ROUND(I2306*H2306,2)</f>
        <v>0</v>
      </c>
      <c r="BL2306" s="18" t="s">
        <v>288</v>
      </c>
      <c r="BM2306" s="18" t="s">
        <v>2544</v>
      </c>
    </row>
    <row r="2307" spans="2:65" s="1" customFormat="1" ht="11.25">
      <c r="B2307" s="35"/>
      <c r="C2307" s="36"/>
      <c r="D2307" s="195" t="s">
        <v>187</v>
      </c>
      <c r="E2307" s="36"/>
      <c r="F2307" s="196" t="s">
        <v>2545</v>
      </c>
      <c r="G2307" s="36"/>
      <c r="H2307" s="36"/>
      <c r="I2307" s="113"/>
      <c r="J2307" s="36"/>
      <c r="K2307" s="36"/>
      <c r="L2307" s="39"/>
      <c r="M2307" s="197"/>
      <c r="N2307" s="61"/>
      <c r="O2307" s="61"/>
      <c r="P2307" s="61"/>
      <c r="Q2307" s="61"/>
      <c r="R2307" s="61"/>
      <c r="S2307" s="61"/>
      <c r="T2307" s="62"/>
      <c r="AT2307" s="18" t="s">
        <v>187</v>
      </c>
      <c r="AU2307" s="18" t="s">
        <v>85</v>
      </c>
    </row>
    <row r="2308" spans="2:65" s="13" customFormat="1" ht="11.25">
      <c r="B2308" s="208"/>
      <c r="C2308" s="209"/>
      <c r="D2308" s="195" t="s">
        <v>189</v>
      </c>
      <c r="E2308" s="210" t="s">
        <v>19</v>
      </c>
      <c r="F2308" s="211" t="s">
        <v>2546</v>
      </c>
      <c r="G2308" s="209"/>
      <c r="H2308" s="212">
        <v>9</v>
      </c>
      <c r="I2308" s="213"/>
      <c r="J2308" s="209"/>
      <c r="K2308" s="209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189</v>
      </c>
      <c r="AU2308" s="218" t="s">
        <v>85</v>
      </c>
      <c r="AV2308" s="13" t="s">
        <v>85</v>
      </c>
      <c r="AW2308" s="13" t="s">
        <v>35</v>
      </c>
      <c r="AX2308" s="13" t="s">
        <v>75</v>
      </c>
      <c r="AY2308" s="218" t="s">
        <v>178</v>
      </c>
    </row>
    <row r="2309" spans="2:65" s="13" customFormat="1" ht="11.25">
      <c r="B2309" s="208"/>
      <c r="C2309" s="209"/>
      <c r="D2309" s="195" t="s">
        <v>189</v>
      </c>
      <c r="E2309" s="210" t="s">
        <v>19</v>
      </c>
      <c r="F2309" s="211" t="s">
        <v>2547</v>
      </c>
      <c r="G2309" s="209"/>
      <c r="H2309" s="212">
        <v>9</v>
      </c>
      <c r="I2309" s="213"/>
      <c r="J2309" s="209"/>
      <c r="K2309" s="209"/>
      <c r="L2309" s="214"/>
      <c r="M2309" s="215"/>
      <c r="N2309" s="216"/>
      <c r="O2309" s="216"/>
      <c r="P2309" s="216"/>
      <c r="Q2309" s="216"/>
      <c r="R2309" s="216"/>
      <c r="S2309" s="216"/>
      <c r="T2309" s="217"/>
      <c r="AT2309" s="218" t="s">
        <v>189</v>
      </c>
      <c r="AU2309" s="218" t="s">
        <v>85</v>
      </c>
      <c r="AV2309" s="13" t="s">
        <v>85</v>
      </c>
      <c r="AW2309" s="13" t="s">
        <v>35</v>
      </c>
      <c r="AX2309" s="13" t="s">
        <v>75</v>
      </c>
      <c r="AY2309" s="218" t="s">
        <v>178</v>
      </c>
    </row>
    <row r="2310" spans="2:65" s="13" customFormat="1" ht="11.25">
      <c r="B2310" s="208"/>
      <c r="C2310" s="209"/>
      <c r="D2310" s="195" t="s">
        <v>189</v>
      </c>
      <c r="E2310" s="210" t="s">
        <v>19</v>
      </c>
      <c r="F2310" s="211" t="s">
        <v>2548</v>
      </c>
      <c r="G2310" s="209"/>
      <c r="H2310" s="212">
        <v>10</v>
      </c>
      <c r="I2310" s="213"/>
      <c r="J2310" s="209"/>
      <c r="K2310" s="209"/>
      <c r="L2310" s="214"/>
      <c r="M2310" s="215"/>
      <c r="N2310" s="216"/>
      <c r="O2310" s="216"/>
      <c r="P2310" s="216"/>
      <c r="Q2310" s="216"/>
      <c r="R2310" s="216"/>
      <c r="S2310" s="216"/>
      <c r="T2310" s="217"/>
      <c r="AT2310" s="218" t="s">
        <v>189</v>
      </c>
      <c r="AU2310" s="218" t="s">
        <v>85</v>
      </c>
      <c r="AV2310" s="13" t="s">
        <v>85</v>
      </c>
      <c r="AW2310" s="13" t="s">
        <v>35</v>
      </c>
      <c r="AX2310" s="13" t="s">
        <v>75</v>
      </c>
      <c r="AY2310" s="218" t="s">
        <v>178</v>
      </c>
    </row>
    <row r="2311" spans="2:65" s="14" customFormat="1" ht="11.25">
      <c r="B2311" s="219"/>
      <c r="C2311" s="220"/>
      <c r="D2311" s="195" t="s">
        <v>189</v>
      </c>
      <c r="E2311" s="221" t="s">
        <v>19</v>
      </c>
      <c r="F2311" s="222" t="s">
        <v>258</v>
      </c>
      <c r="G2311" s="220"/>
      <c r="H2311" s="223">
        <v>28</v>
      </c>
      <c r="I2311" s="224"/>
      <c r="J2311" s="220"/>
      <c r="K2311" s="220"/>
      <c r="L2311" s="225"/>
      <c r="M2311" s="226"/>
      <c r="N2311" s="227"/>
      <c r="O2311" s="227"/>
      <c r="P2311" s="227"/>
      <c r="Q2311" s="227"/>
      <c r="R2311" s="227"/>
      <c r="S2311" s="227"/>
      <c r="T2311" s="228"/>
      <c r="AT2311" s="229" t="s">
        <v>189</v>
      </c>
      <c r="AU2311" s="229" t="s">
        <v>85</v>
      </c>
      <c r="AV2311" s="14" t="s">
        <v>185</v>
      </c>
      <c r="AW2311" s="14" t="s">
        <v>35</v>
      </c>
      <c r="AX2311" s="14" t="s">
        <v>83</v>
      </c>
      <c r="AY2311" s="229" t="s">
        <v>178</v>
      </c>
    </row>
    <row r="2312" spans="2:65" s="1" customFormat="1" ht="16.5" customHeight="1">
      <c r="B2312" s="35"/>
      <c r="C2312" s="245" t="s">
        <v>2549</v>
      </c>
      <c r="D2312" s="245" t="s">
        <v>970</v>
      </c>
      <c r="E2312" s="246" t="s">
        <v>2550</v>
      </c>
      <c r="F2312" s="247" t="s">
        <v>2551</v>
      </c>
      <c r="G2312" s="248" t="s">
        <v>291</v>
      </c>
      <c r="H2312" s="249">
        <v>9</v>
      </c>
      <c r="I2312" s="250"/>
      <c r="J2312" s="251">
        <f>ROUND(I2312*H2312,2)</f>
        <v>0</v>
      </c>
      <c r="K2312" s="247" t="s">
        <v>184</v>
      </c>
      <c r="L2312" s="252"/>
      <c r="M2312" s="253" t="s">
        <v>19</v>
      </c>
      <c r="N2312" s="254" t="s">
        <v>46</v>
      </c>
      <c r="O2312" s="61"/>
      <c r="P2312" s="192">
        <f>O2312*H2312</f>
        <v>0</v>
      </c>
      <c r="Q2312" s="192">
        <v>1.1999999999999999E-3</v>
      </c>
      <c r="R2312" s="192">
        <f>Q2312*H2312</f>
        <v>1.0799999999999999E-2</v>
      </c>
      <c r="S2312" s="192">
        <v>0</v>
      </c>
      <c r="T2312" s="193">
        <f>S2312*H2312</f>
        <v>0</v>
      </c>
      <c r="AR2312" s="18" t="s">
        <v>403</v>
      </c>
      <c r="AT2312" s="18" t="s">
        <v>970</v>
      </c>
      <c r="AU2312" s="18" t="s">
        <v>85</v>
      </c>
      <c r="AY2312" s="18" t="s">
        <v>178</v>
      </c>
      <c r="BE2312" s="194">
        <f>IF(N2312="základní",J2312,0)</f>
        <v>0</v>
      </c>
      <c r="BF2312" s="194">
        <f>IF(N2312="snížená",J2312,0)</f>
        <v>0</v>
      </c>
      <c r="BG2312" s="194">
        <f>IF(N2312="zákl. přenesená",J2312,0)</f>
        <v>0</v>
      </c>
      <c r="BH2312" s="194">
        <f>IF(N2312="sníž. přenesená",J2312,0)</f>
        <v>0</v>
      </c>
      <c r="BI2312" s="194">
        <f>IF(N2312="nulová",J2312,0)</f>
        <v>0</v>
      </c>
      <c r="BJ2312" s="18" t="s">
        <v>83</v>
      </c>
      <c r="BK2312" s="194">
        <f>ROUND(I2312*H2312,2)</f>
        <v>0</v>
      </c>
      <c r="BL2312" s="18" t="s">
        <v>288</v>
      </c>
      <c r="BM2312" s="18" t="s">
        <v>2552</v>
      </c>
    </row>
    <row r="2313" spans="2:65" s="1" customFormat="1" ht="11.25">
      <c r="B2313" s="35"/>
      <c r="C2313" s="36"/>
      <c r="D2313" s="195" t="s">
        <v>187</v>
      </c>
      <c r="E2313" s="36"/>
      <c r="F2313" s="196" t="s">
        <v>2551</v>
      </c>
      <c r="G2313" s="36"/>
      <c r="H2313" s="36"/>
      <c r="I2313" s="113"/>
      <c r="J2313" s="36"/>
      <c r="K2313" s="36"/>
      <c r="L2313" s="39"/>
      <c r="M2313" s="197"/>
      <c r="N2313" s="61"/>
      <c r="O2313" s="61"/>
      <c r="P2313" s="61"/>
      <c r="Q2313" s="61"/>
      <c r="R2313" s="61"/>
      <c r="S2313" s="61"/>
      <c r="T2313" s="62"/>
      <c r="AT2313" s="18" t="s">
        <v>187</v>
      </c>
      <c r="AU2313" s="18" t="s">
        <v>85</v>
      </c>
    </row>
    <row r="2314" spans="2:65" s="1" customFormat="1" ht="16.5" customHeight="1">
      <c r="B2314" s="35"/>
      <c r="C2314" s="245" t="s">
        <v>2553</v>
      </c>
      <c r="D2314" s="245" t="s">
        <v>970</v>
      </c>
      <c r="E2314" s="246" t="s">
        <v>2554</v>
      </c>
      <c r="F2314" s="247" t="s">
        <v>2555</v>
      </c>
      <c r="G2314" s="248" t="s">
        <v>291</v>
      </c>
      <c r="H2314" s="249">
        <v>9</v>
      </c>
      <c r="I2314" s="250"/>
      <c r="J2314" s="251">
        <f>ROUND(I2314*H2314,2)</f>
        <v>0</v>
      </c>
      <c r="K2314" s="247" t="s">
        <v>184</v>
      </c>
      <c r="L2314" s="252"/>
      <c r="M2314" s="253" t="s">
        <v>19</v>
      </c>
      <c r="N2314" s="254" t="s">
        <v>46</v>
      </c>
      <c r="O2314" s="61"/>
      <c r="P2314" s="192">
        <f>O2314*H2314</f>
        <v>0</v>
      </c>
      <c r="Q2314" s="192">
        <v>1.1999999999999999E-3</v>
      </c>
      <c r="R2314" s="192">
        <f>Q2314*H2314</f>
        <v>1.0799999999999999E-2</v>
      </c>
      <c r="S2314" s="192">
        <v>0</v>
      </c>
      <c r="T2314" s="193">
        <f>S2314*H2314</f>
        <v>0</v>
      </c>
      <c r="AR2314" s="18" t="s">
        <v>403</v>
      </c>
      <c r="AT2314" s="18" t="s">
        <v>970</v>
      </c>
      <c r="AU2314" s="18" t="s">
        <v>85</v>
      </c>
      <c r="AY2314" s="18" t="s">
        <v>178</v>
      </c>
      <c r="BE2314" s="194">
        <f>IF(N2314="základní",J2314,0)</f>
        <v>0</v>
      </c>
      <c r="BF2314" s="194">
        <f>IF(N2314="snížená",J2314,0)</f>
        <v>0</v>
      </c>
      <c r="BG2314" s="194">
        <f>IF(N2314="zákl. přenesená",J2314,0)</f>
        <v>0</v>
      </c>
      <c r="BH2314" s="194">
        <f>IF(N2314="sníž. přenesená",J2314,0)</f>
        <v>0</v>
      </c>
      <c r="BI2314" s="194">
        <f>IF(N2314="nulová",J2314,0)</f>
        <v>0</v>
      </c>
      <c r="BJ2314" s="18" t="s">
        <v>83</v>
      </c>
      <c r="BK2314" s="194">
        <f>ROUND(I2314*H2314,2)</f>
        <v>0</v>
      </c>
      <c r="BL2314" s="18" t="s">
        <v>288</v>
      </c>
      <c r="BM2314" s="18" t="s">
        <v>2556</v>
      </c>
    </row>
    <row r="2315" spans="2:65" s="1" customFormat="1" ht="11.25">
      <c r="B2315" s="35"/>
      <c r="C2315" s="36"/>
      <c r="D2315" s="195" t="s">
        <v>187</v>
      </c>
      <c r="E2315" s="36"/>
      <c r="F2315" s="196" t="s">
        <v>2555</v>
      </c>
      <c r="G2315" s="36"/>
      <c r="H2315" s="36"/>
      <c r="I2315" s="113"/>
      <c r="J2315" s="36"/>
      <c r="K2315" s="36"/>
      <c r="L2315" s="39"/>
      <c r="M2315" s="197"/>
      <c r="N2315" s="61"/>
      <c r="O2315" s="61"/>
      <c r="P2315" s="61"/>
      <c r="Q2315" s="61"/>
      <c r="R2315" s="61"/>
      <c r="S2315" s="61"/>
      <c r="T2315" s="62"/>
      <c r="AT2315" s="18" t="s">
        <v>187</v>
      </c>
      <c r="AU2315" s="18" t="s">
        <v>85</v>
      </c>
    </row>
    <row r="2316" spans="2:65" s="1" customFormat="1" ht="22.5" customHeight="1">
      <c r="B2316" s="35"/>
      <c r="C2316" s="245" t="s">
        <v>2557</v>
      </c>
      <c r="D2316" s="245" t="s">
        <v>970</v>
      </c>
      <c r="E2316" s="246" t="s">
        <v>2558</v>
      </c>
      <c r="F2316" s="247" t="s">
        <v>2559</v>
      </c>
      <c r="G2316" s="248" t="s">
        <v>291</v>
      </c>
      <c r="H2316" s="249">
        <v>10</v>
      </c>
      <c r="I2316" s="250"/>
      <c r="J2316" s="251">
        <f>ROUND(I2316*H2316,2)</f>
        <v>0</v>
      </c>
      <c r="K2316" s="247" t="s">
        <v>487</v>
      </c>
      <c r="L2316" s="252"/>
      <c r="M2316" s="253" t="s">
        <v>19</v>
      </c>
      <c r="N2316" s="254" t="s">
        <v>46</v>
      </c>
      <c r="O2316" s="61"/>
      <c r="P2316" s="192">
        <f>O2316*H2316</f>
        <v>0</v>
      </c>
      <c r="Q2316" s="192">
        <v>1.1999999999999999E-3</v>
      </c>
      <c r="R2316" s="192">
        <f>Q2316*H2316</f>
        <v>1.1999999999999999E-2</v>
      </c>
      <c r="S2316" s="192">
        <v>0</v>
      </c>
      <c r="T2316" s="193">
        <f>S2316*H2316</f>
        <v>0</v>
      </c>
      <c r="AR2316" s="18" t="s">
        <v>403</v>
      </c>
      <c r="AT2316" s="18" t="s">
        <v>970</v>
      </c>
      <c r="AU2316" s="18" t="s">
        <v>85</v>
      </c>
      <c r="AY2316" s="18" t="s">
        <v>178</v>
      </c>
      <c r="BE2316" s="194">
        <f>IF(N2316="základní",J2316,0)</f>
        <v>0</v>
      </c>
      <c r="BF2316" s="194">
        <f>IF(N2316="snížená",J2316,0)</f>
        <v>0</v>
      </c>
      <c r="BG2316" s="194">
        <f>IF(N2316="zákl. přenesená",J2316,0)</f>
        <v>0</v>
      </c>
      <c r="BH2316" s="194">
        <f>IF(N2316="sníž. přenesená",J2316,0)</f>
        <v>0</v>
      </c>
      <c r="BI2316" s="194">
        <f>IF(N2316="nulová",J2316,0)</f>
        <v>0</v>
      </c>
      <c r="BJ2316" s="18" t="s">
        <v>83</v>
      </c>
      <c r="BK2316" s="194">
        <f>ROUND(I2316*H2316,2)</f>
        <v>0</v>
      </c>
      <c r="BL2316" s="18" t="s">
        <v>288</v>
      </c>
      <c r="BM2316" s="18" t="s">
        <v>2560</v>
      </c>
    </row>
    <row r="2317" spans="2:65" s="1" customFormat="1" ht="11.25">
      <c r="B2317" s="35"/>
      <c r="C2317" s="36"/>
      <c r="D2317" s="195" t="s">
        <v>187</v>
      </c>
      <c r="E2317" s="36"/>
      <c r="F2317" s="196" t="s">
        <v>2559</v>
      </c>
      <c r="G2317" s="36"/>
      <c r="H2317" s="36"/>
      <c r="I2317" s="113"/>
      <c r="J2317" s="36"/>
      <c r="K2317" s="36"/>
      <c r="L2317" s="39"/>
      <c r="M2317" s="197"/>
      <c r="N2317" s="61"/>
      <c r="O2317" s="61"/>
      <c r="P2317" s="61"/>
      <c r="Q2317" s="61"/>
      <c r="R2317" s="61"/>
      <c r="S2317" s="61"/>
      <c r="T2317" s="62"/>
      <c r="AT2317" s="18" t="s">
        <v>187</v>
      </c>
      <c r="AU2317" s="18" t="s">
        <v>85</v>
      </c>
    </row>
    <row r="2318" spans="2:65" s="1" customFormat="1" ht="16.5" customHeight="1">
      <c r="B2318" s="35"/>
      <c r="C2318" s="183" t="s">
        <v>2561</v>
      </c>
      <c r="D2318" s="183" t="s">
        <v>180</v>
      </c>
      <c r="E2318" s="184" t="s">
        <v>2562</v>
      </c>
      <c r="F2318" s="185" t="s">
        <v>2563</v>
      </c>
      <c r="G2318" s="186" t="s">
        <v>291</v>
      </c>
      <c r="H2318" s="187">
        <v>9</v>
      </c>
      <c r="I2318" s="188"/>
      <c r="J2318" s="189">
        <f>ROUND(I2318*H2318,2)</f>
        <v>0</v>
      </c>
      <c r="K2318" s="185" t="s">
        <v>184</v>
      </c>
      <c r="L2318" s="39"/>
      <c r="M2318" s="190" t="s">
        <v>19</v>
      </c>
      <c r="N2318" s="191" t="s">
        <v>46</v>
      </c>
      <c r="O2318" s="61"/>
      <c r="P2318" s="192">
        <f>O2318*H2318</f>
        <v>0</v>
      </c>
      <c r="Q2318" s="192">
        <v>0</v>
      </c>
      <c r="R2318" s="192">
        <f>Q2318*H2318</f>
        <v>0</v>
      </c>
      <c r="S2318" s="192">
        <v>0</v>
      </c>
      <c r="T2318" s="193">
        <f>S2318*H2318</f>
        <v>0</v>
      </c>
      <c r="AR2318" s="18" t="s">
        <v>288</v>
      </c>
      <c r="AT2318" s="18" t="s">
        <v>180</v>
      </c>
      <c r="AU2318" s="18" t="s">
        <v>85</v>
      </c>
      <c r="AY2318" s="18" t="s">
        <v>178</v>
      </c>
      <c r="BE2318" s="194">
        <f>IF(N2318="základní",J2318,0)</f>
        <v>0</v>
      </c>
      <c r="BF2318" s="194">
        <f>IF(N2318="snížená",J2318,0)</f>
        <v>0</v>
      </c>
      <c r="BG2318" s="194">
        <f>IF(N2318="zákl. přenesená",J2318,0)</f>
        <v>0</v>
      </c>
      <c r="BH2318" s="194">
        <f>IF(N2318="sníž. přenesená",J2318,0)</f>
        <v>0</v>
      </c>
      <c r="BI2318" s="194">
        <f>IF(N2318="nulová",J2318,0)</f>
        <v>0</v>
      </c>
      <c r="BJ2318" s="18" t="s">
        <v>83</v>
      </c>
      <c r="BK2318" s="194">
        <f>ROUND(I2318*H2318,2)</f>
        <v>0</v>
      </c>
      <c r="BL2318" s="18" t="s">
        <v>288</v>
      </c>
      <c r="BM2318" s="18" t="s">
        <v>2564</v>
      </c>
    </row>
    <row r="2319" spans="2:65" s="1" customFormat="1" ht="11.25">
      <c r="B2319" s="35"/>
      <c r="C2319" s="36"/>
      <c r="D2319" s="195" t="s">
        <v>187</v>
      </c>
      <c r="E2319" s="36"/>
      <c r="F2319" s="196" t="s">
        <v>2565</v>
      </c>
      <c r="G2319" s="36"/>
      <c r="H2319" s="36"/>
      <c r="I2319" s="113"/>
      <c r="J2319" s="36"/>
      <c r="K2319" s="36"/>
      <c r="L2319" s="39"/>
      <c r="M2319" s="197"/>
      <c r="N2319" s="61"/>
      <c r="O2319" s="61"/>
      <c r="P2319" s="61"/>
      <c r="Q2319" s="61"/>
      <c r="R2319" s="61"/>
      <c r="S2319" s="61"/>
      <c r="T2319" s="62"/>
      <c r="AT2319" s="18" t="s">
        <v>187</v>
      </c>
      <c r="AU2319" s="18" t="s">
        <v>85</v>
      </c>
    </row>
    <row r="2320" spans="2:65" s="12" customFormat="1" ht="11.25">
      <c r="B2320" s="198"/>
      <c r="C2320" s="199"/>
      <c r="D2320" s="195" t="s">
        <v>189</v>
      </c>
      <c r="E2320" s="200" t="s">
        <v>19</v>
      </c>
      <c r="F2320" s="201" t="s">
        <v>2566</v>
      </c>
      <c r="G2320" s="199"/>
      <c r="H2320" s="200" t="s">
        <v>19</v>
      </c>
      <c r="I2320" s="202"/>
      <c r="J2320" s="199"/>
      <c r="K2320" s="199"/>
      <c r="L2320" s="203"/>
      <c r="M2320" s="204"/>
      <c r="N2320" s="205"/>
      <c r="O2320" s="205"/>
      <c r="P2320" s="205"/>
      <c r="Q2320" s="205"/>
      <c r="R2320" s="205"/>
      <c r="S2320" s="205"/>
      <c r="T2320" s="206"/>
      <c r="AT2320" s="207" t="s">
        <v>189</v>
      </c>
      <c r="AU2320" s="207" t="s">
        <v>85</v>
      </c>
      <c r="AV2320" s="12" t="s">
        <v>83</v>
      </c>
      <c r="AW2320" s="12" t="s">
        <v>35</v>
      </c>
      <c r="AX2320" s="12" t="s">
        <v>75</v>
      </c>
      <c r="AY2320" s="207" t="s">
        <v>178</v>
      </c>
    </row>
    <row r="2321" spans="2:65" s="13" customFormat="1" ht="11.25">
      <c r="B2321" s="208"/>
      <c r="C2321" s="209"/>
      <c r="D2321" s="195" t="s">
        <v>189</v>
      </c>
      <c r="E2321" s="210" t="s">
        <v>19</v>
      </c>
      <c r="F2321" s="211" t="s">
        <v>2567</v>
      </c>
      <c r="G2321" s="209"/>
      <c r="H2321" s="212">
        <v>7</v>
      </c>
      <c r="I2321" s="213"/>
      <c r="J2321" s="209"/>
      <c r="K2321" s="209"/>
      <c r="L2321" s="214"/>
      <c r="M2321" s="215"/>
      <c r="N2321" s="216"/>
      <c r="O2321" s="216"/>
      <c r="P2321" s="216"/>
      <c r="Q2321" s="216"/>
      <c r="R2321" s="216"/>
      <c r="S2321" s="216"/>
      <c r="T2321" s="217"/>
      <c r="AT2321" s="218" t="s">
        <v>189</v>
      </c>
      <c r="AU2321" s="218" t="s">
        <v>85</v>
      </c>
      <c r="AV2321" s="13" t="s">
        <v>85</v>
      </c>
      <c r="AW2321" s="13" t="s">
        <v>35</v>
      </c>
      <c r="AX2321" s="13" t="s">
        <v>75</v>
      </c>
      <c r="AY2321" s="218" t="s">
        <v>178</v>
      </c>
    </row>
    <row r="2322" spans="2:65" s="13" customFormat="1" ht="11.25">
      <c r="B2322" s="208"/>
      <c r="C2322" s="209"/>
      <c r="D2322" s="195" t="s">
        <v>189</v>
      </c>
      <c r="E2322" s="210" t="s">
        <v>19</v>
      </c>
      <c r="F2322" s="211" t="s">
        <v>2568</v>
      </c>
      <c r="G2322" s="209"/>
      <c r="H2322" s="212">
        <v>1</v>
      </c>
      <c r="I2322" s="213"/>
      <c r="J2322" s="209"/>
      <c r="K2322" s="209"/>
      <c r="L2322" s="214"/>
      <c r="M2322" s="215"/>
      <c r="N2322" s="216"/>
      <c r="O2322" s="216"/>
      <c r="P2322" s="216"/>
      <c r="Q2322" s="216"/>
      <c r="R2322" s="216"/>
      <c r="S2322" s="216"/>
      <c r="T2322" s="217"/>
      <c r="AT2322" s="218" t="s">
        <v>189</v>
      </c>
      <c r="AU2322" s="218" t="s">
        <v>85</v>
      </c>
      <c r="AV2322" s="13" t="s">
        <v>85</v>
      </c>
      <c r="AW2322" s="13" t="s">
        <v>35</v>
      </c>
      <c r="AX2322" s="13" t="s">
        <v>75</v>
      </c>
      <c r="AY2322" s="218" t="s">
        <v>178</v>
      </c>
    </row>
    <row r="2323" spans="2:65" s="13" customFormat="1" ht="11.25">
      <c r="B2323" s="208"/>
      <c r="C2323" s="209"/>
      <c r="D2323" s="195" t="s">
        <v>189</v>
      </c>
      <c r="E2323" s="210" t="s">
        <v>19</v>
      </c>
      <c r="F2323" s="211" t="s">
        <v>2569</v>
      </c>
      <c r="G2323" s="209"/>
      <c r="H2323" s="212">
        <v>1</v>
      </c>
      <c r="I2323" s="213"/>
      <c r="J2323" s="209"/>
      <c r="K2323" s="209"/>
      <c r="L2323" s="214"/>
      <c r="M2323" s="215"/>
      <c r="N2323" s="216"/>
      <c r="O2323" s="216"/>
      <c r="P2323" s="216"/>
      <c r="Q2323" s="216"/>
      <c r="R2323" s="216"/>
      <c r="S2323" s="216"/>
      <c r="T2323" s="217"/>
      <c r="AT2323" s="218" t="s">
        <v>189</v>
      </c>
      <c r="AU2323" s="218" t="s">
        <v>85</v>
      </c>
      <c r="AV2323" s="13" t="s">
        <v>85</v>
      </c>
      <c r="AW2323" s="13" t="s">
        <v>35</v>
      </c>
      <c r="AX2323" s="13" t="s">
        <v>75</v>
      </c>
      <c r="AY2323" s="218" t="s">
        <v>178</v>
      </c>
    </row>
    <row r="2324" spans="2:65" s="14" customFormat="1" ht="11.25">
      <c r="B2324" s="219"/>
      <c r="C2324" s="220"/>
      <c r="D2324" s="195" t="s">
        <v>189</v>
      </c>
      <c r="E2324" s="221" t="s">
        <v>19</v>
      </c>
      <c r="F2324" s="222" t="s">
        <v>258</v>
      </c>
      <c r="G2324" s="220"/>
      <c r="H2324" s="223">
        <v>9</v>
      </c>
      <c r="I2324" s="224"/>
      <c r="J2324" s="220"/>
      <c r="K2324" s="220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189</v>
      </c>
      <c r="AU2324" s="229" t="s">
        <v>85</v>
      </c>
      <c r="AV2324" s="14" t="s">
        <v>185</v>
      </c>
      <c r="AW2324" s="14" t="s">
        <v>35</v>
      </c>
      <c r="AX2324" s="14" t="s">
        <v>83</v>
      </c>
      <c r="AY2324" s="229" t="s">
        <v>178</v>
      </c>
    </row>
    <row r="2325" spans="2:65" s="1" customFormat="1" ht="16.5" customHeight="1">
      <c r="B2325" s="35"/>
      <c r="C2325" s="183" t="s">
        <v>2570</v>
      </c>
      <c r="D2325" s="183" t="s">
        <v>180</v>
      </c>
      <c r="E2325" s="184" t="s">
        <v>2571</v>
      </c>
      <c r="F2325" s="185" t="s">
        <v>2572</v>
      </c>
      <c r="G2325" s="186" t="s">
        <v>291</v>
      </c>
      <c r="H2325" s="187">
        <v>1</v>
      </c>
      <c r="I2325" s="188"/>
      <c r="J2325" s="189">
        <f>ROUND(I2325*H2325,2)</f>
        <v>0</v>
      </c>
      <c r="K2325" s="185" t="s">
        <v>184</v>
      </c>
      <c r="L2325" s="39"/>
      <c r="M2325" s="190" t="s">
        <v>19</v>
      </c>
      <c r="N2325" s="191" t="s">
        <v>46</v>
      </c>
      <c r="O2325" s="61"/>
      <c r="P2325" s="192">
        <f>O2325*H2325</f>
        <v>0</v>
      </c>
      <c r="Q2325" s="192">
        <v>0</v>
      </c>
      <c r="R2325" s="192">
        <f>Q2325*H2325</f>
        <v>0</v>
      </c>
      <c r="S2325" s="192">
        <v>0</v>
      </c>
      <c r="T2325" s="193">
        <f>S2325*H2325</f>
        <v>0</v>
      </c>
      <c r="AR2325" s="18" t="s">
        <v>288</v>
      </c>
      <c r="AT2325" s="18" t="s">
        <v>180</v>
      </c>
      <c r="AU2325" s="18" t="s">
        <v>85</v>
      </c>
      <c r="AY2325" s="18" t="s">
        <v>178</v>
      </c>
      <c r="BE2325" s="194">
        <f>IF(N2325="základní",J2325,0)</f>
        <v>0</v>
      </c>
      <c r="BF2325" s="194">
        <f>IF(N2325="snížená",J2325,0)</f>
        <v>0</v>
      </c>
      <c r="BG2325" s="194">
        <f>IF(N2325="zákl. přenesená",J2325,0)</f>
        <v>0</v>
      </c>
      <c r="BH2325" s="194">
        <f>IF(N2325="sníž. přenesená",J2325,0)</f>
        <v>0</v>
      </c>
      <c r="BI2325" s="194">
        <f>IF(N2325="nulová",J2325,0)</f>
        <v>0</v>
      </c>
      <c r="BJ2325" s="18" t="s">
        <v>83</v>
      </c>
      <c r="BK2325" s="194">
        <f>ROUND(I2325*H2325,2)</f>
        <v>0</v>
      </c>
      <c r="BL2325" s="18" t="s">
        <v>288</v>
      </c>
      <c r="BM2325" s="18" t="s">
        <v>2573</v>
      </c>
    </row>
    <row r="2326" spans="2:65" s="1" customFormat="1" ht="11.25">
      <c r="B2326" s="35"/>
      <c r="C2326" s="36"/>
      <c r="D2326" s="195" t="s">
        <v>187</v>
      </c>
      <c r="E2326" s="36"/>
      <c r="F2326" s="196" t="s">
        <v>2574</v>
      </c>
      <c r="G2326" s="36"/>
      <c r="H2326" s="36"/>
      <c r="I2326" s="113"/>
      <c r="J2326" s="36"/>
      <c r="K2326" s="36"/>
      <c r="L2326" s="39"/>
      <c r="M2326" s="197"/>
      <c r="N2326" s="61"/>
      <c r="O2326" s="61"/>
      <c r="P2326" s="61"/>
      <c r="Q2326" s="61"/>
      <c r="R2326" s="61"/>
      <c r="S2326" s="61"/>
      <c r="T2326" s="62"/>
      <c r="AT2326" s="18" t="s">
        <v>187</v>
      </c>
      <c r="AU2326" s="18" t="s">
        <v>85</v>
      </c>
    </row>
    <row r="2327" spans="2:65" s="12" customFormat="1" ht="11.25">
      <c r="B2327" s="198"/>
      <c r="C2327" s="199"/>
      <c r="D2327" s="195" t="s">
        <v>189</v>
      </c>
      <c r="E2327" s="200" t="s">
        <v>19</v>
      </c>
      <c r="F2327" s="201" t="s">
        <v>2566</v>
      </c>
      <c r="G2327" s="199"/>
      <c r="H2327" s="200" t="s">
        <v>19</v>
      </c>
      <c r="I2327" s="202"/>
      <c r="J2327" s="199"/>
      <c r="K2327" s="199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189</v>
      </c>
      <c r="AU2327" s="207" t="s">
        <v>85</v>
      </c>
      <c r="AV2327" s="12" t="s">
        <v>83</v>
      </c>
      <c r="AW2327" s="12" t="s">
        <v>35</v>
      </c>
      <c r="AX2327" s="12" t="s">
        <v>75</v>
      </c>
      <c r="AY2327" s="207" t="s">
        <v>178</v>
      </c>
    </row>
    <row r="2328" spans="2:65" s="13" customFormat="1" ht="11.25">
      <c r="B2328" s="208"/>
      <c r="C2328" s="209"/>
      <c r="D2328" s="195" t="s">
        <v>189</v>
      </c>
      <c r="E2328" s="210" t="s">
        <v>19</v>
      </c>
      <c r="F2328" s="211" t="s">
        <v>2575</v>
      </c>
      <c r="G2328" s="209"/>
      <c r="H2328" s="212">
        <v>1</v>
      </c>
      <c r="I2328" s="213"/>
      <c r="J2328" s="209"/>
      <c r="K2328" s="209"/>
      <c r="L2328" s="214"/>
      <c r="M2328" s="215"/>
      <c r="N2328" s="216"/>
      <c r="O2328" s="216"/>
      <c r="P2328" s="216"/>
      <c r="Q2328" s="216"/>
      <c r="R2328" s="216"/>
      <c r="S2328" s="216"/>
      <c r="T2328" s="217"/>
      <c r="AT2328" s="218" t="s">
        <v>189</v>
      </c>
      <c r="AU2328" s="218" t="s">
        <v>85</v>
      </c>
      <c r="AV2328" s="13" t="s">
        <v>85</v>
      </c>
      <c r="AW2328" s="13" t="s">
        <v>35</v>
      </c>
      <c r="AX2328" s="13" t="s">
        <v>83</v>
      </c>
      <c r="AY2328" s="218" t="s">
        <v>178</v>
      </c>
    </row>
    <row r="2329" spans="2:65" s="1" customFormat="1" ht="16.5" customHeight="1">
      <c r="B2329" s="35"/>
      <c r="C2329" s="183" t="s">
        <v>2576</v>
      </c>
      <c r="D2329" s="183" t="s">
        <v>180</v>
      </c>
      <c r="E2329" s="184" t="s">
        <v>2577</v>
      </c>
      <c r="F2329" s="185" t="s">
        <v>2578</v>
      </c>
      <c r="G2329" s="186" t="s">
        <v>291</v>
      </c>
      <c r="H2329" s="187">
        <v>6</v>
      </c>
      <c r="I2329" s="188"/>
      <c r="J2329" s="189">
        <f>ROUND(I2329*H2329,2)</f>
        <v>0</v>
      </c>
      <c r="K2329" s="185" t="s">
        <v>184</v>
      </c>
      <c r="L2329" s="39"/>
      <c r="M2329" s="190" t="s">
        <v>19</v>
      </c>
      <c r="N2329" s="191" t="s">
        <v>46</v>
      </c>
      <c r="O2329" s="61"/>
      <c r="P2329" s="192">
        <f>O2329*H2329</f>
        <v>0</v>
      </c>
      <c r="Q2329" s="192">
        <v>0</v>
      </c>
      <c r="R2329" s="192">
        <f>Q2329*H2329</f>
        <v>0</v>
      </c>
      <c r="S2329" s="192">
        <v>0</v>
      </c>
      <c r="T2329" s="193">
        <f>S2329*H2329</f>
        <v>0</v>
      </c>
      <c r="AR2329" s="18" t="s">
        <v>288</v>
      </c>
      <c r="AT2329" s="18" t="s">
        <v>180</v>
      </c>
      <c r="AU2329" s="18" t="s">
        <v>85</v>
      </c>
      <c r="AY2329" s="18" t="s">
        <v>178</v>
      </c>
      <c r="BE2329" s="194">
        <f>IF(N2329="základní",J2329,0)</f>
        <v>0</v>
      </c>
      <c r="BF2329" s="194">
        <f>IF(N2329="snížená",J2329,0)</f>
        <v>0</v>
      </c>
      <c r="BG2329" s="194">
        <f>IF(N2329="zákl. přenesená",J2329,0)</f>
        <v>0</v>
      </c>
      <c r="BH2329" s="194">
        <f>IF(N2329="sníž. přenesená",J2329,0)</f>
        <v>0</v>
      </c>
      <c r="BI2329" s="194">
        <f>IF(N2329="nulová",J2329,0)</f>
        <v>0</v>
      </c>
      <c r="BJ2329" s="18" t="s">
        <v>83</v>
      </c>
      <c r="BK2329" s="194">
        <f>ROUND(I2329*H2329,2)</f>
        <v>0</v>
      </c>
      <c r="BL2329" s="18" t="s">
        <v>288</v>
      </c>
      <c r="BM2329" s="18" t="s">
        <v>2579</v>
      </c>
    </row>
    <row r="2330" spans="2:65" s="1" customFormat="1" ht="11.25">
      <c r="B2330" s="35"/>
      <c r="C2330" s="36"/>
      <c r="D2330" s="195" t="s">
        <v>187</v>
      </c>
      <c r="E2330" s="36"/>
      <c r="F2330" s="196" t="s">
        <v>2580</v>
      </c>
      <c r="G2330" s="36"/>
      <c r="H2330" s="36"/>
      <c r="I2330" s="113"/>
      <c r="J2330" s="36"/>
      <c r="K2330" s="36"/>
      <c r="L2330" s="39"/>
      <c r="M2330" s="197"/>
      <c r="N2330" s="61"/>
      <c r="O2330" s="61"/>
      <c r="P2330" s="61"/>
      <c r="Q2330" s="61"/>
      <c r="R2330" s="61"/>
      <c r="S2330" s="61"/>
      <c r="T2330" s="62"/>
      <c r="AT2330" s="18" t="s">
        <v>187</v>
      </c>
      <c r="AU2330" s="18" t="s">
        <v>85</v>
      </c>
    </row>
    <row r="2331" spans="2:65" s="12" customFormat="1" ht="11.25">
      <c r="B2331" s="198"/>
      <c r="C2331" s="199"/>
      <c r="D2331" s="195" t="s">
        <v>189</v>
      </c>
      <c r="E2331" s="200" t="s">
        <v>19</v>
      </c>
      <c r="F2331" s="201" t="s">
        <v>2566</v>
      </c>
      <c r="G2331" s="199"/>
      <c r="H2331" s="200" t="s">
        <v>19</v>
      </c>
      <c r="I2331" s="202"/>
      <c r="J2331" s="199"/>
      <c r="K2331" s="199"/>
      <c r="L2331" s="203"/>
      <c r="M2331" s="204"/>
      <c r="N2331" s="205"/>
      <c r="O2331" s="205"/>
      <c r="P2331" s="205"/>
      <c r="Q2331" s="205"/>
      <c r="R2331" s="205"/>
      <c r="S2331" s="205"/>
      <c r="T2331" s="206"/>
      <c r="AT2331" s="207" t="s">
        <v>189</v>
      </c>
      <c r="AU2331" s="207" t="s">
        <v>85</v>
      </c>
      <c r="AV2331" s="12" t="s">
        <v>83</v>
      </c>
      <c r="AW2331" s="12" t="s">
        <v>35</v>
      </c>
      <c r="AX2331" s="12" t="s">
        <v>75</v>
      </c>
      <c r="AY2331" s="207" t="s">
        <v>178</v>
      </c>
    </row>
    <row r="2332" spans="2:65" s="13" customFormat="1" ht="11.25">
      <c r="B2332" s="208"/>
      <c r="C2332" s="209"/>
      <c r="D2332" s="195" t="s">
        <v>189</v>
      </c>
      <c r="E2332" s="210" t="s">
        <v>19</v>
      </c>
      <c r="F2332" s="211" t="s">
        <v>2581</v>
      </c>
      <c r="G2332" s="209"/>
      <c r="H2332" s="212">
        <v>5</v>
      </c>
      <c r="I2332" s="213"/>
      <c r="J2332" s="209"/>
      <c r="K2332" s="209"/>
      <c r="L2332" s="214"/>
      <c r="M2332" s="215"/>
      <c r="N2332" s="216"/>
      <c r="O2332" s="216"/>
      <c r="P2332" s="216"/>
      <c r="Q2332" s="216"/>
      <c r="R2332" s="216"/>
      <c r="S2332" s="216"/>
      <c r="T2332" s="217"/>
      <c r="AT2332" s="218" t="s">
        <v>189</v>
      </c>
      <c r="AU2332" s="218" t="s">
        <v>85</v>
      </c>
      <c r="AV2332" s="13" t="s">
        <v>85</v>
      </c>
      <c r="AW2332" s="13" t="s">
        <v>35</v>
      </c>
      <c r="AX2332" s="13" t="s">
        <v>75</v>
      </c>
      <c r="AY2332" s="218" t="s">
        <v>178</v>
      </c>
    </row>
    <row r="2333" spans="2:65" s="13" customFormat="1" ht="11.25">
      <c r="B2333" s="208"/>
      <c r="C2333" s="209"/>
      <c r="D2333" s="195" t="s">
        <v>189</v>
      </c>
      <c r="E2333" s="210" t="s">
        <v>19</v>
      </c>
      <c r="F2333" s="211" t="s">
        <v>2582</v>
      </c>
      <c r="G2333" s="209"/>
      <c r="H2333" s="212">
        <v>1</v>
      </c>
      <c r="I2333" s="213"/>
      <c r="J2333" s="209"/>
      <c r="K2333" s="209"/>
      <c r="L2333" s="214"/>
      <c r="M2333" s="215"/>
      <c r="N2333" s="216"/>
      <c r="O2333" s="216"/>
      <c r="P2333" s="216"/>
      <c r="Q2333" s="216"/>
      <c r="R2333" s="216"/>
      <c r="S2333" s="216"/>
      <c r="T2333" s="217"/>
      <c r="AT2333" s="218" t="s">
        <v>189</v>
      </c>
      <c r="AU2333" s="218" t="s">
        <v>85</v>
      </c>
      <c r="AV2333" s="13" t="s">
        <v>85</v>
      </c>
      <c r="AW2333" s="13" t="s">
        <v>35</v>
      </c>
      <c r="AX2333" s="13" t="s">
        <v>75</v>
      </c>
      <c r="AY2333" s="218" t="s">
        <v>178</v>
      </c>
    </row>
    <row r="2334" spans="2:65" s="14" customFormat="1" ht="11.25">
      <c r="B2334" s="219"/>
      <c r="C2334" s="220"/>
      <c r="D2334" s="195" t="s">
        <v>189</v>
      </c>
      <c r="E2334" s="221" t="s">
        <v>19</v>
      </c>
      <c r="F2334" s="222" t="s">
        <v>258</v>
      </c>
      <c r="G2334" s="220"/>
      <c r="H2334" s="223">
        <v>6</v>
      </c>
      <c r="I2334" s="224"/>
      <c r="J2334" s="220"/>
      <c r="K2334" s="220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189</v>
      </c>
      <c r="AU2334" s="229" t="s">
        <v>85</v>
      </c>
      <c r="AV2334" s="14" t="s">
        <v>185</v>
      </c>
      <c r="AW2334" s="14" t="s">
        <v>35</v>
      </c>
      <c r="AX2334" s="14" t="s">
        <v>83</v>
      </c>
      <c r="AY2334" s="229" t="s">
        <v>178</v>
      </c>
    </row>
    <row r="2335" spans="2:65" s="1" customFormat="1" ht="16.5" customHeight="1">
      <c r="B2335" s="35"/>
      <c r="C2335" s="245" t="s">
        <v>2583</v>
      </c>
      <c r="D2335" s="245" t="s">
        <v>970</v>
      </c>
      <c r="E2335" s="246" t="s">
        <v>2584</v>
      </c>
      <c r="F2335" s="247" t="s">
        <v>2585</v>
      </c>
      <c r="G2335" s="248" t="s">
        <v>496</v>
      </c>
      <c r="H2335" s="249">
        <v>25.988</v>
      </c>
      <c r="I2335" s="250"/>
      <c r="J2335" s="251">
        <f>ROUND(I2335*H2335,2)</f>
        <v>0</v>
      </c>
      <c r="K2335" s="247" t="s">
        <v>184</v>
      </c>
      <c r="L2335" s="252"/>
      <c r="M2335" s="253" t="s">
        <v>19</v>
      </c>
      <c r="N2335" s="254" t="s">
        <v>46</v>
      </c>
      <c r="O2335" s="61"/>
      <c r="P2335" s="192">
        <f>O2335*H2335</f>
        <v>0</v>
      </c>
      <c r="Q2335" s="192">
        <v>1.5E-3</v>
      </c>
      <c r="R2335" s="192">
        <f>Q2335*H2335</f>
        <v>3.8982000000000003E-2</v>
      </c>
      <c r="S2335" s="192">
        <v>0</v>
      </c>
      <c r="T2335" s="193">
        <f>S2335*H2335</f>
        <v>0</v>
      </c>
      <c r="AR2335" s="18" t="s">
        <v>403</v>
      </c>
      <c r="AT2335" s="18" t="s">
        <v>970</v>
      </c>
      <c r="AU2335" s="18" t="s">
        <v>85</v>
      </c>
      <c r="AY2335" s="18" t="s">
        <v>178</v>
      </c>
      <c r="BE2335" s="194">
        <f>IF(N2335="základní",J2335,0)</f>
        <v>0</v>
      </c>
      <c r="BF2335" s="194">
        <f>IF(N2335="snížená",J2335,0)</f>
        <v>0</v>
      </c>
      <c r="BG2335" s="194">
        <f>IF(N2335="zákl. přenesená",J2335,0)</f>
        <v>0</v>
      </c>
      <c r="BH2335" s="194">
        <f>IF(N2335="sníž. přenesená",J2335,0)</f>
        <v>0</v>
      </c>
      <c r="BI2335" s="194">
        <f>IF(N2335="nulová",J2335,0)</f>
        <v>0</v>
      </c>
      <c r="BJ2335" s="18" t="s">
        <v>83</v>
      </c>
      <c r="BK2335" s="194">
        <f>ROUND(I2335*H2335,2)</f>
        <v>0</v>
      </c>
      <c r="BL2335" s="18" t="s">
        <v>288</v>
      </c>
      <c r="BM2335" s="18" t="s">
        <v>2586</v>
      </c>
    </row>
    <row r="2336" spans="2:65" s="1" customFormat="1" ht="11.25">
      <c r="B2336" s="35"/>
      <c r="C2336" s="36"/>
      <c r="D2336" s="195" t="s">
        <v>187</v>
      </c>
      <c r="E2336" s="36"/>
      <c r="F2336" s="196" t="s">
        <v>2585</v>
      </c>
      <c r="G2336" s="36"/>
      <c r="H2336" s="36"/>
      <c r="I2336" s="113"/>
      <c r="J2336" s="36"/>
      <c r="K2336" s="36"/>
      <c r="L2336" s="39"/>
      <c r="M2336" s="197"/>
      <c r="N2336" s="61"/>
      <c r="O2336" s="61"/>
      <c r="P2336" s="61"/>
      <c r="Q2336" s="61"/>
      <c r="R2336" s="61"/>
      <c r="S2336" s="61"/>
      <c r="T2336" s="62"/>
      <c r="AT2336" s="18" t="s">
        <v>187</v>
      </c>
      <c r="AU2336" s="18" t="s">
        <v>85</v>
      </c>
    </row>
    <row r="2337" spans="2:65" s="12" customFormat="1" ht="11.25">
      <c r="B2337" s="198"/>
      <c r="C2337" s="199"/>
      <c r="D2337" s="195" t="s">
        <v>189</v>
      </c>
      <c r="E2337" s="200" t="s">
        <v>19</v>
      </c>
      <c r="F2337" s="201" t="s">
        <v>2587</v>
      </c>
      <c r="G2337" s="199"/>
      <c r="H2337" s="200" t="s">
        <v>19</v>
      </c>
      <c r="I2337" s="202"/>
      <c r="J2337" s="199"/>
      <c r="K2337" s="199"/>
      <c r="L2337" s="203"/>
      <c r="M2337" s="204"/>
      <c r="N2337" s="205"/>
      <c r="O2337" s="205"/>
      <c r="P2337" s="205"/>
      <c r="Q2337" s="205"/>
      <c r="R2337" s="205"/>
      <c r="S2337" s="205"/>
      <c r="T2337" s="206"/>
      <c r="AT2337" s="207" t="s">
        <v>189</v>
      </c>
      <c r="AU2337" s="207" t="s">
        <v>85</v>
      </c>
      <c r="AV2337" s="12" t="s">
        <v>83</v>
      </c>
      <c r="AW2337" s="12" t="s">
        <v>35</v>
      </c>
      <c r="AX2337" s="12" t="s">
        <v>75</v>
      </c>
      <c r="AY2337" s="207" t="s">
        <v>178</v>
      </c>
    </row>
    <row r="2338" spans="2:65" s="13" customFormat="1" ht="11.25">
      <c r="B2338" s="208"/>
      <c r="C2338" s="209"/>
      <c r="D2338" s="195" t="s">
        <v>189</v>
      </c>
      <c r="E2338" s="210" t="s">
        <v>19</v>
      </c>
      <c r="F2338" s="211" t="s">
        <v>2588</v>
      </c>
      <c r="G2338" s="209"/>
      <c r="H2338" s="212">
        <v>12.5</v>
      </c>
      <c r="I2338" s="213"/>
      <c r="J2338" s="209"/>
      <c r="K2338" s="209"/>
      <c r="L2338" s="214"/>
      <c r="M2338" s="215"/>
      <c r="N2338" s="216"/>
      <c r="O2338" s="216"/>
      <c r="P2338" s="216"/>
      <c r="Q2338" s="216"/>
      <c r="R2338" s="216"/>
      <c r="S2338" s="216"/>
      <c r="T2338" s="217"/>
      <c r="AT2338" s="218" t="s">
        <v>189</v>
      </c>
      <c r="AU2338" s="218" t="s">
        <v>85</v>
      </c>
      <c r="AV2338" s="13" t="s">
        <v>85</v>
      </c>
      <c r="AW2338" s="13" t="s">
        <v>35</v>
      </c>
      <c r="AX2338" s="13" t="s">
        <v>75</v>
      </c>
      <c r="AY2338" s="218" t="s">
        <v>178</v>
      </c>
    </row>
    <row r="2339" spans="2:65" s="13" customFormat="1" ht="11.25">
      <c r="B2339" s="208"/>
      <c r="C2339" s="209"/>
      <c r="D2339" s="195" t="s">
        <v>189</v>
      </c>
      <c r="E2339" s="210" t="s">
        <v>19</v>
      </c>
      <c r="F2339" s="211" t="s">
        <v>2589</v>
      </c>
      <c r="G2339" s="209"/>
      <c r="H2339" s="212">
        <v>2.15</v>
      </c>
      <c r="I2339" s="213"/>
      <c r="J2339" s="209"/>
      <c r="K2339" s="209"/>
      <c r="L2339" s="214"/>
      <c r="M2339" s="215"/>
      <c r="N2339" s="216"/>
      <c r="O2339" s="216"/>
      <c r="P2339" s="216"/>
      <c r="Q2339" s="216"/>
      <c r="R2339" s="216"/>
      <c r="S2339" s="216"/>
      <c r="T2339" s="217"/>
      <c r="AT2339" s="218" t="s">
        <v>189</v>
      </c>
      <c r="AU2339" s="218" t="s">
        <v>85</v>
      </c>
      <c r="AV2339" s="13" t="s">
        <v>85</v>
      </c>
      <c r="AW2339" s="13" t="s">
        <v>35</v>
      </c>
      <c r="AX2339" s="13" t="s">
        <v>75</v>
      </c>
      <c r="AY2339" s="218" t="s">
        <v>178</v>
      </c>
    </row>
    <row r="2340" spans="2:65" s="13" customFormat="1" ht="11.25">
      <c r="B2340" s="208"/>
      <c r="C2340" s="209"/>
      <c r="D2340" s="195" t="s">
        <v>189</v>
      </c>
      <c r="E2340" s="210" t="s">
        <v>19</v>
      </c>
      <c r="F2340" s="211" t="s">
        <v>2590</v>
      </c>
      <c r="G2340" s="209"/>
      <c r="H2340" s="212">
        <v>7</v>
      </c>
      <c r="I2340" s="213"/>
      <c r="J2340" s="209"/>
      <c r="K2340" s="209"/>
      <c r="L2340" s="214"/>
      <c r="M2340" s="215"/>
      <c r="N2340" s="216"/>
      <c r="O2340" s="216"/>
      <c r="P2340" s="216"/>
      <c r="Q2340" s="216"/>
      <c r="R2340" s="216"/>
      <c r="S2340" s="216"/>
      <c r="T2340" s="217"/>
      <c r="AT2340" s="218" t="s">
        <v>189</v>
      </c>
      <c r="AU2340" s="218" t="s">
        <v>85</v>
      </c>
      <c r="AV2340" s="13" t="s">
        <v>85</v>
      </c>
      <c r="AW2340" s="13" t="s">
        <v>35</v>
      </c>
      <c r="AX2340" s="13" t="s">
        <v>75</v>
      </c>
      <c r="AY2340" s="218" t="s">
        <v>178</v>
      </c>
    </row>
    <row r="2341" spans="2:65" s="13" customFormat="1" ht="11.25">
      <c r="B2341" s="208"/>
      <c r="C2341" s="209"/>
      <c r="D2341" s="195" t="s">
        <v>189</v>
      </c>
      <c r="E2341" s="210" t="s">
        <v>19</v>
      </c>
      <c r="F2341" s="211" t="s">
        <v>2591</v>
      </c>
      <c r="G2341" s="209"/>
      <c r="H2341" s="212">
        <v>1</v>
      </c>
      <c r="I2341" s="213"/>
      <c r="J2341" s="209"/>
      <c r="K2341" s="209"/>
      <c r="L2341" s="214"/>
      <c r="M2341" s="215"/>
      <c r="N2341" s="216"/>
      <c r="O2341" s="216"/>
      <c r="P2341" s="216"/>
      <c r="Q2341" s="216"/>
      <c r="R2341" s="216"/>
      <c r="S2341" s="216"/>
      <c r="T2341" s="217"/>
      <c r="AT2341" s="218" t="s">
        <v>189</v>
      </c>
      <c r="AU2341" s="218" t="s">
        <v>85</v>
      </c>
      <c r="AV2341" s="13" t="s">
        <v>85</v>
      </c>
      <c r="AW2341" s="13" t="s">
        <v>35</v>
      </c>
      <c r="AX2341" s="13" t="s">
        <v>75</v>
      </c>
      <c r="AY2341" s="218" t="s">
        <v>178</v>
      </c>
    </row>
    <row r="2342" spans="2:65" s="13" customFormat="1" ht="11.25">
      <c r="B2342" s="208"/>
      <c r="C2342" s="209"/>
      <c r="D2342" s="195" t="s">
        <v>189</v>
      </c>
      <c r="E2342" s="210" t="s">
        <v>19</v>
      </c>
      <c r="F2342" s="211" t="s">
        <v>2592</v>
      </c>
      <c r="G2342" s="209"/>
      <c r="H2342" s="212">
        <v>0.6</v>
      </c>
      <c r="I2342" s="213"/>
      <c r="J2342" s="209"/>
      <c r="K2342" s="209"/>
      <c r="L2342" s="214"/>
      <c r="M2342" s="215"/>
      <c r="N2342" s="216"/>
      <c r="O2342" s="216"/>
      <c r="P2342" s="216"/>
      <c r="Q2342" s="216"/>
      <c r="R2342" s="216"/>
      <c r="S2342" s="216"/>
      <c r="T2342" s="217"/>
      <c r="AT2342" s="218" t="s">
        <v>189</v>
      </c>
      <c r="AU2342" s="218" t="s">
        <v>85</v>
      </c>
      <c r="AV2342" s="13" t="s">
        <v>85</v>
      </c>
      <c r="AW2342" s="13" t="s">
        <v>35</v>
      </c>
      <c r="AX2342" s="13" t="s">
        <v>75</v>
      </c>
      <c r="AY2342" s="218" t="s">
        <v>178</v>
      </c>
    </row>
    <row r="2343" spans="2:65" s="13" customFormat="1" ht="11.25">
      <c r="B2343" s="208"/>
      <c r="C2343" s="209"/>
      <c r="D2343" s="195" t="s">
        <v>189</v>
      </c>
      <c r="E2343" s="210" t="s">
        <v>19</v>
      </c>
      <c r="F2343" s="211" t="s">
        <v>2593</v>
      </c>
      <c r="G2343" s="209"/>
      <c r="H2343" s="212">
        <v>1.5</v>
      </c>
      <c r="I2343" s="213"/>
      <c r="J2343" s="209"/>
      <c r="K2343" s="209"/>
      <c r="L2343" s="214"/>
      <c r="M2343" s="215"/>
      <c r="N2343" s="216"/>
      <c r="O2343" s="216"/>
      <c r="P2343" s="216"/>
      <c r="Q2343" s="216"/>
      <c r="R2343" s="216"/>
      <c r="S2343" s="216"/>
      <c r="T2343" s="217"/>
      <c r="AT2343" s="218" t="s">
        <v>189</v>
      </c>
      <c r="AU2343" s="218" t="s">
        <v>85</v>
      </c>
      <c r="AV2343" s="13" t="s">
        <v>85</v>
      </c>
      <c r="AW2343" s="13" t="s">
        <v>35</v>
      </c>
      <c r="AX2343" s="13" t="s">
        <v>75</v>
      </c>
      <c r="AY2343" s="218" t="s">
        <v>178</v>
      </c>
    </row>
    <row r="2344" spans="2:65" s="15" customFormat="1" ht="11.25">
      <c r="B2344" s="230"/>
      <c r="C2344" s="231"/>
      <c r="D2344" s="195" t="s">
        <v>189</v>
      </c>
      <c r="E2344" s="232" t="s">
        <v>19</v>
      </c>
      <c r="F2344" s="233" t="s">
        <v>274</v>
      </c>
      <c r="G2344" s="231"/>
      <c r="H2344" s="234">
        <v>24.75</v>
      </c>
      <c r="I2344" s="235"/>
      <c r="J2344" s="231"/>
      <c r="K2344" s="231"/>
      <c r="L2344" s="236"/>
      <c r="M2344" s="237"/>
      <c r="N2344" s="238"/>
      <c r="O2344" s="238"/>
      <c r="P2344" s="238"/>
      <c r="Q2344" s="238"/>
      <c r="R2344" s="238"/>
      <c r="S2344" s="238"/>
      <c r="T2344" s="239"/>
      <c r="AT2344" s="240" t="s">
        <v>189</v>
      </c>
      <c r="AU2344" s="240" t="s">
        <v>85</v>
      </c>
      <c r="AV2344" s="15" t="s">
        <v>198</v>
      </c>
      <c r="AW2344" s="15" t="s">
        <v>35</v>
      </c>
      <c r="AX2344" s="15" t="s">
        <v>75</v>
      </c>
      <c r="AY2344" s="240" t="s">
        <v>178</v>
      </c>
    </row>
    <row r="2345" spans="2:65" s="12" customFormat="1" ht="11.25">
      <c r="B2345" s="198"/>
      <c r="C2345" s="199"/>
      <c r="D2345" s="195" t="s">
        <v>189</v>
      </c>
      <c r="E2345" s="200" t="s">
        <v>19</v>
      </c>
      <c r="F2345" s="201" t="s">
        <v>2594</v>
      </c>
      <c r="G2345" s="199"/>
      <c r="H2345" s="200" t="s">
        <v>19</v>
      </c>
      <c r="I2345" s="202"/>
      <c r="J2345" s="199"/>
      <c r="K2345" s="199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189</v>
      </c>
      <c r="AU2345" s="207" t="s">
        <v>85</v>
      </c>
      <c r="AV2345" s="12" t="s">
        <v>83</v>
      </c>
      <c r="AW2345" s="12" t="s">
        <v>35</v>
      </c>
      <c r="AX2345" s="12" t="s">
        <v>75</v>
      </c>
      <c r="AY2345" s="207" t="s">
        <v>178</v>
      </c>
    </row>
    <row r="2346" spans="2:65" s="13" customFormat="1" ht="11.25">
      <c r="B2346" s="208"/>
      <c r="C2346" s="209"/>
      <c r="D2346" s="195" t="s">
        <v>189</v>
      </c>
      <c r="E2346" s="210" t="s">
        <v>19</v>
      </c>
      <c r="F2346" s="211" t="s">
        <v>2595</v>
      </c>
      <c r="G2346" s="209"/>
      <c r="H2346" s="212">
        <v>1.238</v>
      </c>
      <c r="I2346" s="213"/>
      <c r="J2346" s="209"/>
      <c r="K2346" s="209"/>
      <c r="L2346" s="214"/>
      <c r="M2346" s="215"/>
      <c r="N2346" s="216"/>
      <c r="O2346" s="216"/>
      <c r="P2346" s="216"/>
      <c r="Q2346" s="216"/>
      <c r="R2346" s="216"/>
      <c r="S2346" s="216"/>
      <c r="T2346" s="217"/>
      <c r="AT2346" s="218" t="s">
        <v>189</v>
      </c>
      <c r="AU2346" s="218" t="s">
        <v>85</v>
      </c>
      <c r="AV2346" s="13" t="s">
        <v>85</v>
      </c>
      <c r="AW2346" s="13" t="s">
        <v>35</v>
      </c>
      <c r="AX2346" s="13" t="s">
        <v>75</v>
      </c>
      <c r="AY2346" s="218" t="s">
        <v>178</v>
      </c>
    </row>
    <row r="2347" spans="2:65" s="14" customFormat="1" ht="11.25">
      <c r="B2347" s="219"/>
      <c r="C2347" s="220"/>
      <c r="D2347" s="195" t="s">
        <v>189</v>
      </c>
      <c r="E2347" s="221" t="s">
        <v>19</v>
      </c>
      <c r="F2347" s="222" t="s">
        <v>258</v>
      </c>
      <c r="G2347" s="220"/>
      <c r="H2347" s="223">
        <v>25.988</v>
      </c>
      <c r="I2347" s="224"/>
      <c r="J2347" s="220"/>
      <c r="K2347" s="220"/>
      <c r="L2347" s="225"/>
      <c r="M2347" s="226"/>
      <c r="N2347" s="227"/>
      <c r="O2347" s="227"/>
      <c r="P2347" s="227"/>
      <c r="Q2347" s="227"/>
      <c r="R2347" s="227"/>
      <c r="S2347" s="227"/>
      <c r="T2347" s="228"/>
      <c r="AT2347" s="229" t="s">
        <v>189</v>
      </c>
      <c r="AU2347" s="229" t="s">
        <v>85</v>
      </c>
      <c r="AV2347" s="14" t="s">
        <v>185</v>
      </c>
      <c r="AW2347" s="14" t="s">
        <v>35</v>
      </c>
      <c r="AX2347" s="14" t="s">
        <v>83</v>
      </c>
      <c r="AY2347" s="229" t="s">
        <v>178</v>
      </c>
    </row>
    <row r="2348" spans="2:65" s="1" customFormat="1" ht="16.5" customHeight="1">
      <c r="B2348" s="35"/>
      <c r="C2348" s="245" t="s">
        <v>2596</v>
      </c>
      <c r="D2348" s="245" t="s">
        <v>970</v>
      </c>
      <c r="E2348" s="246" t="s">
        <v>2597</v>
      </c>
      <c r="F2348" s="247" t="s">
        <v>2598</v>
      </c>
      <c r="G2348" s="248" t="s">
        <v>291</v>
      </c>
      <c r="H2348" s="249">
        <v>16</v>
      </c>
      <c r="I2348" s="250"/>
      <c r="J2348" s="251">
        <f>ROUND(I2348*H2348,2)</f>
        <v>0</v>
      </c>
      <c r="K2348" s="247" t="s">
        <v>2599</v>
      </c>
      <c r="L2348" s="252"/>
      <c r="M2348" s="253" t="s">
        <v>19</v>
      </c>
      <c r="N2348" s="254" t="s">
        <v>46</v>
      </c>
      <c r="O2348" s="61"/>
      <c r="P2348" s="192">
        <f>O2348*H2348</f>
        <v>0</v>
      </c>
      <c r="Q2348" s="192">
        <v>2.0000000000000001E-4</v>
      </c>
      <c r="R2348" s="192">
        <f>Q2348*H2348</f>
        <v>3.2000000000000002E-3</v>
      </c>
      <c r="S2348" s="192">
        <v>0</v>
      </c>
      <c r="T2348" s="193">
        <f>S2348*H2348</f>
        <v>0</v>
      </c>
      <c r="AR2348" s="18" t="s">
        <v>403</v>
      </c>
      <c r="AT2348" s="18" t="s">
        <v>970</v>
      </c>
      <c r="AU2348" s="18" t="s">
        <v>85</v>
      </c>
      <c r="AY2348" s="18" t="s">
        <v>178</v>
      </c>
      <c r="BE2348" s="194">
        <f>IF(N2348="základní",J2348,0)</f>
        <v>0</v>
      </c>
      <c r="BF2348" s="194">
        <f>IF(N2348="snížená",J2348,0)</f>
        <v>0</v>
      </c>
      <c r="BG2348" s="194">
        <f>IF(N2348="zákl. přenesená",J2348,0)</f>
        <v>0</v>
      </c>
      <c r="BH2348" s="194">
        <f>IF(N2348="sníž. přenesená",J2348,0)</f>
        <v>0</v>
      </c>
      <c r="BI2348" s="194">
        <f>IF(N2348="nulová",J2348,0)</f>
        <v>0</v>
      </c>
      <c r="BJ2348" s="18" t="s">
        <v>83</v>
      </c>
      <c r="BK2348" s="194">
        <f>ROUND(I2348*H2348,2)</f>
        <v>0</v>
      </c>
      <c r="BL2348" s="18" t="s">
        <v>288</v>
      </c>
      <c r="BM2348" s="18" t="s">
        <v>2600</v>
      </c>
    </row>
    <row r="2349" spans="2:65" s="1" customFormat="1" ht="11.25">
      <c r="B2349" s="35"/>
      <c r="C2349" s="36"/>
      <c r="D2349" s="195" t="s">
        <v>187</v>
      </c>
      <c r="E2349" s="36"/>
      <c r="F2349" s="196" t="s">
        <v>2598</v>
      </c>
      <c r="G2349" s="36"/>
      <c r="H2349" s="36"/>
      <c r="I2349" s="113"/>
      <c r="J2349" s="36"/>
      <c r="K2349" s="36"/>
      <c r="L2349" s="39"/>
      <c r="M2349" s="197"/>
      <c r="N2349" s="61"/>
      <c r="O2349" s="61"/>
      <c r="P2349" s="61"/>
      <c r="Q2349" s="61"/>
      <c r="R2349" s="61"/>
      <c r="S2349" s="61"/>
      <c r="T2349" s="62"/>
      <c r="AT2349" s="18" t="s">
        <v>187</v>
      </c>
      <c r="AU2349" s="18" t="s">
        <v>85</v>
      </c>
    </row>
    <row r="2350" spans="2:65" s="1" customFormat="1" ht="16.5" customHeight="1">
      <c r="B2350" s="35"/>
      <c r="C2350" s="245" t="s">
        <v>2601</v>
      </c>
      <c r="D2350" s="245" t="s">
        <v>970</v>
      </c>
      <c r="E2350" s="246" t="s">
        <v>2602</v>
      </c>
      <c r="F2350" s="247" t="s">
        <v>2603</v>
      </c>
      <c r="G2350" s="248" t="s">
        <v>1646</v>
      </c>
      <c r="H2350" s="249">
        <v>1.65</v>
      </c>
      <c r="I2350" s="250"/>
      <c r="J2350" s="251">
        <f>ROUND(I2350*H2350,2)</f>
        <v>0</v>
      </c>
      <c r="K2350" s="247" t="s">
        <v>184</v>
      </c>
      <c r="L2350" s="252"/>
      <c r="M2350" s="253" t="s">
        <v>19</v>
      </c>
      <c r="N2350" s="254" t="s">
        <v>46</v>
      </c>
      <c r="O2350" s="61"/>
      <c r="P2350" s="192">
        <f>O2350*H2350</f>
        <v>0</v>
      </c>
      <c r="Q2350" s="192">
        <v>1.07E-3</v>
      </c>
      <c r="R2350" s="192">
        <f>Q2350*H2350</f>
        <v>1.7654999999999999E-3</v>
      </c>
      <c r="S2350" s="192">
        <v>0</v>
      </c>
      <c r="T2350" s="193">
        <f>S2350*H2350</f>
        <v>0</v>
      </c>
      <c r="AR2350" s="18" t="s">
        <v>403</v>
      </c>
      <c r="AT2350" s="18" t="s">
        <v>970</v>
      </c>
      <c r="AU2350" s="18" t="s">
        <v>85</v>
      </c>
      <c r="AY2350" s="18" t="s">
        <v>178</v>
      </c>
      <c r="BE2350" s="194">
        <f>IF(N2350="základní",J2350,0)</f>
        <v>0</v>
      </c>
      <c r="BF2350" s="194">
        <f>IF(N2350="snížená",J2350,0)</f>
        <v>0</v>
      </c>
      <c r="BG2350" s="194">
        <f>IF(N2350="zákl. přenesená",J2350,0)</f>
        <v>0</v>
      </c>
      <c r="BH2350" s="194">
        <f>IF(N2350="sníž. přenesená",J2350,0)</f>
        <v>0</v>
      </c>
      <c r="BI2350" s="194">
        <f>IF(N2350="nulová",J2350,0)</f>
        <v>0</v>
      </c>
      <c r="BJ2350" s="18" t="s">
        <v>83</v>
      </c>
      <c r="BK2350" s="194">
        <f>ROUND(I2350*H2350,2)</f>
        <v>0</v>
      </c>
      <c r="BL2350" s="18" t="s">
        <v>288</v>
      </c>
      <c r="BM2350" s="18" t="s">
        <v>2604</v>
      </c>
    </row>
    <row r="2351" spans="2:65" s="1" customFormat="1" ht="11.25">
      <c r="B2351" s="35"/>
      <c r="C2351" s="36"/>
      <c r="D2351" s="195" t="s">
        <v>187</v>
      </c>
      <c r="E2351" s="36"/>
      <c r="F2351" s="196" t="s">
        <v>2603</v>
      </c>
      <c r="G2351" s="36"/>
      <c r="H2351" s="36"/>
      <c r="I2351" s="113"/>
      <c r="J2351" s="36"/>
      <c r="K2351" s="36"/>
      <c r="L2351" s="39"/>
      <c r="M2351" s="197"/>
      <c r="N2351" s="61"/>
      <c r="O2351" s="61"/>
      <c r="P2351" s="61"/>
      <c r="Q2351" s="61"/>
      <c r="R2351" s="61"/>
      <c r="S2351" s="61"/>
      <c r="T2351" s="62"/>
      <c r="AT2351" s="18" t="s">
        <v>187</v>
      </c>
      <c r="AU2351" s="18" t="s">
        <v>85</v>
      </c>
    </row>
    <row r="2352" spans="2:65" s="12" customFormat="1" ht="11.25">
      <c r="B2352" s="198"/>
      <c r="C2352" s="199"/>
      <c r="D2352" s="195" t="s">
        <v>189</v>
      </c>
      <c r="E2352" s="200" t="s">
        <v>19</v>
      </c>
      <c r="F2352" s="201" t="s">
        <v>2605</v>
      </c>
      <c r="G2352" s="199"/>
      <c r="H2352" s="200" t="s">
        <v>19</v>
      </c>
      <c r="I2352" s="202"/>
      <c r="J2352" s="199"/>
      <c r="K2352" s="199"/>
      <c r="L2352" s="203"/>
      <c r="M2352" s="204"/>
      <c r="N2352" s="205"/>
      <c r="O2352" s="205"/>
      <c r="P2352" s="205"/>
      <c r="Q2352" s="205"/>
      <c r="R2352" s="205"/>
      <c r="S2352" s="205"/>
      <c r="T2352" s="206"/>
      <c r="AT2352" s="207" t="s">
        <v>189</v>
      </c>
      <c r="AU2352" s="207" t="s">
        <v>85</v>
      </c>
      <c r="AV2352" s="12" t="s">
        <v>83</v>
      </c>
      <c r="AW2352" s="12" t="s">
        <v>35</v>
      </c>
      <c r="AX2352" s="12" t="s">
        <v>75</v>
      </c>
      <c r="AY2352" s="207" t="s">
        <v>178</v>
      </c>
    </row>
    <row r="2353" spans="2:65" s="13" customFormat="1" ht="11.25">
      <c r="B2353" s="208"/>
      <c r="C2353" s="209"/>
      <c r="D2353" s="195" t="s">
        <v>189</v>
      </c>
      <c r="E2353" s="210" t="s">
        <v>19</v>
      </c>
      <c r="F2353" s="211" t="s">
        <v>2606</v>
      </c>
      <c r="G2353" s="209"/>
      <c r="H2353" s="212">
        <v>1.65</v>
      </c>
      <c r="I2353" s="213"/>
      <c r="J2353" s="209"/>
      <c r="K2353" s="209"/>
      <c r="L2353" s="214"/>
      <c r="M2353" s="215"/>
      <c r="N2353" s="216"/>
      <c r="O2353" s="216"/>
      <c r="P2353" s="216"/>
      <c r="Q2353" s="216"/>
      <c r="R2353" s="216"/>
      <c r="S2353" s="216"/>
      <c r="T2353" s="217"/>
      <c r="AT2353" s="218" t="s">
        <v>189</v>
      </c>
      <c r="AU2353" s="218" t="s">
        <v>85</v>
      </c>
      <c r="AV2353" s="13" t="s">
        <v>85</v>
      </c>
      <c r="AW2353" s="13" t="s">
        <v>35</v>
      </c>
      <c r="AX2353" s="13" t="s">
        <v>83</v>
      </c>
      <c r="AY2353" s="218" t="s">
        <v>178</v>
      </c>
    </row>
    <row r="2354" spans="2:65" s="1" customFormat="1" ht="16.5" customHeight="1">
      <c r="B2354" s="35"/>
      <c r="C2354" s="183" t="s">
        <v>2607</v>
      </c>
      <c r="D2354" s="183" t="s">
        <v>180</v>
      </c>
      <c r="E2354" s="184" t="s">
        <v>2608</v>
      </c>
      <c r="F2354" s="185" t="s">
        <v>2609</v>
      </c>
      <c r="G2354" s="186" t="s">
        <v>1843</v>
      </c>
      <c r="H2354" s="255"/>
      <c r="I2354" s="188"/>
      <c r="J2354" s="189">
        <f>ROUND(I2354*H2354,2)</f>
        <v>0</v>
      </c>
      <c r="K2354" s="185" t="s">
        <v>184</v>
      </c>
      <c r="L2354" s="39"/>
      <c r="M2354" s="190" t="s">
        <v>19</v>
      </c>
      <c r="N2354" s="191" t="s">
        <v>46</v>
      </c>
      <c r="O2354" s="61"/>
      <c r="P2354" s="192">
        <f>O2354*H2354</f>
        <v>0</v>
      </c>
      <c r="Q2354" s="192">
        <v>0</v>
      </c>
      <c r="R2354" s="192">
        <f>Q2354*H2354</f>
        <v>0</v>
      </c>
      <c r="S2354" s="192">
        <v>0</v>
      </c>
      <c r="T2354" s="193">
        <f>S2354*H2354</f>
        <v>0</v>
      </c>
      <c r="AR2354" s="18" t="s">
        <v>288</v>
      </c>
      <c r="AT2354" s="18" t="s">
        <v>180</v>
      </c>
      <c r="AU2354" s="18" t="s">
        <v>85</v>
      </c>
      <c r="AY2354" s="18" t="s">
        <v>178</v>
      </c>
      <c r="BE2354" s="194">
        <f>IF(N2354="základní",J2354,0)</f>
        <v>0</v>
      </c>
      <c r="BF2354" s="194">
        <f>IF(N2354="snížená",J2354,0)</f>
        <v>0</v>
      </c>
      <c r="BG2354" s="194">
        <f>IF(N2354="zákl. přenesená",J2354,0)</f>
        <v>0</v>
      </c>
      <c r="BH2354" s="194">
        <f>IF(N2354="sníž. přenesená",J2354,0)</f>
        <v>0</v>
      </c>
      <c r="BI2354" s="194">
        <f>IF(N2354="nulová",J2354,0)</f>
        <v>0</v>
      </c>
      <c r="BJ2354" s="18" t="s">
        <v>83</v>
      </c>
      <c r="BK2354" s="194">
        <f>ROUND(I2354*H2354,2)</f>
        <v>0</v>
      </c>
      <c r="BL2354" s="18" t="s">
        <v>288</v>
      </c>
      <c r="BM2354" s="18" t="s">
        <v>2610</v>
      </c>
    </row>
    <row r="2355" spans="2:65" s="1" customFormat="1" ht="19.5">
      <c r="B2355" s="35"/>
      <c r="C2355" s="36"/>
      <c r="D2355" s="195" t="s">
        <v>187</v>
      </c>
      <c r="E2355" s="36"/>
      <c r="F2355" s="196" t="s">
        <v>2611</v>
      </c>
      <c r="G2355" s="36"/>
      <c r="H2355" s="36"/>
      <c r="I2355" s="113"/>
      <c r="J2355" s="36"/>
      <c r="K2355" s="36"/>
      <c r="L2355" s="39"/>
      <c r="M2355" s="197"/>
      <c r="N2355" s="61"/>
      <c r="O2355" s="61"/>
      <c r="P2355" s="61"/>
      <c r="Q2355" s="61"/>
      <c r="R2355" s="61"/>
      <c r="S2355" s="61"/>
      <c r="T2355" s="62"/>
      <c r="AT2355" s="18" t="s">
        <v>187</v>
      </c>
      <c r="AU2355" s="18" t="s">
        <v>85</v>
      </c>
    </row>
    <row r="2356" spans="2:65" s="11" customFormat="1" ht="22.9" customHeight="1">
      <c r="B2356" s="167"/>
      <c r="C2356" s="168"/>
      <c r="D2356" s="169" t="s">
        <v>74</v>
      </c>
      <c r="E2356" s="181" t="s">
        <v>551</v>
      </c>
      <c r="F2356" s="181" t="s">
        <v>552</v>
      </c>
      <c r="G2356" s="168"/>
      <c r="H2356" s="168"/>
      <c r="I2356" s="171"/>
      <c r="J2356" s="182">
        <f>BK2356</f>
        <v>0</v>
      </c>
      <c r="K2356" s="168"/>
      <c r="L2356" s="173"/>
      <c r="M2356" s="174"/>
      <c r="N2356" s="175"/>
      <c r="O2356" s="175"/>
      <c r="P2356" s="176">
        <f>SUM(P2357:P2459)</f>
        <v>0</v>
      </c>
      <c r="Q2356" s="175"/>
      <c r="R2356" s="176">
        <f>SUM(R2357:R2459)</f>
        <v>0.25974406999999999</v>
      </c>
      <c r="S2356" s="175"/>
      <c r="T2356" s="177">
        <f>SUM(T2357:T2459)</f>
        <v>0</v>
      </c>
      <c r="AR2356" s="178" t="s">
        <v>85</v>
      </c>
      <c r="AT2356" s="179" t="s">
        <v>74</v>
      </c>
      <c r="AU2356" s="179" t="s">
        <v>83</v>
      </c>
      <c r="AY2356" s="178" t="s">
        <v>178</v>
      </c>
      <c r="BK2356" s="180">
        <f>SUM(BK2357:BK2459)</f>
        <v>0</v>
      </c>
    </row>
    <row r="2357" spans="2:65" s="1" customFormat="1" ht="16.5" customHeight="1">
      <c r="B2357" s="35"/>
      <c r="C2357" s="183" t="s">
        <v>2612</v>
      </c>
      <c r="D2357" s="183" t="s">
        <v>180</v>
      </c>
      <c r="E2357" s="184" t="s">
        <v>2613</v>
      </c>
      <c r="F2357" s="185" t="s">
        <v>2614</v>
      </c>
      <c r="G2357" s="186" t="s">
        <v>183</v>
      </c>
      <c r="H2357" s="187">
        <v>5.49</v>
      </c>
      <c r="I2357" s="188"/>
      <c r="J2357" s="189">
        <f>ROUND(I2357*H2357,2)</f>
        <v>0</v>
      </c>
      <c r="K2357" s="185" t="s">
        <v>184</v>
      </c>
      <c r="L2357" s="39"/>
      <c r="M2357" s="190" t="s">
        <v>19</v>
      </c>
      <c r="N2357" s="191" t="s">
        <v>46</v>
      </c>
      <c r="O2357" s="61"/>
      <c r="P2357" s="192">
        <f>O2357*H2357</f>
        <v>0</v>
      </c>
      <c r="Q2357" s="192">
        <v>0</v>
      </c>
      <c r="R2357" s="192">
        <f>Q2357*H2357</f>
        <v>0</v>
      </c>
      <c r="S2357" s="192">
        <v>0</v>
      </c>
      <c r="T2357" s="193">
        <f>S2357*H2357</f>
        <v>0</v>
      </c>
      <c r="AR2357" s="18" t="s">
        <v>288</v>
      </c>
      <c r="AT2357" s="18" t="s">
        <v>180</v>
      </c>
      <c r="AU2357" s="18" t="s">
        <v>85</v>
      </c>
      <c r="AY2357" s="18" t="s">
        <v>178</v>
      </c>
      <c r="BE2357" s="194">
        <f>IF(N2357="základní",J2357,0)</f>
        <v>0</v>
      </c>
      <c r="BF2357" s="194">
        <f>IF(N2357="snížená",J2357,0)</f>
        <v>0</v>
      </c>
      <c r="BG2357" s="194">
        <f>IF(N2357="zákl. přenesená",J2357,0)</f>
        <v>0</v>
      </c>
      <c r="BH2357" s="194">
        <f>IF(N2357="sníž. přenesená",J2357,0)</f>
        <v>0</v>
      </c>
      <c r="BI2357" s="194">
        <f>IF(N2357="nulová",J2357,0)</f>
        <v>0</v>
      </c>
      <c r="BJ2357" s="18" t="s">
        <v>83</v>
      </c>
      <c r="BK2357" s="194">
        <f>ROUND(I2357*H2357,2)</f>
        <v>0</v>
      </c>
      <c r="BL2357" s="18" t="s">
        <v>288</v>
      </c>
      <c r="BM2357" s="18" t="s">
        <v>2615</v>
      </c>
    </row>
    <row r="2358" spans="2:65" s="1" customFormat="1" ht="11.25">
      <c r="B2358" s="35"/>
      <c r="C2358" s="36"/>
      <c r="D2358" s="195" t="s">
        <v>187</v>
      </c>
      <c r="E2358" s="36"/>
      <c r="F2358" s="196" t="s">
        <v>2616</v>
      </c>
      <c r="G2358" s="36"/>
      <c r="H2358" s="36"/>
      <c r="I2358" s="113"/>
      <c r="J2358" s="36"/>
      <c r="K2358" s="36"/>
      <c r="L2358" s="39"/>
      <c r="M2358" s="197"/>
      <c r="N2358" s="61"/>
      <c r="O2358" s="61"/>
      <c r="P2358" s="61"/>
      <c r="Q2358" s="61"/>
      <c r="R2358" s="61"/>
      <c r="S2358" s="61"/>
      <c r="T2358" s="62"/>
      <c r="AT2358" s="18" t="s">
        <v>187</v>
      </c>
      <c r="AU2358" s="18" t="s">
        <v>85</v>
      </c>
    </row>
    <row r="2359" spans="2:65" s="12" customFormat="1" ht="11.25">
      <c r="B2359" s="198"/>
      <c r="C2359" s="199"/>
      <c r="D2359" s="195" t="s">
        <v>189</v>
      </c>
      <c r="E2359" s="200" t="s">
        <v>19</v>
      </c>
      <c r="F2359" s="201" t="s">
        <v>2617</v>
      </c>
      <c r="G2359" s="199"/>
      <c r="H2359" s="200" t="s">
        <v>19</v>
      </c>
      <c r="I2359" s="202"/>
      <c r="J2359" s="199"/>
      <c r="K2359" s="199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189</v>
      </c>
      <c r="AU2359" s="207" t="s">
        <v>85</v>
      </c>
      <c r="AV2359" s="12" t="s">
        <v>83</v>
      </c>
      <c r="AW2359" s="12" t="s">
        <v>35</v>
      </c>
      <c r="AX2359" s="12" t="s">
        <v>75</v>
      </c>
      <c r="AY2359" s="207" t="s">
        <v>178</v>
      </c>
    </row>
    <row r="2360" spans="2:65" s="13" customFormat="1" ht="11.25">
      <c r="B2360" s="208"/>
      <c r="C2360" s="209"/>
      <c r="D2360" s="195" t="s">
        <v>189</v>
      </c>
      <c r="E2360" s="210" t="s">
        <v>19</v>
      </c>
      <c r="F2360" s="211" t="s">
        <v>2618</v>
      </c>
      <c r="G2360" s="209"/>
      <c r="H2360" s="212">
        <v>2.7</v>
      </c>
      <c r="I2360" s="213"/>
      <c r="J2360" s="209"/>
      <c r="K2360" s="209"/>
      <c r="L2360" s="214"/>
      <c r="M2360" s="215"/>
      <c r="N2360" s="216"/>
      <c r="O2360" s="216"/>
      <c r="P2360" s="216"/>
      <c r="Q2360" s="216"/>
      <c r="R2360" s="216"/>
      <c r="S2360" s="216"/>
      <c r="T2360" s="217"/>
      <c r="AT2360" s="218" t="s">
        <v>189</v>
      </c>
      <c r="AU2360" s="218" t="s">
        <v>85</v>
      </c>
      <c r="AV2360" s="13" t="s">
        <v>85</v>
      </c>
      <c r="AW2360" s="13" t="s">
        <v>35</v>
      </c>
      <c r="AX2360" s="13" t="s">
        <v>75</v>
      </c>
      <c r="AY2360" s="218" t="s">
        <v>178</v>
      </c>
    </row>
    <row r="2361" spans="2:65" s="13" customFormat="1" ht="11.25">
      <c r="B2361" s="208"/>
      <c r="C2361" s="209"/>
      <c r="D2361" s="195" t="s">
        <v>189</v>
      </c>
      <c r="E2361" s="210" t="s">
        <v>19</v>
      </c>
      <c r="F2361" s="211" t="s">
        <v>2619</v>
      </c>
      <c r="G2361" s="209"/>
      <c r="H2361" s="212">
        <v>1.2150000000000001</v>
      </c>
      <c r="I2361" s="213"/>
      <c r="J2361" s="209"/>
      <c r="K2361" s="209"/>
      <c r="L2361" s="214"/>
      <c r="M2361" s="215"/>
      <c r="N2361" s="216"/>
      <c r="O2361" s="216"/>
      <c r="P2361" s="216"/>
      <c r="Q2361" s="216"/>
      <c r="R2361" s="216"/>
      <c r="S2361" s="216"/>
      <c r="T2361" s="217"/>
      <c r="AT2361" s="218" t="s">
        <v>189</v>
      </c>
      <c r="AU2361" s="218" t="s">
        <v>85</v>
      </c>
      <c r="AV2361" s="13" t="s">
        <v>85</v>
      </c>
      <c r="AW2361" s="13" t="s">
        <v>35</v>
      </c>
      <c r="AX2361" s="13" t="s">
        <v>75</v>
      </c>
      <c r="AY2361" s="218" t="s">
        <v>178</v>
      </c>
    </row>
    <row r="2362" spans="2:65" s="13" customFormat="1" ht="11.25">
      <c r="B2362" s="208"/>
      <c r="C2362" s="209"/>
      <c r="D2362" s="195" t="s">
        <v>189</v>
      </c>
      <c r="E2362" s="210" t="s">
        <v>19</v>
      </c>
      <c r="F2362" s="211" t="s">
        <v>2620</v>
      </c>
      <c r="G2362" s="209"/>
      <c r="H2362" s="212">
        <v>1.575</v>
      </c>
      <c r="I2362" s="213"/>
      <c r="J2362" s="209"/>
      <c r="K2362" s="209"/>
      <c r="L2362" s="214"/>
      <c r="M2362" s="215"/>
      <c r="N2362" s="216"/>
      <c r="O2362" s="216"/>
      <c r="P2362" s="216"/>
      <c r="Q2362" s="216"/>
      <c r="R2362" s="216"/>
      <c r="S2362" s="216"/>
      <c r="T2362" s="217"/>
      <c r="AT2362" s="218" t="s">
        <v>189</v>
      </c>
      <c r="AU2362" s="218" t="s">
        <v>85</v>
      </c>
      <c r="AV2362" s="13" t="s">
        <v>85</v>
      </c>
      <c r="AW2362" s="13" t="s">
        <v>35</v>
      </c>
      <c r="AX2362" s="13" t="s">
        <v>75</v>
      </c>
      <c r="AY2362" s="218" t="s">
        <v>178</v>
      </c>
    </row>
    <row r="2363" spans="2:65" s="14" customFormat="1" ht="11.25">
      <c r="B2363" s="219"/>
      <c r="C2363" s="220"/>
      <c r="D2363" s="195" t="s">
        <v>189</v>
      </c>
      <c r="E2363" s="221" t="s">
        <v>19</v>
      </c>
      <c r="F2363" s="222" t="s">
        <v>258</v>
      </c>
      <c r="G2363" s="220"/>
      <c r="H2363" s="223">
        <v>5.49</v>
      </c>
      <c r="I2363" s="224"/>
      <c r="J2363" s="220"/>
      <c r="K2363" s="220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189</v>
      </c>
      <c r="AU2363" s="229" t="s">
        <v>85</v>
      </c>
      <c r="AV2363" s="14" t="s">
        <v>185</v>
      </c>
      <c r="AW2363" s="14" t="s">
        <v>35</v>
      </c>
      <c r="AX2363" s="14" t="s">
        <v>83</v>
      </c>
      <c r="AY2363" s="229" t="s">
        <v>178</v>
      </c>
    </row>
    <row r="2364" spans="2:65" s="1" customFormat="1" ht="16.5" customHeight="1">
      <c r="B2364" s="35"/>
      <c r="C2364" s="245" t="s">
        <v>2621</v>
      </c>
      <c r="D2364" s="245" t="s">
        <v>970</v>
      </c>
      <c r="E2364" s="246" t="s">
        <v>2622</v>
      </c>
      <c r="F2364" s="247" t="s">
        <v>2623</v>
      </c>
      <c r="G2364" s="248" t="s">
        <v>183</v>
      </c>
      <c r="H2364" s="249">
        <v>5.49</v>
      </c>
      <c r="I2364" s="250"/>
      <c r="J2364" s="251">
        <f>ROUND(I2364*H2364,2)</f>
        <v>0</v>
      </c>
      <c r="K2364" s="247" t="s">
        <v>184</v>
      </c>
      <c r="L2364" s="252"/>
      <c r="M2364" s="253" t="s">
        <v>19</v>
      </c>
      <c r="N2364" s="254" t="s">
        <v>46</v>
      </c>
      <c r="O2364" s="61"/>
      <c r="P2364" s="192">
        <f>O2364*H2364</f>
        <v>0</v>
      </c>
      <c r="Q2364" s="192">
        <v>1.6E-2</v>
      </c>
      <c r="R2364" s="192">
        <f>Q2364*H2364</f>
        <v>8.7840000000000001E-2</v>
      </c>
      <c r="S2364" s="192">
        <v>0</v>
      </c>
      <c r="T2364" s="193">
        <f>S2364*H2364</f>
        <v>0</v>
      </c>
      <c r="AR2364" s="18" t="s">
        <v>403</v>
      </c>
      <c r="AT2364" s="18" t="s">
        <v>970</v>
      </c>
      <c r="AU2364" s="18" t="s">
        <v>85</v>
      </c>
      <c r="AY2364" s="18" t="s">
        <v>178</v>
      </c>
      <c r="BE2364" s="194">
        <f>IF(N2364="základní",J2364,0)</f>
        <v>0</v>
      </c>
      <c r="BF2364" s="194">
        <f>IF(N2364="snížená",J2364,0)</f>
        <v>0</v>
      </c>
      <c r="BG2364" s="194">
        <f>IF(N2364="zákl. přenesená",J2364,0)</f>
        <v>0</v>
      </c>
      <c r="BH2364" s="194">
        <f>IF(N2364="sníž. přenesená",J2364,0)</f>
        <v>0</v>
      </c>
      <c r="BI2364" s="194">
        <f>IF(N2364="nulová",J2364,0)</f>
        <v>0</v>
      </c>
      <c r="BJ2364" s="18" t="s">
        <v>83</v>
      </c>
      <c r="BK2364" s="194">
        <f>ROUND(I2364*H2364,2)</f>
        <v>0</v>
      </c>
      <c r="BL2364" s="18" t="s">
        <v>288</v>
      </c>
      <c r="BM2364" s="18" t="s">
        <v>2624</v>
      </c>
    </row>
    <row r="2365" spans="2:65" s="1" customFormat="1" ht="11.25">
      <c r="B2365" s="35"/>
      <c r="C2365" s="36"/>
      <c r="D2365" s="195" t="s">
        <v>187</v>
      </c>
      <c r="E2365" s="36"/>
      <c r="F2365" s="196" t="s">
        <v>2623</v>
      </c>
      <c r="G2365" s="36"/>
      <c r="H2365" s="36"/>
      <c r="I2365" s="113"/>
      <c r="J2365" s="36"/>
      <c r="K2365" s="36"/>
      <c r="L2365" s="39"/>
      <c r="M2365" s="197"/>
      <c r="N2365" s="61"/>
      <c r="O2365" s="61"/>
      <c r="P2365" s="61"/>
      <c r="Q2365" s="61"/>
      <c r="R2365" s="61"/>
      <c r="S2365" s="61"/>
      <c r="T2365" s="62"/>
      <c r="AT2365" s="18" t="s">
        <v>187</v>
      </c>
      <c r="AU2365" s="18" t="s">
        <v>85</v>
      </c>
    </row>
    <row r="2366" spans="2:65" s="1" customFormat="1" ht="16.5" customHeight="1">
      <c r="B2366" s="35"/>
      <c r="C2366" s="183" t="s">
        <v>2625</v>
      </c>
      <c r="D2366" s="183" t="s">
        <v>180</v>
      </c>
      <c r="E2366" s="184" t="s">
        <v>2626</v>
      </c>
      <c r="F2366" s="185" t="s">
        <v>2627</v>
      </c>
      <c r="G2366" s="186" t="s">
        <v>496</v>
      </c>
      <c r="H2366" s="187">
        <v>21.2</v>
      </c>
      <c r="I2366" s="188"/>
      <c r="J2366" s="189">
        <f>ROUND(I2366*H2366,2)</f>
        <v>0</v>
      </c>
      <c r="K2366" s="185" t="s">
        <v>184</v>
      </c>
      <c r="L2366" s="39"/>
      <c r="M2366" s="190" t="s">
        <v>19</v>
      </c>
      <c r="N2366" s="191" t="s">
        <v>46</v>
      </c>
      <c r="O2366" s="61"/>
      <c r="P2366" s="192">
        <f>O2366*H2366</f>
        <v>0</v>
      </c>
      <c r="Q2366" s="192">
        <v>0</v>
      </c>
      <c r="R2366" s="192">
        <f>Q2366*H2366</f>
        <v>0</v>
      </c>
      <c r="S2366" s="192">
        <v>0</v>
      </c>
      <c r="T2366" s="193">
        <f>S2366*H2366</f>
        <v>0</v>
      </c>
      <c r="AR2366" s="18" t="s">
        <v>288</v>
      </c>
      <c r="AT2366" s="18" t="s">
        <v>180</v>
      </c>
      <c r="AU2366" s="18" t="s">
        <v>85</v>
      </c>
      <c r="AY2366" s="18" t="s">
        <v>178</v>
      </c>
      <c r="BE2366" s="194">
        <f>IF(N2366="základní",J2366,0)</f>
        <v>0</v>
      </c>
      <c r="BF2366" s="194">
        <f>IF(N2366="snížená",J2366,0)</f>
        <v>0</v>
      </c>
      <c r="BG2366" s="194">
        <f>IF(N2366="zákl. přenesená",J2366,0)</f>
        <v>0</v>
      </c>
      <c r="BH2366" s="194">
        <f>IF(N2366="sníž. přenesená",J2366,0)</f>
        <v>0</v>
      </c>
      <c r="BI2366" s="194">
        <f>IF(N2366="nulová",J2366,0)</f>
        <v>0</v>
      </c>
      <c r="BJ2366" s="18" t="s">
        <v>83</v>
      </c>
      <c r="BK2366" s="194">
        <f>ROUND(I2366*H2366,2)</f>
        <v>0</v>
      </c>
      <c r="BL2366" s="18" t="s">
        <v>288</v>
      </c>
      <c r="BM2366" s="18" t="s">
        <v>2628</v>
      </c>
    </row>
    <row r="2367" spans="2:65" s="1" customFormat="1" ht="11.25">
      <c r="B2367" s="35"/>
      <c r="C2367" s="36"/>
      <c r="D2367" s="195" t="s">
        <v>187</v>
      </c>
      <c r="E2367" s="36"/>
      <c r="F2367" s="196" t="s">
        <v>2629</v>
      </c>
      <c r="G2367" s="36"/>
      <c r="H2367" s="36"/>
      <c r="I2367" s="113"/>
      <c r="J2367" s="36"/>
      <c r="K2367" s="36"/>
      <c r="L2367" s="39"/>
      <c r="M2367" s="197"/>
      <c r="N2367" s="61"/>
      <c r="O2367" s="61"/>
      <c r="P2367" s="61"/>
      <c r="Q2367" s="61"/>
      <c r="R2367" s="61"/>
      <c r="S2367" s="61"/>
      <c r="T2367" s="62"/>
      <c r="AT2367" s="18" t="s">
        <v>187</v>
      </c>
      <c r="AU2367" s="18" t="s">
        <v>85</v>
      </c>
    </row>
    <row r="2368" spans="2:65" s="12" customFormat="1" ht="11.25">
      <c r="B2368" s="198"/>
      <c r="C2368" s="199"/>
      <c r="D2368" s="195" t="s">
        <v>189</v>
      </c>
      <c r="E2368" s="200" t="s">
        <v>19</v>
      </c>
      <c r="F2368" s="201" t="s">
        <v>2617</v>
      </c>
      <c r="G2368" s="199"/>
      <c r="H2368" s="200" t="s">
        <v>19</v>
      </c>
      <c r="I2368" s="202"/>
      <c r="J2368" s="199"/>
      <c r="K2368" s="199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189</v>
      </c>
      <c r="AU2368" s="207" t="s">
        <v>85</v>
      </c>
      <c r="AV2368" s="12" t="s">
        <v>83</v>
      </c>
      <c r="AW2368" s="12" t="s">
        <v>35</v>
      </c>
      <c r="AX2368" s="12" t="s">
        <v>75</v>
      </c>
      <c r="AY2368" s="207" t="s">
        <v>178</v>
      </c>
    </row>
    <row r="2369" spans="2:65" s="13" customFormat="1" ht="11.25">
      <c r="B2369" s="208"/>
      <c r="C2369" s="209"/>
      <c r="D2369" s="195" t="s">
        <v>189</v>
      </c>
      <c r="E2369" s="210" t="s">
        <v>19</v>
      </c>
      <c r="F2369" s="211" t="s">
        <v>2630</v>
      </c>
      <c r="G2369" s="209"/>
      <c r="H2369" s="212">
        <v>11.4</v>
      </c>
      <c r="I2369" s="213"/>
      <c r="J2369" s="209"/>
      <c r="K2369" s="209"/>
      <c r="L2369" s="214"/>
      <c r="M2369" s="215"/>
      <c r="N2369" s="216"/>
      <c r="O2369" s="216"/>
      <c r="P2369" s="216"/>
      <c r="Q2369" s="216"/>
      <c r="R2369" s="216"/>
      <c r="S2369" s="216"/>
      <c r="T2369" s="217"/>
      <c r="AT2369" s="218" t="s">
        <v>189</v>
      </c>
      <c r="AU2369" s="218" t="s">
        <v>85</v>
      </c>
      <c r="AV2369" s="13" t="s">
        <v>85</v>
      </c>
      <c r="AW2369" s="13" t="s">
        <v>35</v>
      </c>
      <c r="AX2369" s="13" t="s">
        <v>75</v>
      </c>
      <c r="AY2369" s="218" t="s">
        <v>178</v>
      </c>
    </row>
    <row r="2370" spans="2:65" s="13" customFormat="1" ht="11.25">
      <c r="B2370" s="208"/>
      <c r="C2370" s="209"/>
      <c r="D2370" s="195" t="s">
        <v>189</v>
      </c>
      <c r="E2370" s="210" t="s">
        <v>19</v>
      </c>
      <c r="F2370" s="211" t="s">
        <v>2631</v>
      </c>
      <c r="G2370" s="209"/>
      <c r="H2370" s="212">
        <v>4.5</v>
      </c>
      <c r="I2370" s="213"/>
      <c r="J2370" s="209"/>
      <c r="K2370" s="209"/>
      <c r="L2370" s="214"/>
      <c r="M2370" s="215"/>
      <c r="N2370" s="216"/>
      <c r="O2370" s="216"/>
      <c r="P2370" s="216"/>
      <c r="Q2370" s="216"/>
      <c r="R2370" s="216"/>
      <c r="S2370" s="216"/>
      <c r="T2370" s="217"/>
      <c r="AT2370" s="218" t="s">
        <v>189</v>
      </c>
      <c r="AU2370" s="218" t="s">
        <v>85</v>
      </c>
      <c r="AV2370" s="13" t="s">
        <v>85</v>
      </c>
      <c r="AW2370" s="13" t="s">
        <v>35</v>
      </c>
      <c r="AX2370" s="13" t="s">
        <v>75</v>
      </c>
      <c r="AY2370" s="218" t="s">
        <v>178</v>
      </c>
    </row>
    <row r="2371" spans="2:65" s="13" customFormat="1" ht="11.25">
      <c r="B2371" s="208"/>
      <c r="C2371" s="209"/>
      <c r="D2371" s="195" t="s">
        <v>189</v>
      </c>
      <c r="E2371" s="210" t="s">
        <v>19</v>
      </c>
      <c r="F2371" s="211" t="s">
        <v>2632</v>
      </c>
      <c r="G2371" s="209"/>
      <c r="H2371" s="212">
        <v>5.3</v>
      </c>
      <c r="I2371" s="213"/>
      <c r="J2371" s="209"/>
      <c r="K2371" s="209"/>
      <c r="L2371" s="214"/>
      <c r="M2371" s="215"/>
      <c r="N2371" s="216"/>
      <c r="O2371" s="216"/>
      <c r="P2371" s="216"/>
      <c r="Q2371" s="216"/>
      <c r="R2371" s="216"/>
      <c r="S2371" s="216"/>
      <c r="T2371" s="217"/>
      <c r="AT2371" s="218" t="s">
        <v>189</v>
      </c>
      <c r="AU2371" s="218" t="s">
        <v>85</v>
      </c>
      <c r="AV2371" s="13" t="s">
        <v>85</v>
      </c>
      <c r="AW2371" s="13" t="s">
        <v>35</v>
      </c>
      <c r="AX2371" s="13" t="s">
        <v>75</v>
      </c>
      <c r="AY2371" s="218" t="s">
        <v>178</v>
      </c>
    </row>
    <row r="2372" spans="2:65" s="14" customFormat="1" ht="11.25">
      <c r="B2372" s="219"/>
      <c r="C2372" s="220"/>
      <c r="D2372" s="195" t="s">
        <v>189</v>
      </c>
      <c r="E2372" s="221" t="s">
        <v>19</v>
      </c>
      <c r="F2372" s="222" t="s">
        <v>258</v>
      </c>
      <c r="G2372" s="220"/>
      <c r="H2372" s="223">
        <v>21.2</v>
      </c>
      <c r="I2372" s="224"/>
      <c r="J2372" s="220"/>
      <c r="K2372" s="220"/>
      <c r="L2372" s="225"/>
      <c r="M2372" s="226"/>
      <c r="N2372" s="227"/>
      <c r="O2372" s="227"/>
      <c r="P2372" s="227"/>
      <c r="Q2372" s="227"/>
      <c r="R2372" s="227"/>
      <c r="S2372" s="227"/>
      <c r="T2372" s="228"/>
      <c r="AT2372" s="229" t="s">
        <v>189</v>
      </c>
      <c r="AU2372" s="229" t="s">
        <v>85</v>
      </c>
      <c r="AV2372" s="14" t="s">
        <v>185</v>
      </c>
      <c r="AW2372" s="14" t="s">
        <v>35</v>
      </c>
      <c r="AX2372" s="14" t="s">
        <v>83</v>
      </c>
      <c r="AY2372" s="229" t="s">
        <v>178</v>
      </c>
    </row>
    <row r="2373" spans="2:65" s="1" customFormat="1" ht="16.5" customHeight="1">
      <c r="B2373" s="35"/>
      <c r="C2373" s="245" t="s">
        <v>2633</v>
      </c>
      <c r="D2373" s="245" t="s">
        <v>970</v>
      </c>
      <c r="E2373" s="246" t="s">
        <v>2634</v>
      </c>
      <c r="F2373" s="247" t="s">
        <v>2635</v>
      </c>
      <c r="G2373" s="248" t="s">
        <v>496</v>
      </c>
      <c r="H2373" s="249">
        <v>24.38</v>
      </c>
      <c r="I2373" s="250"/>
      <c r="J2373" s="251">
        <f>ROUND(I2373*H2373,2)</f>
        <v>0</v>
      </c>
      <c r="K2373" s="247" t="s">
        <v>184</v>
      </c>
      <c r="L2373" s="252"/>
      <c r="M2373" s="253" t="s">
        <v>19</v>
      </c>
      <c r="N2373" s="254" t="s">
        <v>46</v>
      </c>
      <c r="O2373" s="61"/>
      <c r="P2373" s="192">
        <f>O2373*H2373</f>
        <v>0</v>
      </c>
      <c r="Q2373" s="192">
        <v>2.0000000000000001E-4</v>
      </c>
      <c r="R2373" s="192">
        <f>Q2373*H2373</f>
        <v>4.8760000000000001E-3</v>
      </c>
      <c r="S2373" s="192">
        <v>0</v>
      </c>
      <c r="T2373" s="193">
        <f>S2373*H2373</f>
        <v>0</v>
      </c>
      <c r="AR2373" s="18" t="s">
        <v>403</v>
      </c>
      <c r="AT2373" s="18" t="s">
        <v>970</v>
      </c>
      <c r="AU2373" s="18" t="s">
        <v>85</v>
      </c>
      <c r="AY2373" s="18" t="s">
        <v>178</v>
      </c>
      <c r="BE2373" s="194">
        <f>IF(N2373="základní",J2373,0)</f>
        <v>0</v>
      </c>
      <c r="BF2373" s="194">
        <f>IF(N2373="snížená",J2373,0)</f>
        <v>0</v>
      </c>
      <c r="BG2373" s="194">
        <f>IF(N2373="zákl. přenesená",J2373,0)</f>
        <v>0</v>
      </c>
      <c r="BH2373" s="194">
        <f>IF(N2373="sníž. přenesená",J2373,0)</f>
        <v>0</v>
      </c>
      <c r="BI2373" s="194">
        <f>IF(N2373="nulová",J2373,0)</f>
        <v>0</v>
      </c>
      <c r="BJ2373" s="18" t="s">
        <v>83</v>
      </c>
      <c r="BK2373" s="194">
        <f>ROUND(I2373*H2373,2)</f>
        <v>0</v>
      </c>
      <c r="BL2373" s="18" t="s">
        <v>288</v>
      </c>
      <c r="BM2373" s="18" t="s">
        <v>2636</v>
      </c>
    </row>
    <row r="2374" spans="2:65" s="1" customFormat="1" ht="11.25">
      <c r="B2374" s="35"/>
      <c r="C2374" s="36"/>
      <c r="D2374" s="195" t="s">
        <v>187</v>
      </c>
      <c r="E2374" s="36"/>
      <c r="F2374" s="196" t="s">
        <v>2635</v>
      </c>
      <c r="G2374" s="36"/>
      <c r="H2374" s="36"/>
      <c r="I2374" s="113"/>
      <c r="J2374" s="36"/>
      <c r="K2374" s="36"/>
      <c r="L2374" s="39"/>
      <c r="M2374" s="197"/>
      <c r="N2374" s="61"/>
      <c r="O2374" s="61"/>
      <c r="P2374" s="61"/>
      <c r="Q2374" s="61"/>
      <c r="R2374" s="61"/>
      <c r="S2374" s="61"/>
      <c r="T2374" s="62"/>
      <c r="AT2374" s="18" t="s">
        <v>187</v>
      </c>
      <c r="AU2374" s="18" t="s">
        <v>85</v>
      </c>
    </row>
    <row r="2375" spans="2:65" s="13" customFormat="1" ht="11.25">
      <c r="B2375" s="208"/>
      <c r="C2375" s="209"/>
      <c r="D2375" s="195" t="s">
        <v>189</v>
      </c>
      <c r="E2375" s="209"/>
      <c r="F2375" s="211" t="s">
        <v>2637</v>
      </c>
      <c r="G2375" s="209"/>
      <c r="H2375" s="212">
        <v>24.38</v>
      </c>
      <c r="I2375" s="213"/>
      <c r="J2375" s="209"/>
      <c r="K2375" s="209"/>
      <c r="L2375" s="214"/>
      <c r="M2375" s="215"/>
      <c r="N2375" s="216"/>
      <c r="O2375" s="216"/>
      <c r="P2375" s="216"/>
      <c r="Q2375" s="216"/>
      <c r="R2375" s="216"/>
      <c r="S2375" s="216"/>
      <c r="T2375" s="217"/>
      <c r="AT2375" s="218" t="s">
        <v>189</v>
      </c>
      <c r="AU2375" s="218" t="s">
        <v>85</v>
      </c>
      <c r="AV2375" s="13" t="s">
        <v>85</v>
      </c>
      <c r="AW2375" s="13" t="s">
        <v>4</v>
      </c>
      <c r="AX2375" s="13" t="s">
        <v>83</v>
      </c>
      <c r="AY2375" s="218" t="s">
        <v>178</v>
      </c>
    </row>
    <row r="2376" spans="2:65" s="1" customFormat="1" ht="16.5" customHeight="1">
      <c r="B2376" s="35"/>
      <c r="C2376" s="183" t="s">
        <v>2638</v>
      </c>
      <c r="D2376" s="183" t="s">
        <v>180</v>
      </c>
      <c r="E2376" s="184" t="s">
        <v>2639</v>
      </c>
      <c r="F2376" s="185" t="s">
        <v>2640</v>
      </c>
      <c r="G2376" s="186" t="s">
        <v>2338</v>
      </c>
      <c r="H2376" s="187">
        <v>16.013999999999999</v>
      </c>
      <c r="I2376" s="188"/>
      <c r="J2376" s="189">
        <f>ROUND(I2376*H2376,2)</f>
        <v>0</v>
      </c>
      <c r="K2376" s="185" t="s">
        <v>184</v>
      </c>
      <c r="L2376" s="39"/>
      <c r="M2376" s="190" t="s">
        <v>19</v>
      </c>
      <c r="N2376" s="191" t="s">
        <v>46</v>
      </c>
      <c r="O2376" s="61"/>
      <c r="P2376" s="192">
        <f>O2376*H2376</f>
        <v>0</v>
      </c>
      <c r="Q2376" s="192">
        <v>6.9999999999999994E-5</v>
      </c>
      <c r="R2376" s="192">
        <f>Q2376*H2376</f>
        <v>1.1209799999999999E-3</v>
      </c>
      <c r="S2376" s="192">
        <v>0</v>
      </c>
      <c r="T2376" s="193">
        <f>S2376*H2376</f>
        <v>0</v>
      </c>
      <c r="AR2376" s="18" t="s">
        <v>288</v>
      </c>
      <c r="AT2376" s="18" t="s">
        <v>180</v>
      </c>
      <c r="AU2376" s="18" t="s">
        <v>85</v>
      </c>
      <c r="AY2376" s="18" t="s">
        <v>178</v>
      </c>
      <c r="BE2376" s="194">
        <f>IF(N2376="základní",J2376,0)</f>
        <v>0</v>
      </c>
      <c r="BF2376" s="194">
        <f>IF(N2376="snížená",J2376,0)</f>
        <v>0</v>
      </c>
      <c r="BG2376" s="194">
        <f>IF(N2376="zákl. přenesená",J2376,0)</f>
        <v>0</v>
      </c>
      <c r="BH2376" s="194">
        <f>IF(N2376="sníž. přenesená",J2376,0)</f>
        <v>0</v>
      </c>
      <c r="BI2376" s="194">
        <f>IF(N2376="nulová",J2376,0)</f>
        <v>0</v>
      </c>
      <c r="BJ2376" s="18" t="s">
        <v>83</v>
      </c>
      <c r="BK2376" s="194">
        <f>ROUND(I2376*H2376,2)</f>
        <v>0</v>
      </c>
      <c r="BL2376" s="18" t="s">
        <v>288</v>
      </c>
      <c r="BM2376" s="18" t="s">
        <v>2641</v>
      </c>
    </row>
    <row r="2377" spans="2:65" s="1" customFormat="1" ht="11.25">
      <c r="B2377" s="35"/>
      <c r="C2377" s="36"/>
      <c r="D2377" s="195" t="s">
        <v>187</v>
      </c>
      <c r="E2377" s="36"/>
      <c r="F2377" s="196" t="s">
        <v>2642</v>
      </c>
      <c r="G2377" s="36"/>
      <c r="H2377" s="36"/>
      <c r="I2377" s="113"/>
      <c r="J2377" s="36"/>
      <c r="K2377" s="36"/>
      <c r="L2377" s="39"/>
      <c r="M2377" s="197"/>
      <c r="N2377" s="61"/>
      <c r="O2377" s="61"/>
      <c r="P2377" s="61"/>
      <c r="Q2377" s="61"/>
      <c r="R2377" s="61"/>
      <c r="S2377" s="61"/>
      <c r="T2377" s="62"/>
      <c r="AT2377" s="18" t="s">
        <v>187</v>
      </c>
      <c r="AU2377" s="18" t="s">
        <v>85</v>
      </c>
    </row>
    <row r="2378" spans="2:65" s="12" customFormat="1" ht="11.25">
      <c r="B2378" s="198"/>
      <c r="C2378" s="199"/>
      <c r="D2378" s="195" t="s">
        <v>189</v>
      </c>
      <c r="E2378" s="200" t="s">
        <v>19</v>
      </c>
      <c r="F2378" s="201" t="s">
        <v>2643</v>
      </c>
      <c r="G2378" s="199"/>
      <c r="H2378" s="200" t="s">
        <v>19</v>
      </c>
      <c r="I2378" s="202"/>
      <c r="J2378" s="199"/>
      <c r="K2378" s="199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189</v>
      </c>
      <c r="AU2378" s="207" t="s">
        <v>85</v>
      </c>
      <c r="AV2378" s="12" t="s">
        <v>83</v>
      </c>
      <c r="AW2378" s="12" t="s">
        <v>35</v>
      </c>
      <c r="AX2378" s="12" t="s">
        <v>75</v>
      </c>
      <c r="AY2378" s="207" t="s">
        <v>178</v>
      </c>
    </row>
    <row r="2379" spans="2:65" s="12" customFormat="1" ht="11.25">
      <c r="B2379" s="198"/>
      <c r="C2379" s="199"/>
      <c r="D2379" s="195" t="s">
        <v>189</v>
      </c>
      <c r="E2379" s="200" t="s">
        <v>19</v>
      </c>
      <c r="F2379" s="201" t="s">
        <v>954</v>
      </c>
      <c r="G2379" s="199"/>
      <c r="H2379" s="200" t="s">
        <v>19</v>
      </c>
      <c r="I2379" s="202"/>
      <c r="J2379" s="199"/>
      <c r="K2379" s="199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189</v>
      </c>
      <c r="AU2379" s="207" t="s">
        <v>85</v>
      </c>
      <c r="AV2379" s="12" t="s">
        <v>83</v>
      </c>
      <c r="AW2379" s="12" t="s">
        <v>35</v>
      </c>
      <c r="AX2379" s="12" t="s">
        <v>75</v>
      </c>
      <c r="AY2379" s="207" t="s">
        <v>178</v>
      </c>
    </row>
    <row r="2380" spans="2:65" s="12" customFormat="1" ht="11.25">
      <c r="B2380" s="198"/>
      <c r="C2380" s="199"/>
      <c r="D2380" s="195" t="s">
        <v>189</v>
      </c>
      <c r="E2380" s="200" t="s">
        <v>19</v>
      </c>
      <c r="F2380" s="201" t="s">
        <v>955</v>
      </c>
      <c r="G2380" s="199"/>
      <c r="H2380" s="200" t="s">
        <v>19</v>
      </c>
      <c r="I2380" s="202"/>
      <c r="J2380" s="199"/>
      <c r="K2380" s="199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189</v>
      </c>
      <c r="AU2380" s="207" t="s">
        <v>85</v>
      </c>
      <c r="AV2380" s="12" t="s">
        <v>83</v>
      </c>
      <c r="AW2380" s="12" t="s">
        <v>35</v>
      </c>
      <c r="AX2380" s="12" t="s">
        <v>75</v>
      </c>
      <c r="AY2380" s="207" t="s">
        <v>178</v>
      </c>
    </row>
    <row r="2381" spans="2:65" s="12" customFormat="1" ht="11.25">
      <c r="B2381" s="198"/>
      <c r="C2381" s="199"/>
      <c r="D2381" s="195" t="s">
        <v>189</v>
      </c>
      <c r="E2381" s="200" t="s">
        <v>19</v>
      </c>
      <c r="F2381" s="201" t="s">
        <v>2644</v>
      </c>
      <c r="G2381" s="199"/>
      <c r="H2381" s="200" t="s">
        <v>19</v>
      </c>
      <c r="I2381" s="202"/>
      <c r="J2381" s="199"/>
      <c r="K2381" s="199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189</v>
      </c>
      <c r="AU2381" s="207" t="s">
        <v>85</v>
      </c>
      <c r="AV2381" s="12" t="s">
        <v>83</v>
      </c>
      <c r="AW2381" s="12" t="s">
        <v>35</v>
      </c>
      <c r="AX2381" s="12" t="s">
        <v>75</v>
      </c>
      <c r="AY2381" s="207" t="s">
        <v>178</v>
      </c>
    </row>
    <row r="2382" spans="2:65" s="13" customFormat="1" ht="11.25">
      <c r="B2382" s="208"/>
      <c r="C2382" s="209"/>
      <c r="D2382" s="195" t="s">
        <v>189</v>
      </c>
      <c r="E2382" s="210" t="s">
        <v>19</v>
      </c>
      <c r="F2382" s="211" t="s">
        <v>2645</v>
      </c>
      <c r="G2382" s="209"/>
      <c r="H2382" s="212">
        <v>3.0139999999999998</v>
      </c>
      <c r="I2382" s="213"/>
      <c r="J2382" s="209"/>
      <c r="K2382" s="209"/>
      <c r="L2382" s="214"/>
      <c r="M2382" s="215"/>
      <c r="N2382" s="216"/>
      <c r="O2382" s="216"/>
      <c r="P2382" s="216"/>
      <c r="Q2382" s="216"/>
      <c r="R2382" s="216"/>
      <c r="S2382" s="216"/>
      <c r="T2382" s="217"/>
      <c r="AT2382" s="218" t="s">
        <v>189</v>
      </c>
      <c r="AU2382" s="218" t="s">
        <v>85</v>
      </c>
      <c r="AV2382" s="13" t="s">
        <v>85</v>
      </c>
      <c r="AW2382" s="13" t="s">
        <v>35</v>
      </c>
      <c r="AX2382" s="13" t="s">
        <v>75</v>
      </c>
      <c r="AY2382" s="218" t="s">
        <v>178</v>
      </c>
    </row>
    <row r="2383" spans="2:65" s="12" customFormat="1" ht="11.25">
      <c r="B2383" s="198"/>
      <c r="C2383" s="199"/>
      <c r="D2383" s="195" t="s">
        <v>189</v>
      </c>
      <c r="E2383" s="200" t="s">
        <v>19</v>
      </c>
      <c r="F2383" s="201" t="s">
        <v>957</v>
      </c>
      <c r="G2383" s="199"/>
      <c r="H2383" s="200" t="s">
        <v>19</v>
      </c>
      <c r="I2383" s="202"/>
      <c r="J2383" s="199"/>
      <c r="K2383" s="199"/>
      <c r="L2383" s="203"/>
      <c r="M2383" s="204"/>
      <c r="N2383" s="205"/>
      <c r="O2383" s="205"/>
      <c r="P2383" s="205"/>
      <c r="Q2383" s="205"/>
      <c r="R2383" s="205"/>
      <c r="S2383" s="205"/>
      <c r="T2383" s="206"/>
      <c r="AT2383" s="207" t="s">
        <v>189</v>
      </c>
      <c r="AU2383" s="207" t="s">
        <v>85</v>
      </c>
      <c r="AV2383" s="12" t="s">
        <v>83</v>
      </c>
      <c r="AW2383" s="12" t="s">
        <v>35</v>
      </c>
      <c r="AX2383" s="12" t="s">
        <v>75</v>
      </c>
      <c r="AY2383" s="207" t="s">
        <v>178</v>
      </c>
    </row>
    <row r="2384" spans="2:65" s="12" customFormat="1" ht="11.25">
      <c r="B2384" s="198"/>
      <c r="C2384" s="199"/>
      <c r="D2384" s="195" t="s">
        <v>189</v>
      </c>
      <c r="E2384" s="200" t="s">
        <v>19</v>
      </c>
      <c r="F2384" s="201" t="s">
        <v>958</v>
      </c>
      <c r="G2384" s="199"/>
      <c r="H2384" s="200" t="s">
        <v>19</v>
      </c>
      <c r="I2384" s="202"/>
      <c r="J2384" s="199"/>
      <c r="K2384" s="199"/>
      <c r="L2384" s="203"/>
      <c r="M2384" s="204"/>
      <c r="N2384" s="205"/>
      <c r="O2384" s="205"/>
      <c r="P2384" s="205"/>
      <c r="Q2384" s="205"/>
      <c r="R2384" s="205"/>
      <c r="S2384" s="205"/>
      <c r="T2384" s="206"/>
      <c r="AT2384" s="207" t="s">
        <v>189</v>
      </c>
      <c r="AU2384" s="207" t="s">
        <v>85</v>
      </c>
      <c r="AV2384" s="12" t="s">
        <v>83</v>
      </c>
      <c r="AW2384" s="12" t="s">
        <v>35</v>
      </c>
      <c r="AX2384" s="12" t="s">
        <v>75</v>
      </c>
      <c r="AY2384" s="207" t="s">
        <v>178</v>
      </c>
    </row>
    <row r="2385" spans="2:65" s="12" customFormat="1" ht="11.25">
      <c r="B2385" s="198"/>
      <c r="C2385" s="199"/>
      <c r="D2385" s="195" t="s">
        <v>189</v>
      </c>
      <c r="E2385" s="200" t="s">
        <v>19</v>
      </c>
      <c r="F2385" s="201" t="s">
        <v>959</v>
      </c>
      <c r="G2385" s="199"/>
      <c r="H2385" s="200" t="s">
        <v>19</v>
      </c>
      <c r="I2385" s="202"/>
      <c r="J2385" s="199"/>
      <c r="K2385" s="199"/>
      <c r="L2385" s="203"/>
      <c r="M2385" s="204"/>
      <c r="N2385" s="205"/>
      <c r="O2385" s="205"/>
      <c r="P2385" s="205"/>
      <c r="Q2385" s="205"/>
      <c r="R2385" s="205"/>
      <c r="S2385" s="205"/>
      <c r="T2385" s="206"/>
      <c r="AT2385" s="207" t="s">
        <v>189</v>
      </c>
      <c r="AU2385" s="207" t="s">
        <v>85</v>
      </c>
      <c r="AV2385" s="12" t="s">
        <v>83</v>
      </c>
      <c r="AW2385" s="12" t="s">
        <v>35</v>
      </c>
      <c r="AX2385" s="12" t="s">
        <v>75</v>
      </c>
      <c r="AY2385" s="207" t="s">
        <v>178</v>
      </c>
    </row>
    <row r="2386" spans="2:65" s="12" customFormat="1" ht="11.25">
      <c r="B2386" s="198"/>
      <c r="C2386" s="199"/>
      <c r="D2386" s="195" t="s">
        <v>189</v>
      </c>
      <c r="E2386" s="200" t="s">
        <v>19</v>
      </c>
      <c r="F2386" s="201" t="s">
        <v>2646</v>
      </c>
      <c r="G2386" s="199"/>
      <c r="H2386" s="200" t="s">
        <v>19</v>
      </c>
      <c r="I2386" s="202"/>
      <c r="J2386" s="199"/>
      <c r="K2386" s="199"/>
      <c r="L2386" s="203"/>
      <c r="M2386" s="204"/>
      <c r="N2386" s="205"/>
      <c r="O2386" s="205"/>
      <c r="P2386" s="205"/>
      <c r="Q2386" s="205"/>
      <c r="R2386" s="205"/>
      <c r="S2386" s="205"/>
      <c r="T2386" s="206"/>
      <c r="AT2386" s="207" t="s">
        <v>189</v>
      </c>
      <c r="AU2386" s="207" t="s">
        <v>85</v>
      </c>
      <c r="AV2386" s="12" t="s">
        <v>83</v>
      </c>
      <c r="AW2386" s="12" t="s">
        <v>35</v>
      </c>
      <c r="AX2386" s="12" t="s">
        <v>75</v>
      </c>
      <c r="AY2386" s="207" t="s">
        <v>178</v>
      </c>
    </row>
    <row r="2387" spans="2:65" s="13" customFormat="1" ht="11.25">
      <c r="B2387" s="208"/>
      <c r="C2387" s="209"/>
      <c r="D2387" s="195" t="s">
        <v>189</v>
      </c>
      <c r="E2387" s="210" t="s">
        <v>19</v>
      </c>
      <c r="F2387" s="211" t="s">
        <v>2647</v>
      </c>
      <c r="G2387" s="209"/>
      <c r="H2387" s="212">
        <v>10.173999999999999</v>
      </c>
      <c r="I2387" s="213"/>
      <c r="J2387" s="209"/>
      <c r="K2387" s="209"/>
      <c r="L2387" s="214"/>
      <c r="M2387" s="215"/>
      <c r="N2387" s="216"/>
      <c r="O2387" s="216"/>
      <c r="P2387" s="216"/>
      <c r="Q2387" s="216"/>
      <c r="R2387" s="216"/>
      <c r="S2387" s="216"/>
      <c r="T2387" s="217"/>
      <c r="AT2387" s="218" t="s">
        <v>189</v>
      </c>
      <c r="AU2387" s="218" t="s">
        <v>85</v>
      </c>
      <c r="AV2387" s="13" t="s">
        <v>85</v>
      </c>
      <c r="AW2387" s="13" t="s">
        <v>35</v>
      </c>
      <c r="AX2387" s="13" t="s">
        <v>75</v>
      </c>
      <c r="AY2387" s="218" t="s">
        <v>178</v>
      </c>
    </row>
    <row r="2388" spans="2:65" s="12" customFormat="1" ht="11.25">
      <c r="B2388" s="198"/>
      <c r="C2388" s="199"/>
      <c r="D2388" s="195" t="s">
        <v>189</v>
      </c>
      <c r="E2388" s="200" t="s">
        <v>19</v>
      </c>
      <c r="F2388" s="201" t="s">
        <v>967</v>
      </c>
      <c r="G2388" s="199"/>
      <c r="H2388" s="200" t="s">
        <v>19</v>
      </c>
      <c r="I2388" s="202"/>
      <c r="J2388" s="199"/>
      <c r="K2388" s="199"/>
      <c r="L2388" s="203"/>
      <c r="M2388" s="204"/>
      <c r="N2388" s="205"/>
      <c r="O2388" s="205"/>
      <c r="P2388" s="205"/>
      <c r="Q2388" s="205"/>
      <c r="R2388" s="205"/>
      <c r="S2388" s="205"/>
      <c r="T2388" s="206"/>
      <c r="AT2388" s="207" t="s">
        <v>189</v>
      </c>
      <c r="AU2388" s="207" t="s">
        <v>85</v>
      </c>
      <c r="AV2388" s="12" t="s">
        <v>83</v>
      </c>
      <c r="AW2388" s="12" t="s">
        <v>35</v>
      </c>
      <c r="AX2388" s="12" t="s">
        <v>75</v>
      </c>
      <c r="AY2388" s="207" t="s">
        <v>178</v>
      </c>
    </row>
    <row r="2389" spans="2:65" s="12" customFormat="1" ht="11.25">
      <c r="B2389" s="198"/>
      <c r="C2389" s="199"/>
      <c r="D2389" s="195" t="s">
        <v>189</v>
      </c>
      <c r="E2389" s="200" t="s">
        <v>19</v>
      </c>
      <c r="F2389" s="201" t="s">
        <v>2648</v>
      </c>
      <c r="G2389" s="199"/>
      <c r="H2389" s="200" t="s">
        <v>19</v>
      </c>
      <c r="I2389" s="202"/>
      <c r="J2389" s="199"/>
      <c r="K2389" s="199"/>
      <c r="L2389" s="203"/>
      <c r="M2389" s="204"/>
      <c r="N2389" s="205"/>
      <c r="O2389" s="205"/>
      <c r="P2389" s="205"/>
      <c r="Q2389" s="205"/>
      <c r="R2389" s="205"/>
      <c r="S2389" s="205"/>
      <c r="T2389" s="206"/>
      <c r="AT2389" s="207" t="s">
        <v>189</v>
      </c>
      <c r="AU2389" s="207" t="s">
        <v>85</v>
      </c>
      <c r="AV2389" s="12" t="s">
        <v>83</v>
      </c>
      <c r="AW2389" s="12" t="s">
        <v>35</v>
      </c>
      <c r="AX2389" s="12" t="s">
        <v>75</v>
      </c>
      <c r="AY2389" s="207" t="s">
        <v>178</v>
      </c>
    </row>
    <row r="2390" spans="2:65" s="12" customFormat="1" ht="11.25">
      <c r="B2390" s="198"/>
      <c r="C2390" s="199"/>
      <c r="D2390" s="195" t="s">
        <v>189</v>
      </c>
      <c r="E2390" s="200" t="s">
        <v>19</v>
      </c>
      <c r="F2390" s="201" t="s">
        <v>2649</v>
      </c>
      <c r="G2390" s="199"/>
      <c r="H2390" s="200" t="s">
        <v>19</v>
      </c>
      <c r="I2390" s="202"/>
      <c r="J2390" s="199"/>
      <c r="K2390" s="199"/>
      <c r="L2390" s="203"/>
      <c r="M2390" s="204"/>
      <c r="N2390" s="205"/>
      <c r="O2390" s="205"/>
      <c r="P2390" s="205"/>
      <c r="Q2390" s="205"/>
      <c r="R2390" s="205"/>
      <c r="S2390" s="205"/>
      <c r="T2390" s="206"/>
      <c r="AT2390" s="207" t="s">
        <v>189</v>
      </c>
      <c r="AU2390" s="207" t="s">
        <v>85</v>
      </c>
      <c r="AV2390" s="12" t="s">
        <v>83</v>
      </c>
      <c r="AW2390" s="12" t="s">
        <v>35</v>
      </c>
      <c r="AX2390" s="12" t="s">
        <v>75</v>
      </c>
      <c r="AY2390" s="207" t="s">
        <v>178</v>
      </c>
    </row>
    <row r="2391" spans="2:65" s="13" customFormat="1" ht="11.25">
      <c r="B2391" s="208"/>
      <c r="C2391" s="209"/>
      <c r="D2391" s="195" t="s">
        <v>189</v>
      </c>
      <c r="E2391" s="210" t="s">
        <v>19</v>
      </c>
      <c r="F2391" s="211" t="s">
        <v>2650</v>
      </c>
      <c r="G2391" s="209"/>
      <c r="H2391" s="212">
        <v>2.8260000000000001</v>
      </c>
      <c r="I2391" s="213"/>
      <c r="J2391" s="209"/>
      <c r="K2391" s="209"/>
      <c r="L2391" s="214"/>
      <c r="M2391" s="215"/>
      <c r="N2391" s="216"/>
      <c r="O2391" s="216"/>
      <c r="P2391" s="216"/>
      <c r="Q2391" s="216"/>
      <c r="R2391" s="216"/>
      <c r="S2391" s="216"/>
      <c r="T2391" s="217"/>
      <c r="AT2391" s="218" t="s">
        <v>189</v>
      </c>
      <c r="AU2391" s="218" t="s">
        <v>85</v>
      </c>
      <c r="AV2391" s="13" t="s">
        <v>85</v>
      </c>
      <c r="AW2391" s="13" t="s">
        <v>35</v>
      </c>
      <c r="AX2391" s="13" t="s">
        <v>75</v>
      </c>
      <c r="AY2391" s="218" t="s">
        <v>178</v>
      </c>
    </row>
    <row r="2392" spans="2:65" s="14" customFormat="1" ht="11.25">
      <c r="B2392" s="219"/>
      <c r="C2392" s="220"/>
      <c r="D2392" s="195" t="s">
        <v>189</v>
      </c>
      <c r="E2392" s="221" t="s">
        <v>19</v>
      </c>
      <c r="F2392" s="222" t="s">
        <v>258</v>
      </c>
      <c r="G2392" s="220"/>
      <c r="H2392" s="223">
        <v>16.013999999999999</v>
      </c>
      <c r="I2392" s="224"/>
      <c r="J2392" s="220"/>
      <c r="K2392" s="220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189</v>
      </c>
      <c r="AU2392" s="229" t="s">
        <v>85</v>
      </c>
      <c r="AV2392" s="14" t="s">
        <v>185</v>
      </c>
      <c r="AW2392" s="14" t="s">
        <v>35</v>
      </c>
      <c r="AX2392" s="14" t="s">
        <v>83</v>
      </c>
      <c r="AY2392" s="229" t="s">
        <v>178</v>
      </c>
    </row>
    <row r="2393" spans="2:65" s="1" customFormat="1" ht="16.5" customHeight="1">
      <c r="B2393" s="35"/>
      <c r="C2393" s="245" t="s">
        <v>2651</v>
      </c>
      <c r="D2393" s="245" t="s">
        <v>970</v>
      </c>
      <c r="E2393" s="246" t="s">
        <v>2652</v>
      </c>
      <c r="F2393" s="247" t="s">
        <v>2653</v>
      </c>
      <c r="G2393" s="248" t="s">
        <v>362</v>
      </c>
      <c r="H2393" s="249">
        <v>1.7000000000000001E-2</v>
      </c>
      <c r="I2393" s="250"/>
      <c r="J2393" s="251">
        <f>ROUND(I2393*H2393,2)</f>
        <v>0</v>
      </c>
      <c r="K2393" s="247" t="s">
        <v>184</v>
      </c>
      <c r="L2393" s="252"/>
      <c r="M2393" s="253" t="s">
        <v>19</v>
      </c>
      <c r="N2393" s="254" t="s">
        <v>46</v>
      </c>
      <c r="O2393" s="61"/>
      <c r="P2393" s="192">
        <f>O2393*H2393</f>
        <v>0</v>
      </c>
      <c r="Q2393" s="192">
        <v>1</v>
      </c>
      <c r="R2393" s="192">
        <f>Q2393*H2393</f>
        <v>1.7000000000000001E-2</v>
      </c>
      <c r="S2393" s="192">
        <v>0</v>
      </c>
      <c r="T2393" s="193">
        <f>S2393*H2393</f>
        <v>0</v>
      </c>
      <c r="AR2393" s="18" t="s">
        <v>403</v>
      </c>
      <c r="AT2393" s="18" t="s">
        <v>970</v>
      </c>
      <c r="AU2393" s="18" t="s">
        <v>85</v>
      </c>
      <c r="AY2393" s="18" t="s">
        <v>178</v>
      </c>
      <c r="BE2393" s="194">
        <f>IF(N2393="základní",J2393,0)</f>
        <v>0</v>
      </c>
      <c r="BF2393" s="194">
        <f>IF(N2393="snížená",J2393,0)</f>
        <v>0</v>
      </c>
      <c r="BG2393" s="194">
        <f>IF(N2393="zákl. přenesená",J2393,0)</f>
        <v>0</v>
      </c>
      <c r="BH2393" s="194">
        <f>IF(N2393="sníž. přenesená",J2393,0)</f>
        <v>0</v>
      </c>
      <c r="BI2393" s="194">
        <f>IF(N2393="nulová",J2393,0)</f>
        <v>0</v>
      </c>
      <c r="BJ2393" s="18" t="s">
        <v>83</v>
      </c>
      <c r="BK2393" s="194">
        <f>ROUND(I2393*H2393,2)</f>
        <v>0</v>
      </c>
      <c r="BL2393" s="18" t="s">
        <v>288</v>
      </c>
      <c r="BM2393" s="18" t="s">
        <v>2654</v>
      </c>
    </row>
    <row r="2394" spans="2:65" s="1" customFormat="1" ht="11.25">
      <c r="B2394" s="35"/>
      <c r="C2394" s="36"/>
      <c r="D2394" s="195" t="s">
        <v>187</v>
      </c>
      <c r="E2394" s="36"/>
      <c r="F2394" s="196" t="s">
        <v>2653</v>
      </c>
      <c r="G2394" s="36"/>
      <c r="H2394" s="36"/>
      <c r="I2394" s="113"/>
      <c r="J2394" s="36"/>
      <c r="K2394" s="36"/>
      <c r="L2394" s="39"/>
      <c r="M2394" s="197"/>
      <c r="N2394" s="61"/>
      <c r="O2394" s="61"/>
      <c r="P2394" s="61"/>
      <c r="Q2394" s="61"/>
      <c r="R2394" s="61"/>
      <c r="S2394" s="61"/>
      <c r="T2394" s="62"/>
      <c r="AT2394" s="18" t="s">
        <v>187</v>
      </c>
      <c r="AU2394" s="18" t="s">
        <v>85</v>
      </c>
    </row>
    <row r="2395" spans="2:65" s="12" customFormat="1" ht="11.25">
      <c r="B2395" s="198"/>
      <c r="C2395" s="199"/>
      <c r="D2395" s="195" t="s">
        <v>189</v>
      </c>
      <c r="E2395" s="200" t="s">
        <v>19</v>
      </c>
      <c r="F2395" s="201" t="s">
        <v>2169</v>
      </c>
      <c r="G2395" s="199"/>
      <c r="H2395" s="200" t="s">
        <v>19</v>
      </c>
      <c r="I2395" s="202"/>
      <c r="J2395" s="199"/>
      <c r="K2395" s="199"/>
      <c r="L2395" s="203"/>
      <c r="M2395" s="204"/>
      <c r="N2395" s="205"/>
      <c r="O2395" s="205"/>
      <c r="P2395" s="205"/>
      <c r="Q2395" s="205"/>
      <c r="R2395" s="205"/>
      <c r="S2395" s="205"/>
      <c r="T2395" s="206"/>
      <c r="AT2395" s="207" t="s">
        <v>189</v>
      </c>
      <c r="AU2395" s="207" t="s">
        <v>85</v>
      </c>
      <c r="AV2395" s="12" t="s">
        <v>83</v>
      </c>
      <c r="AW2395" s="12" t="s">
        <v>35</v>
      </c>
      <c r="AX2395" s="12" t="s">
        <v>75</v>
      </c>
      <c r="AY2395" s="207" t="s">
        <v>178</v>
      </c>
    </row>
    <row r="2396" spans="2:65" s="12" customFormat="1" ht="11.25">
      <c r="B2396" s="198"/>
      <c r="C2396" s="199"/>
      <c r="D2396" s="195" t="s">
        <v>189</v>
      </c>
      <c r="E2396" s="200" t="s">
        <v>19</v>
      </c>
      <c r="F2396" s="201" t="s">
        <v>2655</v>
      </c>
      <c r="G2396" s="199"/>
      <c r="H2396" s="200" t="s">
        <v>19</v>
      </c>
      <c r="I2396" s="202"/>
      <c r="J2396" s="199"/>
      <c r="K2396" s="199"/>
      <c r="L2396" s="203"/>
      <c r="M2396" s="204"/>
      <c r="N2396" s="205"/>
      <c r="O2396" s="205"/>
      <c r="P2396" s="205"/>
      <c r="Q2396" s="205"/>
      <c r="R2396" s="205"/>
      <c r="S2396" s="205"/>
      <c r="T2396" s="206"/>
      <c r="AT2396" s="207" t="s">
        <v>189</v>
      </c>
      <c r="AU2396" s="207" t="s">
        <v>85</v>
      </c>
      <c r="AV2396" s="12" t="s">
        <v>83</v>
      </c>
      <c r="AW2396" s="12" t="s">
        <v>35</v>
      </c>
      <c r="AX2396" s="12" t="s">
        <v>75</v>
      </c>
      <c r="AY2396" s="207" t="s">
        <v>178</v>
      </c>
    </row>
    <row r="2397" spans="2:65" s="12" customFormat="1" ht="11.25">
      <c r="B2397" s="198"/>
      <c r="C2397" s="199"/>
      <c r="D2397" s="195" t="s">
        <v>189</v>
      </c>
      <c r="E2397" s="200" t="s">
        <v>19</v>
      </c>
      <c r="F2397" s="201" t="s">
        <v>954</v>
      </c>
      <c r="G2397" s="199"/>
      <c r="H2397" s="200" t="s">
        <v>19</v>
      </c>
      <c r="I2397" s="202"/>
      <c r="J2397" s="199"/>
      <c r="K2397" s="199"/>
      <c r="L2397" s="203"/>
      <c r="M2397" s="204"/>
      <c r="N2397" s="205"/>
      <c r="O2397" s="205"/>
      <c r="P2397" s="205"/>
      <c r="Q2397" s="205"/>
      <c r="R2397" s="205"/>
      <c r="S2397" s="205"/>
      <c r="T2397" s="206"/>
      <c r="AT2397" s="207" t="s">
        <v>189</v>
      </c>
      <c r="AU2397" s="207" t="s">
        <v>85</v>
      </c>
      <c r="AV2397" s="12" t="s">
        <v>83</v>
      </c>
      <c r="AW2397" s="12" t="s">
        <v>35</v>
      </c>
      <c r="AX2397" s="12" t="s">
        <v>75</v>
      </c>
      <c r="AY2397" s="207" t="s">
        <v>178</v>
      </c>
    </row>
    <row r="2398" spans="2:65" s="12" customFormat="1" ht="11.25">
      <c r="B2398" s="198"/>
      <c r="C2398" s="199"/>
      <c r="D2398" s="195" t="s">
        <v>189</v>
      </c>
      <c r="E2398" s="200" t="s">
        <v>19</v>
      </c>
      <c r="F2398" s="201" t="s">
        <v>955</v>
      </c>
      <c r="G2398" s="199"/>
      <c r="H2398" s="200" t="s">
        <v>19</v>
      </c>
      <c r="I2398" s="202"/>
      <c r="J2398" s="199"/>
      <c r="K2398" s="199"/>
      <c r="L2398" s="203"/>
      <c r="M2398" s="204"/>
      <c r="N2398" s="205"/>
      <c r="O2398" s="205"/>
      <c r="P2398" s="205"/>
      <c r="Q2398" s="205"/>
      <c r="R2398" s="205"/>
      <c r="S2398" s="205"/>
      <c r="T2398" s="206"/>
      <c r="AT2398" s="207" t="s">
        <v>189</v>
      </c>
      <c r="AU2398" s="207" t="s">
        <v>85</v>
      </c>
      <c r="AV2398" s="12" t="s">
        <v>83</v>
      </c>
      <c r="AW2398" s="12" t="s">
        <v>35</v>
      </c>
      <c r="AX2398" s="12" t="s">
        <v>75</v>
      </c>
      <c r="AY2398" s="207" t="s">
        <v>178</v>
      </c>
    </row>
    <row r="2399" spans="2:65" s="12" customFormat="1" ht="11.25">
      <c r="B2399" s="198"/>
      <c r="C2399" s="199"/>
      <c r="D2399" s="195" t="s">
        <v>189</v>
      </c>
      <c r="E2399" s="200" t="s">
        <v>19</v>
      </c>
      <c r="F2399" s="201" t="s">
        <v>2644</v>
      </c>
      <c r="G2399" s="199"/>
      <c r="H2399" s="200" t="s">
        <v>19</v>
      </c>
      <c r="I2399" s="202"/>
      <c r="J2399" s="199"/>
      <c r="K2399" s="199"/>
      <c r="L2399" s="203"/>
      <c r="M2399" s="204"/>
      <c r="N2399" s="205"/>
      <c r="O2399" s="205"/>
      <c r="P2399" s="205"/>
      <c r="Q2399" s="205"/>
      <c r="R2399" s="205"/>
      <c r="S2399" s="205"/>
      <c r="T2399" s="206"/>
      <c r="AT2399" s="207" t="s">
        <v>189</v>
      </c>
      <c r="AU2399" s="207" t="s">
        <v>85</v>
      </c>
      <c r="AV2399" s="12" t="s">
        <v>83</v>
      </c>
      <c r="AW2399" s="12" t="s">
        <v>35</v>
      </c>
      <c r="AX2399" s="12" t="s">
        <v>75</v>
      </c>
      <c r="AY2399" s="207" t="s">
        <v>178</v>
      </c>
    </row>
    <row r="2400" spans="2:65" s="13" customFormat="1" ht="11.25">
      <c r="B2400" s="208"/>
      <c r="C2400" s="209"/>
      <c r="D2400" s="195" t="s">
        <v>189</v>
      </c>
      <c r="E2400" s="210" t="s">
        <v>19</v>
      </c>
      <c r="F2400" s="211" t="s">
        <v>2656</v>
      </c>
      <c r="G2400" s="209"/>
      <c r="H2400" s="212">
        <v>3.0000000000000001E-3</v>
      </c>
      <c r="I2400" s="213"/>
      <c r="J2400" s="209"/>
      <c r="K2400" s="209"/>
      <c r="L2400" s="214"/>
      <c r="M2400" s="215"/>
      <c r="N2400" s="216"/>
      <c r="O2400" s="216"/>
      <c r="P2400" s="216"/>
      <c r="Q2400" s="216"/>
      <c r="R2400" s="216"/>
      <c r="S2400" s="216"/>
      <c r="T2400" s="217"/>
      <c r="AT2400" s="218" t="s">
        <v>189</v>
      </c>
      <c r="AU2400" s="218" t="s">
        <v>85</v>
      </c>
      <c r="AV2400" s="13" t="s">
        <v>85</v>
      </c>
      <c r="AW2400" s="13" t="s">
        <v>35</v>
      </c>
      <c r="AX2400" s="13" t="s">
        <v>75</v>
      </c>
      <c r="AY2400" s="218" t="s">
        <v>178</v>
      </c>
    </row>
    <row r="2401" spans="2:65" s="12" customFormat="1" ht="11.25">
      <c r="B2401" s="198"/>
      <c r="C2401" s="199"/>
      <c r="D2401" s="195" t="s">
        <v>189</v>
      </c>
      <c r="E2401" s="200" t="s">
        <v>19</v>
      </c>
      <c r="F2401" s="201" t="s">
        <v>957</v>
      </c>
      <c r="G2401" s="199"/>
      <c r="H2401" s="200" t="s">
        <v>19</v>
      </c>
      <c r="I2401" s="202"/>
      <c r="J2401" s="199"/>
      <c r="K2401" s="199"/>
      <c r="L2401" s="203"/>
      <c r="M2401" s="204"/>
      <c r="N2401" s="205"/>
      <c r="O2401" s="205"/>
      <c r="P2401" s="205"/>
      <c r="Q2401" s="205"/>
      <c r="R2401" s="205"/>
      <c r="S2401" s="205"/>
      <c r="T2401" s="206"/>
      <c r="AT2401" s="207" t="s">
        <v>189</v>
      </c>
      <c r="AU2401" s="207" t="s">
        <v>85</v>
      </c>
      <c r="AV2401" s="12" t="s">
        <v>83</v>
      </c>
      <c r="AW2401" s="12" t="s">
        <v>35</v>
      </c>
      <c r="AX2401" s="12" t="s">
        <v>75</v>
      </c>
      <c r="AY2401" s="207" t="s">
        <v>178</v>
      </c>
    </row>
    <row r="2402" spans="2:65" s="12" customFormat="1" ht="11.25">
      <c r="B2402" s="198"/>
      <c r="C2402" s="199"/>
      <c r="D2402" s="195" t="s">
        <v>189</v>
      </c>
      <c r="E2402" s="200" t="s">
        <v>19</v>
      </c>
      <c r="F2402" s="201" t="s">
        <v>958</v>
      </c>
      <c r="G2402" s="199"/>
      <c r="H2402" s="200" t="s">
        <v>19</v>
      </c>
      <c r="I2402" s="202"/>
      <c r="J2402" s="199"/>
      <c r="K2402" s="199"/>
      <c r="L2402" s="203"/>
      <c r="M2402" s="204"/>
      <c r="N2402" s="205"/>
      <c r="O2402" s="205"/>
      <c r="P2402" s="205"/>
      <c r="Q2402" s="205"/>
      <c r="R2402" s="205"/>
      <c r="S2402" s="205"/>
      <c r="T2402" s="206"/>
      <c r="AT2402" s="207" t="s">
        <v>189</v>
      </c>
      <c r="AU2402" s="207" t="s">
        <v>85</v>
      </c>
      <c r="AV2402" s="12" t="s">
        <v>83</v>
      </c>
      <c r="AW2402" s="12" t="s">
        <v>35</v>
      </c>
      <c r="AX2402" s="12" t="s">
        <v>75</v>
      </c>
      <c r="AY2402" s="207" t="s">
        <v>178</v>
      </c>
    </row>
    <row r="2403" spans="2:65" s="12" customFormat="1" ht="11.25">
      <c r="B2403" s="198"/>
      <c r="C2403" s="199"/>
      <c r="D2403" s="195" t="s">
        <v>189</v>
      </c>
      <c r="E2403" s="200" t="s">
        <v>19</v>
      </c>
      <c r="F2403" s="201" t="s">
        <v>959</v>
      </c>
      <c r="G2403" s="199"/>
      <c r="H2403" s="200" t="s">
        <v>19</v>
      </c>
      <c r="I2403" s="202"/>
      <c r="J2403" s="199"/>
      <c r="K2403" s="199"/>
      <c r="L2403" s="203"/>
      <c r="M2403" s="204"/>
      <c r="N2403" s="205"/>
      <c r="O2403" s="205"/>
      <c r="P2403" s="205"/>
      <c r="Q2403" s="205"/>
      <c r="R2403" s="205"/>
      <c r="S2403" s="205"/>
      <c r="T2403" s="206"/>
      <c r="AT2403" s="207" t="s">
        <v>189</v>
      </c>
      <c r="AU2403" s="207" t="s">
        <v>85</v>
      </c>
      <c r="AV2403" s="12" t="s">
        <v>83</v>
      </c>
      <c r="AW2403" s="12" t="s">
        <v>35</v>
      </c>
      <c r="AX2403" s="12" t="s">
        <v>75</v>
      </c>
      <c r="AY2403" s="207" t="s">
        <v>178</v>
      </c>
    </row>
    <row r="2404" spans="2:65" s="12" customFormat="1" ht="11.25">
      <c r="B2404" s="198"/>
      <c r="C2404" s="199"/>
      <c r="D2404" s="195" t="s">
        <v>189</v>
      </c>
      <c r="E2404" s="200" t="s">
        <v>19</v>
      </c>
      <c r="F2404" s="201" t="s">
        <v>2646</v>
      </c>
      <c r="G2404" s="199"/>
      <c r="H2404" s="200" t="s">
        <v>19</v>
      </c>
      <c r="I2404" s="202"/>
      <c r="J2404" s="199"/>
      <c r="K2404" s="199"/>
      <c r="L2404" s="203"/>
      <c r="M2404" s="204"/>
      <c r="N2404" s="205"/>
      <c r="O2404" s="205"/>
      <c r="P2404" s="205"/>
      <c r="Q2404" s="205"/>
      <c r="R2404" s="205"/>
      <c r="S2404" s="205"/>
      <c r="T2404" s="206"/>
      <c r="AT2404" s="207" t="s">
        <v>189</v>
      </c>
      <c r="AU2404" s="207" t="s">
        <v>85</v>
      </c>
      <c r="AV2404" s="12" t="s">
        <v>83</v>
      </c>
      <c r="AW2404" s="12" t="s">
        <v>35</v>
      </c>
      <c r="AX2404" s="12" t="s">
        <v>75</v>
      </c>
      <c r="AY2404" s="207" t="s">
        <v>178</v>
      </c>
    </row>
    <row r="2405" spans="2:65" s="13" customFormat="1" ht="11.25">
      <c r="B2405" s="208"/>
      <c r="C2405" s="209"/>
      <c r="D2405" s="195" t="s">
        <v>189</v>
      </c>
      <c r="E2405" s="210" t="s">
        <v>19</v>
      </c>
      <c r="F2405" s="211" t="s">
        <v>2657</v>
      </c>
      <c r="G2405" s="209"/>
      <c r="H2405" s="212">
        <v>1.0999999999999999E-2</v>
      </c>
      <c r="I2405" s="213"/>
      <c r="J2405" s="209"/>
      <c r="K2405" s="209"/>
      <c r="L2405" s="214"/>
      <c r="M2405" s="215"/>
      <c r="N2405" s="216"/>
      <c r="O2405" s="216"/>
      <c r="P2405" s="216"/>
      <c r="Q2405" s="216"/>
      <c r="R2405" s="216"/>
      <c r="S2405" s="216"/>
      <c r="T2405" s="217"/>
      <c r="AT2405" s="218" t="s">
        <v>189</v>
      </c>
      <c r="AU2405" s="218" t="s">
        <v>85</v>
      </c>
      <c r="AV2405" s="13" t="s">
        <v>85</v>
      </c>
      <c r="AW2405" s="13" t="s">
        <v>35</v>
      </c>
      <c r="AX2405" s="13" t="s">
        <v>75</v>
      </c>
      <c r="AY2405" s="218" t="s">
        <v>178</v>
      </c>
    </row>
    <row r="2406" spans="2:65" s="12" customFormat="1" ht="11.25">
      <c r="B2406" s="198"/>
      <c r="C2406" s="199"/>
      <c r="D2406" s="195" t="s">
        <v>189</v>
      </c>
      <c r="E2406" s="200" t="s">
        <v>19</v>
      </c>
      <c r="F2406" s="201" t="s">
        <v>967</v>
      </c>
      <c r="G2406" s="199"/>
      <c r="H2406" s="200" t="s">
        <v>19</v>
      </c>
      <c r="I2406" s="202"/>
      <c r="J2406" s="199"/>
      <c r="K2406" s="199"/>
      <c r="L2406" s="203"/>
      <c r="M2406" s="204"/>
      <c r="N2406" s="205"/>
      <c r="O2406" s="205"/>
      <c r="P2406" s="205"/>
      <c r="Q2406" s="205"/>
      <c r="R2406" s="205"/>
      <c r="S2406" s="205"/>
      <c r="T2406" s="206"/>
      <c r="AT2406" s="207" t="s">
        <v>189</v>
      </c>
      <c r="AU2406" s="207" t="s">
        <v>85</v>
      </c>
      <c r="AV2406" s="12" t="s">
        <v>83</v>
      </c>
      <c r="AW2406" s="12" t="s">
        <v>35</v>
      </c>
      <c r="AX2406" s="12" t="s">
        <v>75</v>
      </c>
      <c r="AY2406" s="207" t="s">
        <v>178</v>
      </c>
    </row>
    <row r="2407" spans="2:65" s="12" customFormat="1" ht="11.25">
      <c r="B2407" s="198"/>
      <c r="C2407" s="199"/>
      <c r="D2407" s="195" t="s">
        <v>189</v>
      </c>
      <c r="E2407" s="200" t="s">
        <v>19</v>
      </c>
      <c r="F2407" s="201" t="s">
        <v>2648</v>
      </c>
      <c r="G2407" s="199"/>
      <c r="H2407" s="200" t="s">
        <v>19</v>
      </c>
      <c r="I2407" s="202"/>
      <c r="J2407" s="199"/>
      <c r="K2407" s="199"/>
      <c r="L2407" s="203"/>
      <c r="M2407" s="204"/>
      <c r="N2407" s="205"/>
      <c r="O2407" s="205"/>
      <c r="P2407" s="205"/>
      <c r="Q2407" s="205"/>
      <c r="R2407" s="205"/>
      <c r="S2407" s="205"/>
      <c r="T2407" s="206"/>
      <c r="AT2407" s="207" t="s">
        <v>189</v>
      </c>
      <c r="AU2407" s="207" t="s">
        <v>85</v>
      </c>
      <c r="AV2407" s="12" t="s">
        <v>83</v>
      </c>
      <c r="AW2407" s="12" t="s">
        <v>35</v>
      </c>
      <c r="AX2407" s="12" t="s">
        <v>75</v>
      </c>
      <c r="AY2407" s="207" t="s">
        <v>178</v>
      </c>
    </row>
    <row r="2408" spans="2:65" s="12" customFormat="1" ht="11.25">
      <c r="B2408" s="198"/>
      <c r="C2408" s="199"/>
      <c r="D2408" s="195" t="s">
        <v>189</v>
      </c>
      <c r="E2408" s="200" t="s">
        <v>19</v>
      </c>
      <c r="F2408" s="201" t="s">
        <v>2649</v>
      </c>
      <c r="G2408" s="199"/>
      <c r="H2408" s="200" t="s">
        <v>19</v>
      </c>
      <c r="I2408" s="202"/>
      <c r="J2408" s="199"/>
      <c r="K2408" s="199"/>
      <c r="L2408" s="203"/>
      <c r="M2408" s="204"/>
      <c r="N2408" s="205"/>
      <c r="O2408" s="205"/>
      <c r="P2408" s="205"/>
      <c r="Q2408" s="205"/>
      <c r="R2408" s="205"/>
      <c r="S2408" s="205"/>
      <c r="T2408" s="206"/>
      <c r="AT2408" s="207" t="s">
        <v>189</v>
      </c>
      <c r="AU2408" s="207" t="s">
        <v>85</v>
      </c>
      <c r="AV2408" s="12" t="s">
        <v>83</v>
      </c>
      <c r="AW2408" s="12" t="s">
        <v>35</v>
      </c>
      <c r="AX2408" s="12" t="s">
        <v>75</v>
      </c>
      <c r="AY2408" s="207" t="s">
        <v>178</v>
      </c>
    </row>
    <row r="2409" spans="2:65" s="13" customFormat="1" ht="11.25">
      <c r="B2409" s="208"/>
      <c r="C2409" s="209"/>
      <c r="D2409" s="195" t="s">
        <v>189</v>
      </c>
      <c r="E2409" s="210" t="s">
        <v>19</v>
      </c>
      <c r="F2409" s="211" t="s">
        <v>2658</v>
      </c>
      <c r="G2409" s="209"/>
      <c r="H2409" s="212">
        <v>3.0000000000000001E-3</v>
      </c>
      <c r="I2409" s="213"/>
      <c r="J2409" s="209"/>
      <c r="K2409" s="209"/>
      <c r="L2409" s="214"/>
      <c r="M2409" s="215"/>
      <c r="N2409" s="216"/>
      <c r="O2409" s="216"/>
      <c r="P2409" s="216"/>
      <c r="Q2409" s="216"/>
      <c r="R2409" s="216"/>
      <c r="S2409" s="216"/>
      <c r="T2409" s="217"/>
      <c r="AT2409" s="218" t="s">
        <v>189</v>
      </c>
      <c r="AU2409" s="218" t="s">
        <v>85</v>
      </c>
      <c r="AV2409" s="13" t="s">
        <v>85</v>
      </c>
      <c r="AW2409" s="13" t="s">
        <v>35</v>
      </c>
      <c r="AX2409" s="13" t="s">
        <v>75</v>
      </c>
      <c r="AY2409" s="218" t="s">
        <v>178</v>
      </c>
    </row>
    <row r="2410" spans="2:65" s="14" customFormat="1" ht="11.25">
      <c r="B2410" s="219"/>
      <c r="C2410" s="220"/>
      <c r="D2410" s="195" t="s">
        <v>189</v>
      </c>
      <c r="E2410" s="221" t="s">
        <v>19</v>
      </c>
      <c r="F2410" s="222" t="s">
        <v>258</v>
      </c>
      <c r="G2410" s="220"/>
      <c r="H2410" s="223">
        <v>1.7000000000000001E-2</v>
      </c>
      <c r="I2410" s="224"/>
      <c r="J2410" s="220"/>
      <c r="K2410" s="220"/>
      <c r="L2410" s="225"/>
      <c r="M2410" s="226"/>
      <c r="N2410" s="227"/>
      <c r="O2410" s="227"/>
      <c r="P2410" s="227"/>
      <c r="Q2410" s="227"/>
      <c r="R2410" s="227"/>
      <c r="S2410" s="227"/>
      <c r="T2410" s="228"/>
      <c r="AT2410" s="229" t="s">
        <v>189</v>
      </c>
      <c r="AU2410" s="229" t="s">
        <v>85</v>
      </c>
      <c r="AV2410" s="14" t="s">
        <v>185</v>
      </c>
      <c r="AW2410" s="14" t="s">
        <v>35</v>
      </c>
      <c r="AX2410" s="14" t="s">
        <v>83</v>
      </c>
      <c r="AY2410" s="229" t="s">
        <v>178</v>
      </c>
    </row>
    <row r="2411" spans="2:65" s="1" customFormat="1" ht="16.5" customHeight="1">
      <c r="B2411" s="35"/>
      <c r="C2411" s="183" t="s">
        <v>2659</v>
      </c>
      <c r="D2411" s="183" t="s">
        <v>180</v>
      </c>
      <c r="E2411" s="184" t="s">
        <v>2660</v>
      </c>
      <c r="F2411" s="185" t="s">
        <v>2661</v>
      </c>
      <c r="G2411" s="186" t="s">
        <v>2338</v>
      </c>
      <c r="H2411" s="187">
        <v>124.971</v>
      </c>
      <c r="I2411" s="188"/>
      <c r="J2411" s="189">
        <f>ROUND(I2411*H2411,2)</f>
        <v>0</v>
      </c>
      <c r="K2411" s="185" t="s">
        <v>184</v>
      </c>
      <c r="L2411" s="39"/>
      <c r="M2411" s="190" t="s">
        <v>19</v>
      </c>
      <c r="N2411" s="191" t="s">
        <v>46</v>
      </c>
      <c r="O2411" s="61"/>
      <c r="P2411" s="192">
        <f>O2411*H2411</f>
        <v>0</v>
      </c>
      <c r="Q2411" s="192">
        <v>6.0000000000000002E-5</v>
      </c>
      <c r="R2411" s="192">
        <f>Q2411*H2411</f>
        <v>7.4982600000000005E-3</v>
      </c>
      <c r="S2411" s="192">
        <v>0</v>
      </c>
      <c r="T2411" s="193">
        <f>S2411*H2411</f>
        <v>0</v>
      </c>
      <c r="AR2411" s="18" t="s">
        <v>288</v>
      </c>
      <c r="AT2411" s="18" t="s">
        <v>180</v>
      </c>
      <c r="AU2411" s="18" t="s">
        <v>85</v>
      </c>
      <c r="AY2411" s="18" t="s">
        <v>178</v>
      </c>
      <c r="BE2411" s="194">
        <f>IF(N2411="základní",J2411,0)</f>
        <v>0</v>
      </c>
      <c r="BF2411" s="194">
        <f>IF(N2411="snížená",J2411,0)</f>
        <v>0</v>
      </c>
      <c r="BG2411" s="194">
        <f>IF(N2411="zákl. přenesená",J2411,0)</f>
        <v>0</v>
      </c>
      <c r="BH2411" s="194">
        <f>IF(N2411="sníž. přenesená",J2411,0)</f>
        <v>0</v>
      </c>
      <c r="BI2411" s="194">
        <f>IF(N2411="nulová",J2411,0)</f>
        <v>0</v>
      </c>
      <c r="BJ2411" s="18" t="s">
        <v>83</v>
      </c>
      <c r="BK2411" s="194">
        <f>ROUND(I2411*H2411,2)</f>
        <v>0</v>
      </c>
      <c r="BL2411" s="18" t="s">
        <v>288</v>
      </c>
      <c r="BM2411" s="18" t="s">
        <v>2662</v>
      </c>
    </row>
    <row r="2412" spans="2:65" s="1" customFormat="1" ht="11.25">
      <c r="B2412" s="35"/>
      <c r="C2412" s="36"/>
      <c r="D2412" s="195" t="s">
        <v>187</v>
      </c>
      <c r="E2412" s="36"/>
      <c r="F2412" s="196" t="s">
        <v>2663</v>
      </c>
      <c r="G2412" s="36"/>
      <c r="H2412" s="36"/>
      <c r="I2412" s="113"/>
      <c r="J2412" s="36"/>
      <c r="K2412" s="36"/>
      <c r="L2412" s="39"/>
      <c r="M2412" s="197"/>
      <c r="N2412" s="61"/>
      <c r="O2412" s="61"/>
      <c r="P2412" s="61"/>
      <c r="Q2412" s="61"/>
      <c r="R2412" s="61"/>
      <c r="S2412" s="61"/>
      <c r="T2412" s="62"/>
      <c r="AT2412" s="18" t="s">
        <v>187</v>
      </c>
      <c r="AU2412" s="18" t="s">
        <v>85</v>
      </c>
    </row>
    <row r="2413" spans="2:65" s="12" customFormat="1" ht="11.25">
      <c r="B2413" s="198"/>
      <c r="C2413" s="199"/>
      <c r="D2413" s="195" t="s">
        <v>189</v>
      </c>
      <c r="E2413" s="200" t="s">
        <v>19</v>
      </c>
      <c r="F2413" s="201" t="s">
        <v>2664</v>
      </c>
      <c r="G2413" s="199"/>
      <c r="H2413" s="200" t="s">
        <v>19</v>
      </c>
      <c r="I2413" s="202"/>
      <c r="J2413" s="199"/>
      <c r="K2413" s="199"/>
      <c r="L2413" s="203"/>
      <c r="M2413" s="204"/>
      <c r="N2413" s="205"/>
      <c r="O2413" s="205"/>
      <c r="P2413" s="205"/>
      <c r="Q2413" s="205"/>
      <c r="R2413" s="205"/>
      <c r="S2413" s="205"/>
      <c r="T2413" s="206"/>
      <c r="AT2413" s="207" t="s">
        <v>189</v>
      </c>
      <c r="AU2413" s="207" t="s">
        <v>85</v>
      </c>
      <c r="AV2413" s="12" t="s">
        <v>83</v>
      </c>
      <c r="AW2413" s="12" t="s">
        <v>35</v>
      </c>
      <c r="AX2413" s="12" t="s">
        <v>75</v>
      </c>
      <c r="AY2413" s="207" t="s">
        <v>178</v>
      </c>
    </row>
    <row r="2414" spans="2:65" s="12" customFormat="1" ht="11.25">
      <c r="B2414" s="198"/>
      <c r="C2414" s="199"/>
      <c r="D2414" s="195" t="s">
        <v>189</v>
      </c>
      <c r="E2414" s="200" t="s">
        <v>19</v>
      </c>
      <c r="F2414" s="201" t="s">
        <v>2665</v>
      </c>
      <c r="G2414" s="199"/>
      <c r="H2414" s="200" t="s">
        <v>19</v>
      </c>
      <c r="I2414" s="202"/>
      <c r="J2414" s="199"/>
      <c r="K2414" s="199"/>
      <c r="L2414" s="203"/>
      <c r="M2414" s="204"/>
      <c r="N2414" s="205"/>
      <c r="O2414" s="205"/>
      <c r="P2414" s="205"/>
      <c r="Q2414" s="205"/>
      <c r="R2414" s="205"/>
      <c r="S2414" s="205"/>
      <c r="T2414" s="206"/>
      <c r="AT2414" s="207" t="s">
        <v>189</v>
      </c>
      <c r="AU2414" s="207" t="s">
        <v>85</v>
      </c>
      <c r="AV2414" s="12" t="s">
        <v>83</v>
      </c>
      <c r="AW2414" s="12" t="s">
        <v>35</v>
      </c>
      <c r="AX2414" s="12" t="s">
        <v>75</v>
      </c>
      <c r="AY2414" s="207" t="s">
        <v>178</v>
      </c>
    </row>
    <row r="2415" spans="2:65" s="13" customFormat="1" ht="11.25">
      <c r="B2415" s="208"/>
      <c r="C2415" s="209"/>
      <c r="D2415" s="195" t="s">
        <v>189</v>
      </c>
      <c r="E2415" s="210" t="s">
        <v>19</v>
      </c>
      <c r="F2415" s="211" t="s">
        <v>2666</v>
      </c>
      <c r="G2415" s="209"/>
      <c r="H2415" s="212">
        <v>43.427999999999997</v>
      </c>
      <c r="I2415" s="213"/>
      <c r="J2415" s="209"/>
      <c r="K2415" s="209"/>
      <c r="L2415" s="214"/>
      <c r="M2415" s="215"/>
      <c r="N2415" s="216"/>
      <c r="O2415" s="216"/>
      <c r="P2415" s="216"/>
      <c r="Q2415" s="216"/>
      <c r="R2415" s="216"/>
      <c r="S2415" s="216"/>
      <c r="T2415" s="217"/>
      <c r="AT2415" s="218" t="s">
        <v>189</v>
      </c>
      <c r="AU2415" s="218" t="s">
        <v>85</v>
      </c>
      <c r="AV2415" s="13" t="s">
        <v>85</v>
      </c>
      <c r="AW2415" s="13" t="s">
        <v>35</v>
      </c>
      <c r="AX2415" s="13" t="s">
        <v>75</v>
      </c>
      <c r="AY2415" s="218" t="s">
        <v>178</v>
      </c>
    </row>
    <row r="2416" spans="2:65" s="12" customFormat="1" ht="11.25">
      <c r="B2416" s="198"/>
      <c r="C2416" s="199"/>
      <c r="D2416" s="195" t="s">
        <v>189</v>
      </c>
      <c r="E2416" s="200" t="s">
        <v>19</v>
      </c>
      <c r="F2416" s="201" t="s">
        <v>2667</v>
      </c>
      <c r="G2416" s="199"/>
      <c r="H2416" s="200" t="s">
        <v>19</v>
      </c>
      <c r="I2416" s="202"/>
      <c r="J2416" s="199"/>
      <c r="K2416" s="199"/>
      <c r="L2416" s="203"/>
      <c r="M2416" s="204"/>
      <c r="N2416" s="205"/>
      <c r="O2416" s="205"/>
      <c r="P2416" s="205"/>
      <c r="Q2416" s="205"/>
      <c r="R2416" s="205"/>
      <c r="S2416" s="205"/>
      <c r="T2416" s="206"/>
      <c r="AT2416" s="207" t="s">
        <v>189</v>
      </c>
      <c r="AU2416" s="207" t="s">
        <v>85</v>
      </c>
      <c r="AV2416" s="12" t="s">
        <v>83</v>
      </c>
      <c r="AW2416" s="12" t="s">
        <v>35</v>
      </c>
      <c r="AX2416" s="12" t="s">
        <v>75</v>
      </c>
      <c r="AY2416" s="207" t="s">
        <v>178</v>
      </c>
    </row>
    <row r="2417" spans="2:65" s="13" customFormat="1" ht="11.25">
      <c r="B2417" s="208"/>
      <c r="C2417" s="209"/>
      <c r="D2417" s="195" t="s">
        <v>189</v>
      </c>
      <c r="E2417" s="210" t="s">
        <v>19</v>
      </c>
      <c r="F2417" s="211" t="s">
        <v>2668</v>
      </c>
      <c r="G2417" s="209"/>
      <c r="H2417" s="212">
        <v>20.02</v>
      </c>
      <c r="I2417" s="213"/>
      <c r="J2417" s="209"/>
      <c r="K2417" s="209"/>
      <c r="L2417" s="214"/>
      <c r="M2417" s="215"/>
      <c r="N2417" s="216"/>
      <c r="O2417" s="216"/>
      <c r="P2417" s="216"/>
      <c r="Q2417" s="216"/>
      <c r="R2417" s="216"/>
      <c r="S2417" s="216"/>
      <c r="T2417" s="217"/>
      <c r="AT2417" s="218" t="s">
        <v>189</v>
      </c>
      <c r="AU2417" s="218" t="s">
        <v>85</v>
      </c>
      <c r="AV2417" s="13" t="s">
        <v>85</v>
      </c>
      <c r="AW2417" s="13" t="s">
        <v>35</v>
      </c>
      <c r="AX2417" s="13" t="s">
        <v>75</v>
      </c>
      <c r="AY2417" s="218" t="s">
        <v>178</v>
      </c>
    </row>
    <row r="2418" spans="2:65" s="12" customFormat="1" ht="11.25">
      <c r="B2418" s="198"/>
      <c r="C2418" s="199"/>
      <c r="D2418" s="195" t="s">
        <v>189</v>
      </c>
      <c r="E2418" s="200" t="s">
        <v>19</v>
      </c>
      <c r="F2418" s="201" t="s">
        <v>2669</v>
      </c>
      <c r="G2418" s="199"/>
      <c r="H2418" s="200" t="s">
        <v>19</v>
      </c>
      <c r="I2418" s="202"/>
      <c r="J2418" s="199"/>
      <c r="K2418" s="199"/>
      <c r="L2418" s="203"/>
      <c r="M2418" s="204"/>
      <c r="N2418" s="205"/>
      <c r="O2418" s="205"/>
      <c r="P2418" s="205"/>
      <c r="Q2418" s="205"/>
      <c r="R2418" s="205"/>
      <c r="S2418" s="205"/>
      <c r="T2418" s="206"/>
      <c r="AT2418" s="207" t="s">
        <v>189</v>
      </c>
      <c r="AU2418" s="207" t="s">
        <v>85</v>
      </c>
      <c r="AV2418" s="12" t="s">
        <v>83</v>
      </c>
      <c r="AW2418" s="12" t="s">
        <v>35</v>
      </c>
      <c r="AX2418" s="12" t="s">
        <v>75</v>
      </c>
      <c r="AY2418" s="207" t="s">
        <v>178</v>
      </c>
    </row>
    <row r="2419" spans="2:65" s="13" customFormat="1" ht="11.25">
      <c r="B2419" s="208"/>
      <c r="C2419" s="209"/>
      <c r="D2419" s="195" t="s">
        <v>189</v>
      </c>
      <c r="E2419" s="210" t="s">
        <v>19</v>
      </c>
      <c r="F2419" s="211" t="s">
        <v>2670</v>
      </c>
      <c r="G2419" s="209"/>
      <c r="H2419" s="212">
        <v>6.5590000000000002</v>
      </c>
      <c r="I2419" s="213"/>
      <c r="J2419" s="209"/>
      <c r="K2419" s="209"/>
      <c r="L2419" s="214"/>
      <c r="M2419" s="215"/>
      <c r="N2419" s="216"/>
      <c r="O2419" s="216"/>
      <c r="P2419" s="216"/>
      <c r="Q2419" s="216"/>
      <c r="R2419" s="216"/>
      <c r="S2419" s="216"/>
      <c r="T2419" s="217"/>
      <c r="AT2419" s="218" t="s">
        <v>189</v>
      </c>
      <c r="AU2419" s="218" t="s">
        <v>85</v>
      </c>
      <c r="AV2419" s="13" t="s">
        <v>85</v>
      </c>
      <c r="AW2419" s="13" t="s">
        <v>35</v>
      </c>
      <c r="AX2419" s="13" t="s">
        <v>75</v>
      </c>
      <c r="AY2419" s="218" t="s">
        <v>178</v>
      </c>
    </row>
    <row r="2420" spans="2:65" s="12" customFormat="1" ht="22.5">
      <c r="B2420" s="198"/>
      <c r="C2420" s="199"/>
      <c r="D2420" s="195" t="s">
        <v>189</v>
      </c>
      <c r="E2420" s="200" t="s">
        <v>19</v>
      </c>
      <c r="F2420" s="201" t="s">
        <v>2671</v>
      </c>
      <c r="G2420" s="199"/>
      <c r="H2420" s="200" t="s">
        <v>19</v>
      </c>
      <c r="I2420" s="202"/>
      <c r="J2420" s="199"/>
      <c r="K2420" s="199"/>
      <c r="L2420" s="203"/>
      <c r="M2420" s="204"/>
      <c r="N2420" s="205"/>
      <c r="O2420" s="205"/>
      <c r="P2420" s="205"/>
      <c r="Q2420" s="205"/>
      <c r="R2420" s="205"/>
      <c r="S2420" s="205"/>
      <c r="T2420" s="206"/>
      <c r="AT2420" s="207" t="s">
        <v>189</v>
      </c>
      <c r="AU2420" s="207" t="s">
        <v>85</v>
      </c>
      <c r="AV2420" s="12" t="s">
        <v>83</v>
      </c>
      <c r="AW2420" s="12" t="s">
        <v>35</v>
      </c>
      <c r="AX2420" s="12" t="s">
        <v>75</v>
      </c>
      <c r="AY2420" s="207" t="s">
        <v>178</v>
      </c>
    </row>
    <row r="2421" spans="2:65" s="13" customFormat="1" ht="11.25">
      <c r="B2421" s="208"/>
      <c r="C2421" s="209"/>
      <c r="D2421" s="195" t="s">
        <v>189</v>
      </c>
      <c r="E2421" s="210" t="s">
        <v>19</v>
      </c>
      <c r="F2421" s="211" t="s">
        <v>2672</v>
      </c>
      <c r="G2421" s="209"/>
      <c r="H2421" s="212">
        <v>54.963999999999999</v>
      </c>
      <c r="I2421" s="213"/>
      <c r="J2421" s="209"/>
      <c r="K2421" s="209"/>
      <c r="L2421" s="214"/>
      <c r="M2421" s="215"/>
      <c r="N2421" s="216"/>
      <c r="O2421" s="216"/>
      <c r="P2421" s="216"/>
      <c r="Q2421" s="216"/>
      <c r="R2421" s="216"/>
      <c r="S2421" s="216"/>
      <c r="T2421" s="217"/>
      <c r="AT2421" s="218" t="s">
        <v>189</v>
      </c>
      <c r="AU2421" s="218" t="s">
        <v>85</v>
      </c>
      <c r="AV2421" s="13" t="s">
        <v>85</v>
      </c>
      <c r="AW2421" s="13" t="s">
        <v>35</v>
      </c>
      <c r="AX2421" s="13" t="s">
        <v>75</v>
      </c>
      <c r="AY2421" s="218" t="s">
        <v>178</v>
      </c>
    </row>
    <row r="2422" spans="2:65" s="14" customFormat="1" ht="11.25">
      <c r="B2422" s="219"/>
      <c r="C2422" s="220"/>
      <c r="D2422" s="195" t="s">
        <v>189</v>
      </c>
      <c r="E2422" s="221" t="s">
        <v>19</v>
      </c>
      <c r="F2422" s="222" t="s">
        <v>258</v>
      </c>
      <c r="G2422" s="220"/>
      <c r="H2422" s="223">
        <v>124.971</v>
      </c>
      <c r="I2422" s="224"/>
      <c r="J2422" s="220"/>
      <c r="K2422" s="220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189</v>
      </c>
      <c r="AU2422" s="229" t="s">
        <v>85</v>
      </c>
      <c r="AV2422" s="14" t="s">
        <v>185</v>
      </c>
      <c r="AW2422" s="14" t="s">
        <v>35</v>
      </c>
      <c r="AX2422" s="14" t="s">
        <v>83</v>
      </c>
      <c r="AY2422" s="229" t="s">
        <v>178</v>
      </c>
    </row>
    <row r="2423" spans="2:65" s="1" customFormat="1" ht="16.5" customHeight="1">
      <c r="B2423" s="35"/>
      <c r="C2423" s="245" t="s">
        <v>2673</v>
      </c>
      <c r="D2423" s="245" t="s">
        <v>970</v>
      </c>
      <c r="E2423" s="246" t="s">
        <v>2674</v>
      </c>
      <c r="F2423" s="247" t="s">
        <v>2675</v>
      </c>
      <c r="G2423" s="248" t="s">
        <v>362</v>
      </c>
      <c r="H2423" s="249">
        <v>7.0000000000000001E-3</v>
      </c>
      <c r="I2423" s="250"/>
      <c r="J2423" s="251">
        <f>ROUND(I2423*H2423,2)</f>
        <v>0</v>
      </c>
      <c r="K2423" s="247" t="s">
        <v>184</v>
      </c>
      <c r="L2423" s="252"/>
      <c r="M2423" s="253" t="s">
        <v>19</v>
      </c>
      <c r="N2423" s="254" t="s">
        <v>46</v>
      </c>
      <c r="O2423" s="61"/>
      <c r="P2423" s="192">
        <f>O2423*H2423</f>
        <v>0</v>
      </c>
      <c r="Q2423" s="192">
        <v>1</v>
      </c>
      <c r="R2423" s="192">
        <f>Q2423*H2423</f>
        <v>7.0000000000000001E-3</v>
      </c>
      <c r="S2423" s="192">
        <v>0</v>
      </c>
      <c r="T2423" s="193">
        <f>S2423*H2423</f>
        <v>0</v>
      </c>
      <c r="AR2423" s="18" t="s">
        <v>403</v>
      </c>
      <c r="AT2423" s="18" t="s">
        <v>970</v>
      </c>
      <c r="AU2423" s="18" t="s">
        <v>85</v>
      </c>
      <c r="AY2423" s="18" t="s">
        <v>178</v>
      </c>
      <c r="BE2423" s="194">
        <f>IF(N2423="základní",J2423,0)</f>
        <v>0</v>
      </c>
      <c r="BF2423" s="194">
        <f>IF(N2423="snížená",J2423,0)</f>
        <v>0</v>
      </c>
      <c r="BG2423" s="194">
        <f>IF(N2423="zákl. přenesená",J2423,0)</f>
        <v>0</v>
      </c>
      <c r="BH2423" s="194">
        <f>IF(N2423="sníž. přenesená",J2423,0)</f>
        <v>0</v>
      </c>
      <c r="BI2423" s="194">
        <f>IF(N2423="nulová",J2423,0)</f>
        <v>0</v>
      </c>
      <c r="BJ2423" s="18" t="s">
        <v>83</v>
      </c>
      <c r="BK2423" s="194">
        <f>ROUND(I2423*H2423,2)</f>
        <v>0</v>
      </c>
      <c r="BL2423" s="18" t="s">
        <v>288</v>
      </c>
      <c r="BM2423" s="18" t="s">
        <v>2676</v>
      </c>
    </row>
    <row r="2424" spans="2:65" s="1" customFormat="1" ht="11.25">
      <c r="B2424" s="35"/>
      <c r="C2424" s="36"/>
      <c r="D2424" s="195" t="s">
        <v>187</v>
      </c>
      <c r="E2424" s="36"/>
      <c r="F2424" s="196" t="s">
        <v>2675</v>
      </c>
      <c r="G2424" s="36"/>
      <c r="H2424" s="36"/>
      <c r="I2424" s="113"/>
      <c r="J2424" s="36"/>
      <c r="K2424" s="36"/>
      <c r="L2424" s="39"/>
      <c r="M2424" s="197"/>
      <c r="N2424" s="61"/>
      <c r="O2424" s="61"/>
      <c r="P2424" s="61"/>
      <c r="Q2424" s="61"/>
      <c r="R2424" s="61"/>
      <c r="S2424" s="61"/>
      <c r="T2424" s="62"/>
      <c r="AT2424" s="18" t="s">
        <v>187</v>
      </c>
      <c r="AU2424" s="18" t="s">
        <v>85</v>
      </c>
    </row>
    <row r="2425" spans="2:65" s="1" customFormat="1" ht="19.5">
      <c r="B2425" s="35"/>
      <c r="C2425" s="36"/>
      <c r="D2425" s="195" t="s">
        <v>333</v>
      </c>
      <c r="E2425" s="36"/>
      <c r="F2425" s="241" t="s">
        <v>2677</v>
      </c>
      <c r="G2425" s="36"/>
      <c r="H2425" s="36"/>
      <c r="I2425" s="113"/>
      <c r="J2425" s="36"/>
      <c r="K2425" s="36"/>
      <c r="L2425" s="39"/>
      <c r="M2425" s="197"/>
      <c r="N2425" s="61"/>
      <c r="O2425" s="61"/>
      <c r="P2425" s="61"/>
      <c r="Q2425" s="61"/>
      <c r="R2425" s="61"/>
      <c r="S2425" s="61"/>
      <c r="T2425" s="62"/>
      <c r="AT2425" s="18" t="s">
        <v>333</v>
      </c>
      <c r="AU2425" s="18" t="s">
        <v>85</v>
      </c>
    </row>
    <row r="2426" spans="2:65" s="12" customFormat="1" ht="11.25">
      <c r="B2426" s="198"/>
      <c r="C2426" s="199"/>
      <c r="D2426" s="195" t="s">
        <v>189</v>
      </c>
      <c r="E2426" s="200" t="s">
        <v>19</v>
      </c>
      <c r="F2426" s="201" t="s">
        <v>2678</v>
      </c>
      <c r="G2426" s="199"/>
      <c r="H2426" s="200" t="s">
        <v>19</v>
      </c>
      <c r="I2426" s="202"/>
      <c r="J2426" s="199"/>
      <c r="K2426" s="199"/>
      <c r="L2426" s="203"/>
      <c r="M2426" s="204"/>
      <c r="N2426" s="205"/>
      <c r="O2426" s="205"/>
      <c r="P2426" s="205"/>
      <c r="Q2426" s="205"/>
      <c r="R2426" s="205"/>
      <c r="S2426" s="205"/>
      <c r="T2426" s="206"/>
      <c r="AT2426" s="207" t="s">
        <v>189</v>
      </c>
      <c r="AU2426" s="207" t="s">
        <v>85</v>
      </c>
      <c r="AV2426" s="12" t="s">
        <v>83</v>
      </c>
      <c r="AW2426" s="12" t="s">
        <v>35</v>
      </c>
      <c r="AX2426" s="12" t="s">
        <v>75</v>
      </c>
      <c r="AY2426" s="207" t="s">
        <v>178</v>
      </c>
    </row>
    <row r="2427" spans="2:65" s="12" customFormat="1" ht="11.25">
      <c r="B2427" s="198"/>
      <c r="C2427" s="199"/>
      <c r="D2427" s="195" t="s">
        <v>189</v>
      </c>
      <c r="E2427" s="200" t="s">
        <v>19</v>
      </c>
      <c r="F2427" s="201" t="s">
        <v>2169</v>
      </c>
      <c r="G2427" s="199"/>
      <c r="H2427" s="200" t="s">
        <v>19</v>
      </c>
      <c r="I2427" s="202"/>
      <c r="J2427" s="199"/>
      <c r="K2427" s="199"/>
      <c r="L2427" s="203"/>
      <c r="M2427" s="204"/>
      <c r="N2427" s="205"/>
      <c r="O2427" s="205"/>
      <c r="P2427" s="205"/>
      <c r="Q2427" s="205"/>
      <c r="R2427" s="205"/>
      <c r="S2427" s="205"/>
      <c r="T2427" s="206"/>
      <c r="AT2427" s="207" t="s">
        <v>189</v>
      </c>
      <c r="AU2427" s="207" t="s">
        <v>85</v>
      </c>
      <c r="AV2427" s="12" t="s">
        <v>83</v>
      </c>
      <c r="AW2427" s="12" t="s">
        <v>35</v>
      </c>
      <c r="AX2427" s="12" t="s">
        <v>75</v>
      </c>
      <c r="AY2427" s="207" t="s">
        <v>178</v>
      </c>
    </row>
    <row r="2428" spans="2:65" s="12" customFormat="1" ht="11.25">
      <c r="B2428" s="198"/>
      <c r="C2428" s="199"/>
      <c r="D2428" s="195" t="s">
        <v>189</v>
      </c>
      <c r="E2428" s="200" t="s">
        <v>19</v>
      </c>
      <c r="F2428" s="201" t="s">
        <v>2679</v>
      </c>
      <c r="G2428" s="199"/>
      <c r="H2428" s="200" t="s">
        <v>19</v>
      </c>
      <c r="I2428" s="202"/>
      <c r="J2428" s="199"/>
      <c r="K2428" s="199"/>
      <c r="L2428" s="203"/>
      <c r="M2428" s="204"/>
      <c r="N2428" s="205"/>
      <c r="O2428" s="205"/>
      <c r="P2428" s="205"/>
      <c r="Q2428" s="205"/>
      <c r="R2428" s="205"/>
      <c r="S2428" s="205"/>
      <c r="T2428" s="206"/>
      <c r="AT2428" s="207" t="s">
        <v>189</v>
      </c>
      <c r="AU2428" s="207" t="s">
        <v>85</v>
      </c>
      <c r="AV2428" s="12" t="s">
        <v>83</v>
      </c>
      <c r="AW2428" s="12" t="s">
        <v>35</v>
      </c>
      <c r="AX2428" s="12" t="s">
        <v>75</v>
      </c>
      <c r="AY2428" s="207" t="s">
        <v>178</v>
      </c>
    </row>
    <row r="2429" spans="2:65" s="13" customFormat="1" ht="11.25">
      <c r="B2429" s="208"/>
      <c r="C2429" s="209"/>
      <c r="D2429" s="195" t="s">
        <v>189</v>
      </c>
      <c r="E2429" s="210" t="s">
        <v>19</v>
      </c>
      <c r="F2429" s="211" t="s">
        <v>2680</v>
      </c>
      <c r="G2429" s="209"/>
      <c r="H2429" s="212">
        <v>7.0000000000000001E-3</v>
      </c>
      <c r="I2429" s="213"/>
      <c r="J2429" s="209"/>
      <c r="K2429" s="209"/>
      <c r="L2429" s="214"/>
      <c r="M2429" s="215"/>
      <c r="N2429" s="216"/>
      <c r="O2429" s="216"/>
      <c r="P2429" s="216"/>
      <c r="Q2429" s="216"/>
      <c r="R2429" s="216"/>
      <c r="S2429" s="216"/>
      <c r="T2429" s="217"/>
      <c r="AT2429" s="218" t="s">
        <v>189</v>
      </c>
      <c r="AU2429" s="218" t="s">
        <v>85</v>
      </c>
      <c r="AV2429" s="13" t="s">
        <v>85</v>
      </c>
      <c r="AW2429" s="13" t="s">
        <v>35</v>
      </c>
      <c r="AX2429" s="13" t="s">
        <v>83</v>
      </c>
      <c r="AY2429" s="218" t="s">
        <v>178</v>
      </c>
    </row>
    <row r="2430" spans="2:65" s="1" customFormat="1" ht="16.5" customHeight="1">
      <c r="B2430" s="35"/>
      <c r="C2430" s="245" t="s">
        <v>2681</v>
      </c>
      <c r="D2430" s="245" t="s">
        <v>970</v>
      </c>
      <c r="E2430" s="246" t="s">
        <v>2682</v>
      </c>
      <c r="F2430" s="247" t="s">
        <v>2683</v>
      </c>
      <c r="G2430" s="248" t="s">
        <v>362</v>
      </c>
      <c r="H2430" s="249">
        <v>2.1999999999999999E-2</v>
      </c>
      <c r="I2430" s="250"/>
      <c r="J2430" s="251">
        <f>ROUND(I2430*H2430,2)</f>
        <v>0</v>
      </c>
      <c r="K2430" s="247" t="s">
        <v>184</v>
      </c>
      <c r="L2430" s="252"/>
      <c r="M2430" s="253" t="s">
        <v>19</v>
      </c>
      <c r="N2430" s="254" t="s">
        <v>46</v>
      </c>
      <c r="O2430" s="61"/>
      <c r="P2430" s="192">
        <f>O2430*H2430</f>
        <v>0</v>
      </c>
      <c r="Q2430" s="192">
        <v>1</v>
      </c>
      <c r="R2430" s="192">
        <f>Q2430*H2430</f>
        <v>2.1999999999999999E-2</v>
      </c>
      <c r="S2430" s="192">
        <v>0</v>
      </c>
      <c r="T2430" s="193">
        <f>S2430*H2430</f>
        <v>0</v>
      </c>
      <c r="AR2430" s="18" t="s">
        <v>403</v>
      </c>
      <c r="AT2430" s="18" t="s">
        <v>970</v>
      </c>
      <c r="AU2430" s="18" t="s">
        <v>85</v>
      </c>
      <c r="AY2430" s="18" t="s">
        <v>178</v>
      </c>
      <c r="BE2430" s="194">
        <f>IF(N2430="základní",J2430,0)</f>
        <v>0</v>
      </c>
      <c r="BF2430" s="194">
        <f>IF(N2430="snížená",J2430,0)</f>
        <v>0</v>
      </c>
      <c r="BG2430" s="194">
        <f>IF(N2430="zákl. přenesená",J2430,0)</f>
        <v>0</v>
      </c>
      <c r="BH2430" s="194">
        <f>IF(N2430="sníž. přenesená",J2430,0)</f>
        <v>0</v>
      </c>
      <c r="BI2430" s="194">
        <f>IF(N2430="nulová",J2430,0)</f>
        <v>0</v>
      </c>
      <c r="BJ2430" s="18" t="s">
        <v>83</v>
      </c>
      <c r="BK2430" s="194">
        <f>ROUND(I2430*H2430,2)</f>
        <v>0</v>
      </c>
      <c r="BL2430" s="18" t="s">
        <v>288</v>
      </c>
      <c r="BM2430" s="18" t="s">
        <v>2684</v>
      </c>
    </row>
    <row r="2431" spans="2:65" s="1" customFormat="1" ht="11.25">
      <c r="B2431" s="35"/>
      <c r="C2431" s="36"/>
      <c r="D2431" s="195" t="s">
        <v>187</v>
      </c>
      <c r="E2431" s="36"/>
      <c r="F2431" s="196" t="s">
        <v>2683</v>
      </c>
      <c r="G2431" s="36"/>
      <c r="H2431" s="36"/>
      <c r="I2431" s="113"/>
      <c r="J2431" s="36"/>
      <c r="K2431" s="36"/>
      <c r="L2431" s="39"/>
      <c r="M2431" s="197"/>
      <c r="N2431" s="61"/>
      <c r="O2431" s="61"/>
      <c r="P2431" s="61"/>
      <c r="Q2431" s="61"/>
      <c r="R2431" s="61"/>
      <c r="S2431" s="61"/>
      <c r="T2431" s="62"/>
      <c r="AT2431" s="18" t="s">
        <v>187</v>
      </c>
      <c r="AU2431" s="18" t="s">
        <v>85</v>
      </c>
    </row>
    <row r="2432" spans="2:65" s="1" customFormat="1" ht="19.5">
      <c r="B2432" s="35"/>
      <c r="C2432" s="36"/>
      <c r="D2432" s="195" t="s">
        <v>333</v>
      </c>
      <c r="E2432" s="36"/>
      <c r="F2432" s="241" t="s">
        <v>2685</v>
      </c>
      <c r="G2432" s="36"/>
      <c r="H2432" s="36"/>
      <c r="I2432" s="113"/>
      <c r="J2432" s="36"/>
      <c r="K2432" s="36"/>
      <c r="L2432" s="39"/>
      <c r="M2432" s="197"/>
      <c r="N2432" s="61"/>
      <c r="O2432" s="61"/>
      <c r="P2432" s="61"/>
      <c r="Q2432" s="61"/>
      <c r="R2432" s="61"/>
      <c r="S2432" s="61"/>
      <c r="T2432" s="62"/>
      <c r="AT2432" s="18" t="s">
        <v>333</v>
      </c>
      <c r="AU2432" s="18" t="s">
        <v>85</v>
      </c>
    </row>
    <row r="2433" spans="2:65" s="12" customFormat="1" ht="11.25">
      <c r="B2433" s="198"/>
      <c r="C2433" s="199"/>
      <c r="D2433" s="195" t="s">
        <v>189</v>
      </c>
      <c r="E2433" s="200" t="s">
        <v>19</v>
      </c>
      <c r="F2433" s="201" t="s">
        <v>2678</v>
      </c>
      <c r="G2433" s="199"/>
      <c r="H2433" s="200" t="s">
        <v>19</v>
      </c>
      <c r="I2433" s="202"/>
      <c r="J2433" s="199"/>
      <c r="K2433" s="199"/>
      <c r="L2433" s="203"/>
      <c r="M2433" s="204"/>
      <c r="N2433" s="205"/>
      <c r="O2433" s="205"/>
      <c r="P2433" s="205"/>
      <c r="Q2433" s="205"/>
      <c r="R2433" s="205"/>
      <c r="S2433" s="205"/>
      <c r="T2433" s="206"/>
      <c r="AT2433" s="207" t="s">
        <v>189</v>
      </c>
      <c r="AU2433" s="207" t="s">
        <v>85</v>
      </c>
      <c r="AV2433" s="12" t="s">
        <v>83</v>
      </c>
      <c r="AW2433" s="12" t="s">
        <v>35</v>
      </c>
      <c r="AX2433" s="12" t="s">
        <v>75</v>
      </c>
      <c r="AY2433" s="207" t="s">
        <v>178</v>
      </c>
    </row>
    <row r="2434" spans="2:65" s="12" customFormat="1" ht="11.25">
      <c r="B2434" s="198"/>
      <c r="C2434" s="199"/>
      <c r="D2434" s="195" t="s">
        <v>189</v>
      </c>
      <c r="E2434" s="200" t="s">
        <v>19</v>
      </c>
      <c r="F2434" s="201" t="s">
        <v>2169</v>
      </c>
      <c r="G2434" s="199"/>
      <c r="H2434" s="200" t="s">
        <v>19</v>
      </c>
      <c r="I2434" s="202"/>
      <c r="J2434" s="199"/>
      <c r="K2434" s="199"/>
      <c r="L2434" s="203"/>
      <c r="M2434" s="204"/>
      <c r="N2434" s="205"/>
      <c r="O2434" s="205"/>
      <c r="P2434" s="205"/>
      <c r="Q2434" s="205"/>
      <c r="R2434" s="205"/>
      <c r="S2434" s="205"/>
      <c r="T2434" s="206"/>
      <c r="AT2434" s="207" t="s">
        <v>189</v>
      </c>
      <c r="AU2434" s="207" t="s">
        <v>85</v>
      </c>
      <c r="AV2434" s="12" t="s">
        <v>83</v>
      </c>
      <c r="AW2434" s="12" t="s">
        <v>35</v>
      </c>
      <c r="AX2434" s="12" t="s">
        <v>75</v>
      </c>
      <c r="AY2434" s="207" t="s">
        <v>178</v>
      </c>
    </row>
    <row r="2435" spans="2:65" s="12" customFormat="1" ht="11.25">
      <c r="B2435" s="198"/>
      <c r="C2435" s="199"/>
      <c r="D2435" s="195" t="s">
        <v>189</v>
      </c>
      <c r="E2435" s="200" t="s">
        <v>19</v>
      </c>
      <c r="F2435" s="201" t="s">
        <v>2686</v>
      </c>
      <c r="G2435" s="199"/>
      <c r="H2435" s="200" t="s">
        <v>19</v>
      </c>
      <c r="I2435" s="202"/>
      <c r="J2435" s="199"/>
      <c r="K2435" s="199"/>
      <c r="L2435" s="203"/>
      <c r="M2435" s="204"/>
      <c r="N2435" s="205"/>
      <c r="O2435" s="205"/>
      <c r="P2435" s="205"/>
      <c r="Q2435" s="205"/>
      <c r="R2435" s="205"/>
      <c r="S2435" s="205"/>
      <c r="T2435" s="206"/>
      <c r="AT2435" s="207" t="s">
        <v>189</v>
      </c>
      <c r="AU2435" s="207" t="s">
        <v>85</v>
      </c>
      <c r="AV2435" s="12" t="s">
        <v>83</v>
      </c>
      <c r="AW2435" s="12" t="s">
        <v>35</v>
      </c>
      <c r="AX2435" s="12" t="s">
        <v>75</v>
      </c>
      <c r="AY2435" s="207" t="s">
        <v>178</v>
      </c>
    </row>
    <row r="2436" spans="2:65" s="13" customFormat="1" ht="11.25">
      <c r="B2436" s="208"/>
      <c r="C2436" s="209"/>
      <c r="D2436" s="195" t="s">
        <v>189</v>
      </c>
      <c r="E2436" s="210" t="s">
        <v>19</v>
      </c>
      <c r="F2436" s="211" t="s">
        <v>2687</v>
      </c>
      <c r="G2436" s="209"/>
      <c r="H2436" s="212">
        <v>2.1999999999999999E-2</v>
      </c>
      <c r="I2436" s="213"/>
      <c r="J2436" s="209"/>
      <c r="K2436" s="209"/>
      <c r="L2436" s="214"/>
      <c r="M2436" s="215"/>
      <c r="N2436" s="216"/>
      <c r="O2436" s="216"/>
      <c r="P2436" s="216"/>
      <c r="Q2436" s="216"/>
      <c r="R2436" s="216"/>
      <c r="S2436" s="216"/>
      <c r="T2436" s="217"/>
      <c r="AT2436" s="218" t="s">
        <v>189</v>
      </c>
      <c r="AU2436" s="218" t="s">
        <v>85</v>
      </c>
      <c r="AV2436" s="13" t="s">
        <v>85</v>
      </c>
      <c r="AW2436" s="13" t="s">
        <v>35</v>
      </c>
      <c r="AX2436" s="13" t="s">
        <v>83</v>
      </c>
      <c r="AY2436" s="218" t="s">
        <v>178</v>
      </c>
    </row>
    <row r="2437" spans="2:65" s="1" customFormat="1" ht="16.5" customHeight="1">
      <c r="B2437" s="35"/>
      <c r="C2437" s="245" t="s">
        <v>2688</v>
      </c>
      <c r="D2437" s="245" t="s">
        <v>970</v>
      </c>
      <c r="E2437" s="246" t="s">
        <v>2689</v>
      </c>
      <c r="F2437" s="247" t="s">
        <v>2690</v>
      </c>
      <c r="G2437" s="248" t="s">
        <v>362</v>
      </c>
      <c r="H2437" s="249">
        <v>4.8000000000000001E-2</v>
      </c>
      <c r="I2437" s="250"/>
      <c r="J2437" s="251">
        <f>ROUND(I2437*H2437,2)</f>
        <v>0</v>
      </c>
      <c r="K2437" s="247" t="s">
        <v>184</v>
      </c>
      <c r="L2437" s="252"/>
      <c r="M2437" s="253" t="s">
        <v>19</v>
      </c>
      <c r="N2437" s="254" t="s">
        <v>46</v>
      </c>
      <c r="O2437" s="61"/>
      <c r="P2437" s="192">
        <f>O2437*H2437</f>
        <v>0</v>
      </c>
      <c r="Q2437" s="192">
        <v>1</v>
      </c>
      <c r="R2437" s="192">
        <f>Q2437*H2437</f>
        <v>4.8000000000000001E-2</v>
      </c>
      <c r="S2437" s="192">
        <v>0</v>
      </c>
      <c r="T2437" s="193">
        <f>S2437*H2437</f>
        <v>0</v>
      </c>
      <c r="AR2437" s="18" t="s">
        <v>403</v>
      </c>
      <c r="AT2437" s="18" t="s">
        <v>970</v>
      </c>
      <c r="AU2437" s="18" t="s">
        <v>85</v>
      </c>
      <c r="AY2437" s="18" t="s">
        <v>178</v>
      </c>
      <c r="BE2437" s="194">
        <f>IF(N2437="základní",J2437,0)</f>
        <v>0</v>
      </c>
      <c r="BF2437" s="194">
        <f>IF(N2437="snížená",J2437,0)</f>
        <v>0</v>
      </c>
      <c r="BG2437" s="194">
        <f>IF(N2437="zákl. přenesená",J2437,0)</f>
        <v>0</v>
      </c>
      <c r="BH2437" s="194">
        <f>IF(N2437="sníž. přenesená",J2437,0)</f>
        <v>0</v>
      </c>
      <c r="BI2437" s="194">
        <f>IF(N2437="nulová",J2437,0)</f>
        <v>0</v>
      </c>
      <c r="BJ2437" s="18" t="s">
        <v>83</v>
      </c>
      <c r="BK2437" s="194">
        <f>ROUND(I2437*H2437,2)</f>
        <v>0</v>
      </c>
      <c r="BL2437" s="18" t="s">
        <v>288</v>
      </c>
      <c r="BM2437" s="18" t="s">
        <v>2691</v>
      </c>
    </row>
    <row r="2438" spans="2:65" s="1" customFormat="1" ht="11.25">
      <c r="B2438" s="35"/>
      <c r="C2438" s="36"/>
      <c r="D2438" s="195" t="s">
        <v>187</v>
      </c>
      <c r="E2438" s="36"/>
      <c r="F2438" s="196" t="s">
        <v>2690</v>
      </c>
      <c r="G2438" s="36"/>
      <c r="H2438" s="36"/>
      <c r="I2438" s="113"/>
      <c r="J2438" s="36"/>
      <c r="K2438" s="36"/>
      <c r="L2438" s="39"/>
      <c r="M2438" s="197"/>
      <c r="N2438" s="61"/>
      <c r="O2438" s="61"/>
      <c r="P2438" s="61"/>
      <c r="Q2438" s="61"/>
      <c r="R2438" s="61"/>
      <c r="S2438" s="61"/>
      <c r="T2438" s="62"/>
      <c r="AT2438" s="18" t="s">
        <v>187</v>
      </c>
      <c r="AU2438" s="18" t="s">
        <v>85</v>
      </c>
    </row>
    <row r="2439" spans="2:65" s="1" customFormat="1" ht="19.5">
      <c r="B2439" s="35"/>
      <c r="C2439" s="36"/>
      <c r="D2439" s="195" t="s">
        <v>333</v>
      </c>
      <c r="E2439" s="36"/>
      <c r="F2439" s="241" t="s">
        <v>2692</v>
      </c>
      <c r="G2439" s="36"/>
      <c r="H2439" s="36"/>
      <c r="I2439" s="113"/>
      <c r="J2439" s="36"/>
      <c r="K2439" s="36"/>
      <c r="L2439" s="39"/>
      <c r="M2439" s="197"/>
      <c r="N2439" s="61"/>
      <c r="O2439" s="61"/>
      <c r="P2439" s="61"/>
      <c r="Q2439" s="61"/>
      <c r="R2439" s="61"/>
      <c r="S2439" s="61"/>
      <c r="T2439" s="62"/>
      <c r="AT2439" s="18" t="s">
        <v>333</v>
      </c>
      <c r="AU2439" s="18" t="s">
        <v>85</v>
      </c>
    </row>
    <row r="2440" spans="2:65" s="12" customFormat="1" ht="11.25">
      <c r="B2440" s="198"/>
      <c r="C2440" s="199"/>
      <c r="D2440" s="195" t="s">
        <v>189</v>
      </c>
      <c r="E2440" s="200" t="s">
        <v>19</v>
      </c>
      <c r="F2440" s="201" t="s">
        <v>2678</v>
      </c>
      <c r="G2440" s="199"/>
      <c r="H2440" s="200" t="s">
        <v>19</v>
      </c>
      <c r="I2440" s="202"/>
      <c r="J2440" s="199"/>
      <c r="K2440" s="199"/>
      <c r="L2440" s="203"/>
      <c r="M2440" s="204"/>
      <c r="N2440" s="205"/>
      <c r="O2440" s="205"/>
      <c r="P2440" s="205"/>
      <c r="Q2440" s="205"/>
      <c r="R2440" s="205"/>
      <c r="S2440" s="205"/>
      <c r="T2440" s="206"/>
      <c r="AT2440" s="207" t="s">
        <v>189</v>
      </c>
      <c r="AU2440" s="207" t="s">
        <v>85</v>
      </c>
      <c r="AV2440" s="12" t="s">
        <v>83</v>
      </c>
      <c r="AW2440" s="12" t="s">
        <v>35</v>
      </c>
      <c r="AX2440" s="12" t="s">
        <v>75</v>
      </c>
      <c r="AY2440" s="207" t="s">
        <v>178</v>
      </c>
    </row>
    <row r="2441" spans="2:65" s="12" customFormat="1" ht="11.25">
      <c r="B2441" s="198"/>
      <c r="C2441" s="199"/>
      <c r="D2441" s="195" t="s">
        <v>189</v>
      </c>
      <c r="E2441" s="200" t="s">
        <v>19</v>
      </c>
      <c r="F2441" s="201" t="s">
        <v>2169</v>
      </c>
      <c r="G2441" s="199"/>
      <c r="H2441" s="200" t="s">
        <v>19</v>
      </c>
      <c r="I2441" s="202"/>
      <c r="J2441" s="199"/>
      <c r="K2441" s="199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 t="s">
        <v>189</v>
      </c>
      <c r="AU2441" s="207" t="s">
        <v>85</v>
      </c>
      <c r="AV2441" s="12" t="s">
        <v>83</v>
      </c>
      <c r="AW2441" s="12" t="s">
        <v>35</v>
      </c>
      <c r="AX2441" s="12" t="s">
        <v>75</v>
      </c>
      <c r="AY2441" s="207" t="s">
        <v>178</v>
      </c>
    </row>
    <row r="2442" spans="2:65" s="12" customFormat="1" ht="11.25">
      <c r="B2442" s="198"/>
      <c r="C2442" s="199"/>
      <c r="D2442" s="195" t="s">
        <v>189</v>
      </c>
      <c r="E2442" s="200" t="s">
        <v>19</v>
      </c>
      <c r="F2442" s="201" t="s">
        <v>2693</v>
      </c>
      <c r="G2442" s="199"/>
      <c r="H2442" s="200" t="s">
        <v>19</v>
      </c>
      <c r="I2442" s="202"/>
      <c r="J2442" s="199"/>
      <c r="K2442" s="199"/>
      <c r="L2442" s="203"/>
      <c r="M2442" s="204"/>
      <c r="N2442" s="205"/>
      <c r="O2442" s="205"/>
      <c r="P2442" s="205"/>
      <c r="Q2442" s="205"/>
      <c r="R2442" s="205"/>
      <c r="S2442" s="205"/>
      <c r="T2442" s="206"/>
      <c r="AT2442" s="207" t="s">
        <v>189</v>
      </c>
      <c r="AU2442" s="207" t="s">
        <v>85</v>
      </c>
      <c r="AV2442" s="12" t="s">
        <v>83</v>
      </c>
      <c r="AW2442" s="12" t="s">
        <v>35</v>
      </c>
      <c r="AX2442" s="12" t="s">
        <v>75</v>
      </c>
      <c r="AY2442" s="207" t="s">
        <v>178</v>
      </c>
    </row>
    <row r="2443" spans="2:65" s="13" customFormat="1" ht="11.25">
      <c r="B2443" s="208"/>
      <c r="C2443" s="209"/>
      <c r="D2443" s="195" t="s">
        <v>189</v>
      </c>
      <c r="E2443" s="210" t="s">
        <v>19</v>
      </c>
      <c r="F2443" s="211" t="s">
        <v>2694</v>
      </c>
      <c r="G2443" s="209"/>
      <c r="H2443" s="212">
        <v>4.8000000000000001E-2</v>
      </c>
      <c r="I2443" s="213"/>
      <c r="J2443" s="209"/>
      <c r="K2443" s="209"/>
      <c r="L2443" s="214"/>
      <c r="M2443" s="215"/>
      <c r="N2443" s="216"/>
      <c r="O2443" s="216"/>
      <c r="P2443" s="216"/>
      <c r="Q2443" s="216"/>
      <c r="R2443" s="216"/>
      <c r="S2443" s="216"/>
      <c r="T2443" s="217"/>
      <c r="AT2443" s="218" t="s">
        <v>189</v>
      </c>
      <c r="AU2443" s="218" t="s">
        <v>85</v>
      </c>
      <c r="AV2443" s="13" t="s">
        <v>85</v>
      </c>
      <c r="AW2443" s="13" t="s">
        <v>35</v>
      </c>
      <c r="AX2443" s="13" t="s">
        <v>83</v>
      </c>
      <c r="AY2443" s="218" t="s">
        <v>178</v>
      </c>
    </row>
    <row r="2444" spans="2:65" s="1" customFormat="1" ht="30.75" customHeight="1">
      <c r="B2444" s="35"/>
      <c r="C2444" s="245" t="s">
        <v>2695</v>
      </c>
      <c r="D2444" s="245" t="s">
        <v>970</v>
      </c>
      <c r="E2444" s="246" t="s">
        <v>2696</v>
      </c>
      <c r="F2444" s="247" t="s">
        <v>2697</v>
      </c>
      <c r="G2444" s="248" t="s">
        <v>183</v>
      </c>
      <c r="H2444" s="249">
        <v>6.9690000000000003</v>
      </c>
      <c r="I2444" s="250"/>
      <c r="J2444" s="251">
        <f>ROUND(I2444*H2444,2)</f>
        <v>0</v>
      </c>
      <c r="K2444" s="247" t="s">
        <v>1889</v>
      </c>
      <c r="L2444" s="252"/>
      <c r="M2444" s="253" t="s">
        <v>19</v>
      </c>
      <c r="N2444" s="254" t="s">
        <v>46</v>
      </c>
      <c r="O2444" s="61"/>
      <c r="P2444" s="192">
        <f>O2444*H2444</f>
        <v>0</v>
      </c>
      <c r="Q2444" s="192">
        <v>9.0699999999999999E-3</v>
      </c>
      <c r="R2444" s="192">
        <f>Q2444*H2444</f>
        <v>6.3208830000000008E-2</v>
      </c>
      <c r="S2444" s="192">
        <v>0</v>
      </c>
      <c r="T2444" s="193">
        <f>S2444*H2444</f>
        <v>0</v>
      </c>
      <c r="AR2444" s="18" t="s">
        <v>403</v>
      </c>
      <c r="AT2444" s="18" t="s">
        <v>970</v>
      </c>
      <c r="AU2444" s="18" t="s">
        <v>85</v>
      </c>
      <c r="AY2444" s="18" t="s">
        <v>178</v>
      </c>
      <c r="BE2444" s="194">
        <f>IF(N2444="základní",J2444,0)</f>
        <v>0</v>
      </c>
      <c r="BF2444" s="194">
        <f>IF(N2444="snížená",J2444,0)</f>
        <v>0</v>
      </c>
      <c r="BG2444" s="194">
        <f>IF(N2444="zákl. přenesená",J2444,0)</f>
        <v>0</v>
      </c>
      <c r="BH2444" s="194">
        <f>IF(N2444="sníž. přenesená",J2444,0)</f>
        <v>0</v>
      </c>
      <c r="BI2444" s="194">
        <f>IF(N2444="nulová",J2444,0)</f>
        <v>0</v>
      </c>
      <c r="BJ2444" s="18" t="s">
        <v>83</v>
      </c>
      <c r="BK2444" s="194">
        <f>ROUND(I2444*H2444,2)</f>
        <v>0</v>
      </c>
      <c r="BL2444" s="18" t="s">
        <v>288</v>
      </c>
      <c r="BM2444" s="18" t="s">
        <v>2698</v>
      </c>
    </row>
    <row r="2445" spans="2:65" s="1" customFormat="1" ht="11.25">
      <c r="B2445" s="35"/>
      <c r="C2445" s="36"/>
      <c r="D2445" s="195" t="s">
        <v>187</v>
      </c>
      <c r="E2445" s="36"/>
      <c r="F2445" s="196" t="s">
        <v>2697</v>
      </c>
      <c r="G2445" s="36"/>
      <c r="H2445" s="36"/>
      <c r="I2445" s="113"/>
      <c r="J2445" s="36"/>
      <c r="K2445" s="36"/>
      <c r="L2445" s="39"/>
      <c r="M2445" s="197"/>
      <c r="N2445" s="61"/>
      <c r="O2445" s="61"/>
      <c r="P2445" s="61"/>
      <c r="Q2445" s="61"/>
      <c r="R2445" s="61"/>
      <c r="S2445" s="61"/>
      <c r="T2445" s="62"/>
      <c r="AT2445" s="18" t="s">
        <v>187</v>
      </c>
      <c r="AU2445" s="18" t="s">
        <v>85</v>
      </c>
    </row>
    <row r="2446" spans="2:65" s="1" customFormat="1" ht="19.5">
      <c r="B2446" s="35"/>
      <c r="C2446" s="36"/>
      <c r="D2446" s="195" t="s">
        <v>333</v>
      </c>
      <c r="E2446" s="36"/>
      <c r="F2446" s="241" t="s">
        <v>2699</v>
      </c>
      <c r="G2446" s="36"/>
      <c r="H2446" s="36"/>
      <c r="I2446" s="113"/>
      <c r="J2446" s="36"/>
      <c r="K2446" s="36"/>
      <c r="L2446" s="39"/>
      <c r="M2446" s="197"/>
      <c r="N2446" s="61"/>
      <c r="O2446" s="61"/>
      <c r="P2446" s="61"/>
      <c r="Q2446" s="61"/>
      <c r="R2446" s="61"/>
      <c r="S2446" s="61"/>
      <c r="T2446" s="62"/>
      <c r="AT2446" s="18" t="s">
        <v>333</v>
      </c>
      <c r="AU2446" s="18" t="s">
        <v>85</v>
      </c>
    </row>
    <row r="2447" spans="2:65" s="12" customFormat="1" ht="11.25">
      <c r="B2447" s="198"/>
      <c r="C2447" s="199"/>
      <c r="D2447" s="195" t="s">
        <v>189</v>
      </c>
      <c r="E2447" s="200" t="s">
        <v>19</v>
      </c>
      <c r="F2447" s="201" t="s">
        <v>2678</v>
      </c>
      <c r="G2447" s="199"/>
      <c r="H2447" s="200" t="s">
        <v>19</v>
      </c>
      <c r="I2447" s="202"/>
      <c r="J2447" s="199"/>
      <c r="K2447" s="199"/>
      <c r="L2447" s="203"/>
      <c r="M2447" s="204"/>
      <c r="N2447" s="205"/>
      <c r="O2447" s="205"/>
      <c r="P2447" s="205"/>
      <c r="Q2447" s="205"/>
      <c r="R2447" s="205"/>
      <c r="S2447" s="205"/>
      <c r="T2447" s="206"/>
      <c r="AT2447" s="207" t="s">
        <v>189</v>
      </c>
      <c r="AU2447" s="207" t="s">
        <v>85</v>
      </c>
      <c r="AV2447" s="12" t="s">
        <v>83</v>
      </c>
      <c r="AW2447" s="12" t="s">
        <v>35</v>
      </c>
      <c r="AX2447" s="12" t="s">
        <v>75</v>
      </c>
      <c r="AY2447" s="207" t="s">
        <v>178</v>
      </c>
    </row>
    <row r="2448" spans="2:65" s="12" customFormat="1" ht="11.25">
      <c r="B2448" s="198"/>
      <c r="C2448" s="199"/>
      <c r="D2448" s="195" t="s">
        <v>189</v>
      </c>
      <c r="E2448" s="200" t="s">
        <v>19</v>
      </c>
      <c r="F2448" s="201" t="s">
        <v>2700</v>
      </c>
      <c r="G2448" s="199"/>
      <c r="H2448" s="200" t="s">
        <v>19</v>
      </c>
      <c r="I2448" s="202"/>
      <c r="J2448" s="199"/>
      <c r="K2448" s="199"/>
      <c r="L2448" s="203"/>
      <c r="M2448" s="204"/>
      <c r="N2448" s="205"/>
      <c r="O2448" s="205"/>
      <c r="P2448" s="205"/>
      <c r="Q2448" s="205"/>
      <c r="R2448" s="205"/>
      <c r="S2448" s="205"/>
      <c r="T2448" s="206"/>
      <c r="AT2448" s="207" t="s">
        <v>189</v>
      </c>
      <c r="AU2448" s="207" t="s">
        <v>85</v>
      </c>
      <c r="AV2448" s="12" t="s">
        <v>83</v>
      </c>
      <c r="AW2448" s="12" t="s">
        <v>35</v>
      </c>
      <c r="AX2448" s="12" t="s">
        <v>75</v>
      </c>
      <c r="AY2448" s="207" t="s">
        <v>178</v>
      </c>
    </row>
    <row r="2449" spans="2:65" s="12" customFormat="1" ht="22.5">
      <c r="B2449" s="198"/>
      <c r="C2449" s="199"/>
      <c r="D2449" s="195" t="s">
        <v>189</v>
      </c>
      <c r="E2449" s="200" t="s">
        <v>19</v>
      </c>
      <c r="F2449" s="201" t="s">
        <v>2671</v>
      </c>
      <c r="G2449" s="199"/>
      <c r="H2449" s="200" t="s">
        <v>19</v>
      </c>
      <c r="I2449" s="202"/>
      <c r="J2449" s="199"/>
      <c r="K2449" s="199"/>
      <c r="L2449" s="203"/>
      <c r="M2449" s="204"/>
      <c r="N2449" s="205"/>
      <c r="O2449" s="205"/>
      <c r="P2449" s="205"/>
      <c r="Q2449" s="205"/>
      <c r="R2449" s="205"/>
      <c r="S2449" s="205"/>
      <c r="T2449" s="206"/>
      <c r="AT2449" s="207" t="s">
        <v>189</v>
      </c>
      <c r="AU2449" s="207" t="s">
        <v>85</v>
      </c>
      <c r="AV2449" s="12" t="s">
        <v>83</v>
      </c>
      <c r="AW2449" s="12" t="s">
        <v>35</v>
      </c>
      <c r="AX2449" s="12" t="s">
        <v>75</v>
      </c>
      <c r="AY2449" s="207" t="s">
        <v>178</v>
      </c>
    </row>
    <row r="2450" spans="2:65" s="13" customFormat="1" ht="11.25">
      <c r="B2450" s="208"/>
      <c r="C2450" s="209"/>
      <c r="D2450" s="195" t="s">
        <v>189</v>
      </c>
      <c r="E2450" s="210" t="s">
        <v>19</v>
      </c>
      <c r="F2450" s="211" t="s">
        <v>2701</v>
      </c>
      <c r="G2450" s="209"/>
      <c r="H2450" s="212">
        <v>6.9690000000000003</v>
      </c>
      <c r="I2450" s="213"/>
      <c r="J2450" s="209"/>
      <c r="K2450" s="209"/>
      <c r="L2450" s="214"/>
      <c r="M2450" s="215"/>
      <c r="N2450" s="216"/>
      <c r="O2450" s="216"/>
      <c r="P2450" s="216"/>
      <c r="Q2450" s="216"/>
      <c r="R2450" s="216"/>
      <c r="S2450" s="216"/>
      <c r="T2450" s="217"/>
      <c r="AT2450" s="218" t="s">
        <v>189</v>
      </c>
      <c r="AU2450" s="218" t="s">
        <v>85</v>
      </c>
      <c r="AV2450" s="13" t="s">
        <v>85</v>
      </c>
      <c r="AW2450" s="13" t="s">
        <v>35</v>
      </c>
      <c r="AX2450" s="13" t="s">
        <v>83</v>
      </c>
      <c r="AY2450" s="218" t="s">
        <v>178</v>
      </c>
    </row>
    <row r="2451" spans="2:65" s="1" customFormat="1" ht="30.75" customHeight="1">
      <c r="B2451" s="35"/>
      <c r="C2451" s="245" t="s">
        <v>2702</v>
      </c>
      <c r="D2451" s="245" t="s">
        <v>970</v>
      </c>
      <c r="E2451" s="246" t="s">
        <v>2703</v>
      </c>
      <c r="F2451" s="247" t="s">
        <v>2704</v>
      </c>
      <c r="G2451" s="248" t="s">
        <v>2705</v>
      </c>
      <c r="H2451" s="249">
        <v>4</v>
      </c>
      <c r="I2451" s="250"/>
      <c r="J2451" s="251">
        <f>ROUND(I2451*H2451,2)</f>
        <v>0</v>
      </c>
      <c r="K2451" s="247" t="s">
        <v>1889</v>
      </c>
      <c r="L2451" s="252"/>
      <c r="M2451" s="253" t="s">
        <v>19</v>
      </c>
      <c r="N2451" s="254" t="s">
        <v>46</v>
      </c>
      <c r="O2451" s="61"/>
      <c r="P2451" s="192">
        <f>O2451*H2451</f>
        <v>0</v>
      </c>
      <c r="Q2451" s="192">
        <v>2.9999999999999997E-4</v>
      </c>
      <c r="R2451" s="192">
        <f>Q2451*H2451</f>
        <v>1.1999999999999999E-3</v>
      </c>
      <c r="S2451" s="192">
        <v>0</v>
      </c>
      <c r="T2451" s="193">
        <f>S2451*H2451</f>
        <v>0</v>
      </c>
      <c r="AR2451" s="18" t="s">
        <v>403</v>
      </c>
      <c r="AT2451" s="18" t="s">
        <v>970</v>
      </c>
      <c r="AU2451" s="18" t="s">
        <v>85</v>
      </c>
      <c r="AY2451" s="18" t="s">
        <v>178</v>
      </c>
      <c r="BE2451" s="194">
        <f>IF(N2451="základní",J2451,0)</f>
        <v>0</v>
      </c>
      <c r="BF2451" s="194">
        <f>IF(N2451="snížená",J2451,0)</f>
        <v>0</v>
      </c>
      <c r="BG2451" s="194">
        <f>IF(N2451="zákl. přenesená",J2451,0)</f>
        <v>0</v>
      </c>
      <c r="BH2451" s="194">
        <f>IF(N2451="sníž. přenesená",J2451,0)</f>
        <v>0</v>
      </c>
      <c r="BI2451" s="194">
        <f>IF(N2451="nulová",J2451,0)</f>
        <v>0</v>
      </c>
      <c r="BJ2451" s="18" t="s">
        <v>83</v>
      </c>
      <c r="BK2451" s="194">
        <f>ROUND(I2451*H2451,2)</f>
        <v>0</v>
      </c>
      <c r="BL2451" s="18" t="s">
        <v>288</v>
      </c>
      <c r="BM2451" s="18" t="s">
        <v>2706</v>
      </c>
    </row>
    <row r="2452" spans="2:65" s="1" customFormat="1" ht="11.25">
      <c r="B2452" s="35"/>
      <c r="C2452" s="36"/>
      <c r="D2452" s="195" t="s">
        <v>187</v>
      </c>
      <c r="E2452" s="36"/>
      <c r="F2452" s="196" t="s">
        <v>2704</v>
      </c>
      <c r="G2452" s="36"/>
      <c r="H2452" s="36"/>
      <c r="I2452" s="113"/>
      <c r="J2452" s="36"/>
      <c r="K2452" s="36"/>
      <c r="L2452" s="39"/>
      <c r="M2452" s="197"/>
      <c r="N2452" s="61"/>
      <c r="O2452" s="61"/>
      <c r="P2452" s="61"/>
      <c r="Q2452" s="61"/>
      <c r="R2452" s="61"/>
      <c r="S2452" s="61"/>
      <c r="T2452" s="62"/>
      <c r="AT2452" s="18" t="s">
        <v>187</v>
      </c>
      <c r="AU2452" s="18" t="s">
        <v>85</v>
      </c>
    </row>
    <row r="2453" spans="2:65" s="1" customFormat="1" ht="29.25">
      <c r="B2453" s="35"/>
      <c r="C2453" s="36"/>
      <c r="D2453" s="195" t="s">
        <v>333</v>
      </c>
      <c r="E2453" s="36"/>
      <c r="F2453" s="241" t="s">
        <v>2707</v>
      </c>
      <c r="G2453" s="36"/>
      <c r="H2453" s="36"/>
      <c r="I2453" s="113"/>
      <c r="J2453" s="36"/>
      <c r="K2453" s="36"/>
      <c r="L2453" s="39"/>
      <c r="M2453" s="197"/>
      <c r="N2453" s="61"/>
      <c r="O2453" s="61"/>
      <c r="P2453" s="61"/>
      <c r="Q2453" s="61"/>
      <c r="R2453" s="61"/>
      <c r="S2453" s="61"/>
      <c r="T2453" s="62"/>
      <c r="AT2453" s="18" t="s">
        <v>333</v>
      </c>
      <c r="AU2453" s="18" t="s">
        <v>85</v>
      </c>
    </row>
    <row r="2454" spans="2:65" s="1" customFormat="1" ht="24" customHeight="1">
      <c r="B2454" s="35"/>
      <c r="C2454" s="245" t="s">
        <v>2708</v>
      </c>
      <c r="D2454" s="245" t="s">
        <v>970</v>
      </c>
      <c r="E2454" s="246" t="s">
        <v>2709</v>
      </c>
      <c r="F2454" s="247" t="s">
        <v>2710</v>
      </c>
      <c r="G2454" s="248" t="s">
        <v>2338</v>
      </c>
      <c r="H2454" s="249">
        <v>12.497</v>
      </c>
      <c r="I2454" s="250"/>
      <c r="J2454" s="251">
        <f>ROUND(I2454*H2454,2)</f>
        <v>0</v>
      </c>
      <c r="K2454" s="247" t="s">
        <v>1889</v>
      </c>
      <c r="L2454" s="252"/>
      <c r="M2454" s="253" t="s">
        <v>19</v>
      </c>
      <c r="N2454" s="254" t="s">
        <v>46</v>
      </c>
      <c r="O2454" s="61"/>
      <c r="P2454" s="192">
        <f>O2454*H2454</f>
        <v>0</v>
      </c>
      <c r="Q2454" s="192">
        <v>0</v>
      </c>
      <c r="R2454" s="192">
        <f>Q2454*H2454</f>
        <v>0</v>
      </c>
      <c r="S2454" s="192">
        <v>0</v>
      </c>
      <c r="T2454" s="193">
        <f>S2454*H2454</f>
        <v>0</v>
      </c>
      <c r="AR2454" s="18" t="s">
        <v>403</v>
      </c>
      <c r="AT2454" s="18" t="s">
        <v>970</v>
      </c>
      <c r="AU2454" s="18" t="s">
        <v>85</v>
      </c>
      <c r="AY2454" s="18" t="s">
        <v>178</v>
      </c>
      <c r="BE2454" s="194">
        <f>IF(N2454="základní",J2454,0)</f>
        <v>0</v>
      </c>
      <c r="BF2454" s="194">
        <f>IF(N2454="snížená",J2454,0)</f>
        <v>0</v>
      </c>
      <c r="BG2454" s="194">
        <f>IF(N2454="zákl. přenesená",J2454,0)</f>
        <v>0</v>
      </c>
      <c r="BH2454" s="194">
        <f>IF(N2454="sníž. přenesená",J2454,0)</f>
        <v>0</v>
      </c>
      <c r="BI2454" s="194">
        <f>IF(N2454="nulová",J2454,0)</f>
        <v>0</v>
      </c>
      <c r="BJ2454" s="18" t="s">
        <v>83</v>
      </c>
      <c r="BK2454" s="194">
        <f>ROUND(I2454*H2454,2)</f>
        <v>0</v>
      </c>
      <c r="BL2454" s="18" t="s">
        <v>288</v>
      </c>
      <c r="BM2454" s="18" t="s">
        <v>2711</v>
      </c>
    </row>
    <row r="2455" spans="2:65" s="1" customFormat="1" ht="11.25">
      <c r="B2455" s="35"/>
      <c r="C2455" s="36"/>
      <c r="D2455" s="195" t="s">
        <v>187</v>
      </c>
      <c r="E2455" s="36"/>
      <c r="F2455" s="196" t="s">
        <v>2710</v>
      </c>
      <c r="G2455" s="36"/>
      <c r="H2455" s="36"/>
      <c r="I2455" s="113"/>
      <c r="J2455" s="36"/>
      <c r="K2455" s="36"/>
      <c r="L2455" s="39"/>
      <c r="M2455" s="197"/>
      <c r="N2455" s="61"/>
      <c r="O2455" s="61"/>
      <c r="P2455" s="61"/>
      <c r="Q2455" s="61"/>
      <c r="R2455" s="61"/>
      <c r="S2455" s="61"/>
      <c r="T2455" s="62"/>
      <c r="AT2455" s="18" t="s">
        <v>187</v>
      </c>
      <c r="AU2455" s="18" t="s">
        <v>85</v>
      </c>
    </row>
    <row r="2456" spans="2:65" s="12" customFormat="1" ht="11.25">
      <c r="B2456" s="198"/>
      <c r="C2456" s="199"/>
      <c r="D2456" s="195" t="s">
        <v>189</v>
      </c>
      <c r="E2456" s="200" t="s">
        <v>19</v>
      </c>
      <c r="F2456" s="201" t="s">
        <v>2712</v>
      </c>
      <c r="G2456" s="199"/>
      <c r="H2456" s="200" t="s">
        <v>19</v>
      </c>
      <c r="I2456" s="202"/>
      <c r="J2456" s="199"/>
      <c r="K2456" s="199"/>
      <c r="L2456" s="203"/>
      <c r="M2456" s="204"/>
      <c r="N2456" s="205"/>
      <c r="O2456" s="205"/>
      <c r="P2456" s="205"/>
      <c r="Q2456" s="205"/>
      <c r="R2456" s="205"/>
      <c r="S2456" s="205"/>
      <c r="T2456" s="206"/>
      <c r="AT2456" s="207" t="s">
        <v>189</v>
      </c>
      <c r="AU2456" s="207" t="s">
        <v>85</v>
      </c>
      <c r="AV2456" s="12" t="s">
        <v>83</v>
      </c>
      <c r="AW2456" s="12" t="s">
        <v>35</v>
      </c>
      <c r="AX2456" s="12" t="s">
        <v>75</v>
      </c>
      <c r="AY2456" s="207" t="s">
        <v>178</v>
      </c>
    </row>
    <row r="2457" spans="2:65" s="13" customFormat="1" ht="11.25">
      <c r="B2457" s="208"/>
      <c r="C2457" s="209"/>
      <c r="D2457" s="195" t="s">
        <v>189</v>
      </c>
      <c r="E2457" s="210" t="s">
        <v>19</v>
      </c>
      <c r="F2457" s="211" t="s">
        <v>2713</v>
      </c>
      <c r="G2457" s="209"/>
      <c r="H2457" s="212">
        <v>12.497</v>
      </c>
      <c r="I2457" s="213"/>
      <c r="J2457" s="209"/>
      <c r="K2457" s="209"/>
      <c r="L2457" s="214"/>
      <c r="M2457" s="215"/>
      <c r="N2457" s="216"/>
      <c r="O2457" s="216"/>
      <c r="P2457" s="216"/>
      <c r="Q2457" s="216"/>
      <c r="R2457" s="216"/>
      <c r="S2457" s="216"/>
      <c r="T2457" s="217"/>
      <c r="AT2457" s="218" t="s">
        <v>189</v>
      </c>
      <c r="AU2457" s="218" t="s">
        <v>85</v>
      </c>
      <c r="AV2457" s="13" t="s">
        <v>85</v>
      </c>
      <c r="AW2457" s="13" t="s">
        <v>35</v>
      </c>
      <c r="AX2457" s="13" t="s">
        <v>83</v>
      </c>
      <c r="AY2457" s="218" t="s">
        <v>178</v>
      </c>
    </row>
    <row r="2458" spans="2:65" s="1" customFormat="1" ht="16.5" customHeight="1">
      <c r="B2458" s="35"/>
      <c r="C2458" s="183" t="s">
        <v>2714</v>
      </c>
      <c r="D2458" s="183" t="s">
        <v>180</v>
      </c>
      <c r="E2458" s="184" t="s">
        <v>2715</v>
      </c>
      <c r="F2458" s="185" t="s">
        <v>2716</v>
      </c>
      <c r="G2458" s="186" t="s">
        <v>1843</v>
      </c>
      <c r="H2458" s="255"/>
      <c r="I2458" s="188"/>
      <c r="J2458" s="189">
        <f>ROUND(I2458*H2458,2)</f>
        <v>0</v>
      </c>
      <c r="K2458" s="185" t="s">
        <v>184</v>
      </c>
      <c r="L2458" s="39"/>
      <c r="M2458" s="190" t="s">
        <v>19</v>
      </c>
      <c r="N2458" s="191" t="s">
        <v>46</v>
      </c>
      <c r="O2458" s="61"/>
      <c r="P2458" s="192">
        <f>O2458*H2458</f>
        <v>0</v>
      </c>
      <c r="Q2458" s="192">
        <v>0</v>
      </c>
      <c r="R2458" s="192">
        <f>Q2458*H2458</f>
        <v>0</v>
      </c>
      <c r="S2458" s="192">
        <v>0</v>
      </c>
      <c r="T2458" s="193">
        <f>S2458*H2458</f>
        <v>0</v>
      </c>
      <c r="AR2458" s="18" t="s">
        <v>288</v>
      </c>
      <c r="AT2458" s="18" t="s">
        <v>180</v>
      </c>
      <c r="AU2458" s="18" t="s">
        <v>85</v>
      </c>
      <c r="AY2458" s="18" t="s">
        <v>178</v>
      </c>
      <c r="BE2458" s="194">
        <f>IF(N2458="základní",J2458,0)</f>
        <v>0</v>
      </c>
      <c r="BF2458" s="194">
        <f>IF(N2458="snížená",J2458,0)</f>
        <v>0</v>
      </c>
      <c r="BG2458" s="194">
        <f>IF(N2458="zákl. přenesená",J2458,0)</f>
        <v>0</v>
      </c>
      <c r="BH2458" s="194">
        <f>IF(N2458="sníž. přenesená",J2458,0)</f>
        <v>0</v>
      </c>
      <c r="BI2458" s="194">
        <f>IF(N2458="nulová",J2458,0)</f>
        <v>0</v>
      </c>
      <c r="BJ2458" s="18" t="s">
        <v>83</v>
      </c>
      <c r="BK2458" s="194">
        <f>ROUND(I2458*H2458,2)</f>
        <v>0</v>
      </c>
      <c r="BL2458" s="18" t="s">
        <v>288</v>
      </c>
      <c r="BM2458" s="18" t="s">
        <v>2717</v>
      </c>
    </row>
    <row r="2459" spans="2:65" s="1" customFormat="1" ht="19.5">
      <c r="B2459" s="35"/>
      <c r="C2459" s="36"/>
      <c r="D2459" s="195" t="s">
        <v>187</v>
      </c>
      <c r="E2459" s="36"/>
      <c r="F2459" s="196" t="s">
        <v>2718</v>
      </c>
      <c r="G2459" s="36"/>
      <c r="H2459" s="36"/>
      <c r="I2459" s="113"/>
      <c r="J2459" s="36"/>
      <c r="K2459" s="36"/>
      <c r="L2459" s="39"/>
      <c r="M2459" s="197"/>
      <c r="N2459" s="61"/>
      <c r="O2459" s="61"/>
      <c r="P2459" s="61"/>
      <c r="Q2459" s="61"/>
      <c r="R2459" s="61"/>
      <c r="S2459" s="61"/>
      <c r="T2459" s="62"/>
      <c r="AT2459" s="18" t="s">
        <v>187</v>
      </c>
      <c r="AU2459" s="18" t="s">
        <v>85</v>
      </c>
    </row>
    <row r="2460" spans="2:65" s="11" customFormat="1" ht="22.9" customHeight="1">
      <c r="B2460" s="167"/>
      <c r="C2460" s="168"/>
      <c r="D2460" s="169" t="s">
        <v>74</v>
      </c>
      <c r="E2460" s="181" t="s">
        <v>573</v>
      </c>
      <c r="F2460" s="181" t="s">
        <v>574</v>
      </c>
      <c r="G2460" s="168"/>
      <c r="H2460" s="168"/>
      <c r="I2460" s="171"/>
      <c r="J2460" s="182">
        <f>BK2460</f>
        <v>0</v>
      </c>
      <c r="K2460" s="168"/>
      <c r="L2460" s="173"/>
      <c r="M2460" s="174"/>
      <c r="N2460" s="175"/>
      <c r="O2460" s="175"/>
      <c r="P2460" s="176">
        <f>SUM(P2461:P2518)</f>
        <v>0</v>
      </c>
      <c r="Q2460" s="175"/>
      <c r="R2460" s="176">
        <f>SUM(R2461:R2518)</f>
        <v>0.31178234999999999</v>
      </c>
      <c r="S2460" s="175"/>
      <c r="T2460" s="177">
        <f>SUM(T2461:T2518)</f>
        <v>0</v>
      </c>
      <c r="AR2460" s="178" t="s">
        <v>85</v>
      </c>
      <c r="AT2460" s="179" t="s">
        <v>74</v>
      </c>
      <c r="AU2460" s="179" t="s">
        <v>83</v>
      </c>
      <c r="AY2460" s="178" t="s">
        <v>178</v>
      </c>
      <c r="BK2460" s="180">
        <f>SUM(BK2461:BK2518)</f>
        <v>0</v>
      </c>
    </row>
    <row r="2461" spans="2:65" s="1" customFormat="1" ht="16.5" customHeight="1">
      <c r="B2461" s="35"/>
      <c r="C2461" s="183" t="s">
        <v>2719</v>
      </c>
      <c r="D2461" s="183" t="s">
        <v>180</v>
      </c>
      <c r="E2461" s="184" t="s">
        <v>2720</v>
      </c>
      <c r="F2461" s="185" t="s">
        <v>2721</v>
      </c>
      <c r="G2461" s="186" t="s">
        <v>496</v>
      </c>
      <c r="H2461" s="187">
        <v>153.21</v>
      </c>
      <c r="I2461" s="188"/>
      <c r="J2461" s="189">
        <f>ROUND(I2461*H2461,2)</f>
        <v>0</v>
      </c>
      <c r="K2461" s="185" t="s">
        <v>184</v>
      </c>
      <c r="L2461" s="39"/>
      <c r="M2461" s="190" t="s">
        <v>19</v>
      </c>
      <c r="N2461" s="191" t="s">
        <v>46</v>
      </c>
      <c r="O2461" s="61"/>
      <c r="P2461" s="192">
        <f>O2461*H2461</f>
        <v>0</v>
      </c>
      <c r="Q2461" s="192">
        <v>4.6000000000000001E-4</v>
      </c>
      <c r="R2461" s="192">
        <f>Q2461*H2461</f>
        <v>7.04766E-2</v>
      </c>
      <c r="S2461" s="192">
        <v>0</v>
      </c>
      <c r="T2461" s="193">
        <f>S2461*H2461</f>
        <v>0</v>
      </c>
      <c r="AR2461" s="18" t="s">
        <v>288</v>
      </c>
      <c r="AT2461" s="18" t="s">
        <v>180</v>
      </c>
      <c r="AU2461" s="18" t="s">
        <v>85</v>
      </c>
      <c r="AY2461" s="18" t="s">
        <v>178</v>
      </c>
      <c r="BE2461" s="194">
        <f>IF(N2461="základní",J2461,0)</f>
        <v>0</v>
      </c>
      <c r="BF2461" s="194">
        <f>IF(N2461="snížená",J2461,0)</f>
        <v>0</v>
      </c>
      <c r="BG2461" s="194">
        <f>IF(N2461="zákl. přenesená",J2461,0)</f>
        <v>0</v>
      </c>
      <c r="BH2461" s="194">
        <f>IF(N2461="sníž. přenesená",J2461,0)</f>
        <v>0</v>
      </c>
      <c r="BI2461" s="194">
        <f>IF(N2461="nulová",J2461,0)</f>
        <v>0</v>
      </c>
      <c r="BJ2461" s="18" t="s">
        <v>83</v>
      </c>
      <c r="BK2461" s="194">
        <f>ROUND(I2461*H2461,2)</f>
        <v>0</v>
      </c>
      <c r="BL2461" s="18" t="s">
        <v>288</v>
      </c>
      <c r="BM2461" s="18" t="s">
        <v>2722</v>
      </c>
    </row>
    <row r="2462" spans="2:65" s="1" customFormat="1" ht="11.25">
      <c r="B2462" s="35"/>
      <c r="C2462" s="36"/>
      <c r="D2462" s="195" t="s">
        <v>187</v>
      </c>
      <c r="E2462" s="36"/>
      <c r="F2462" s="196" t="s">
        <v>2723</v>
      </c>
      <c r="G2462" s="36"/>
      <c r="H2462" s="36"/>
      <c r="I2462" s="113"/>
      <c r="J2462" s="36"/>
      <c r="K2462" s="36"/>
      <c r="L2462" s="39"/>
      <c r="M2462" s="197"/>
      <c r="N2462" s="61"/>
      <c r="O2462" s="61"/>
      <c r="P2462" s="61"/>
      <c r="Q2462" s="61"/>
      <c r="R2462" s="61"/>
      <c r="S2462" s="61"/>
      <c r="T2462" s="62"/>
      <c r="AT2462" s="18" t="s">
        <v>187</v>
      </c>
      <c r="AU2462" s="18" t="s">
        <v>85</v>
      </c>
    </row>
    <row r="2463" spans="2:65" s="12" customFormat="1" ht="11.25">
      <c r="B2463" s="198"/>
      <c r="C2463" s="199"/>
      <c r="D2463" s="195" t="s">
        <v>189</v>
      </c>
      <c r="E2463" s="200" t="s">
        <v>19</v>
      </c>
      <c r="F2463" s="201" t="s">
        <v>1200</v>
      </c>
      <c r="G2463" s="199"/>
      <c r="H2463" s="200" t="s">
        <v>19</v>
      </c>
      <c r="I2463" s="202"/>
      <c r="J2463" s="199"/>
      <c r="K2463" s="199"/>
      <c r="L2463" s="203"/>
      <c r="M2463" s="204"/>
      <c r="N2463" s="205"/>
      <c r="O2463" s="205"/>
      <c r="P2463" s="205"/>
      <c r="Q2463" s="205"/>
      <c r="R2463" s="205"/>
      <c r="S2463" s="205"/>
      <c r="T2463" s="206"/>
      <c r="AT2463" s="207" t="s">
        <v>189</v>
      </c>
      <c r="AU2463" s="207" t="s">
        <v>85</v>
      </c>
      <c r="AV2463" s="12" t="s">
        <v>83</v>
      </c>
      <c r="AW2463" s="12" t="s">
        <v>35</v>
      </c>
      <c r="AX2463" s="12" t="s">
        <v>75</v>
      </c>
      <c r="AY2463" s="207" t="s">
        <v>178</v>
      </c>
    </row>
    <row r="2464" spans="2:65" s="13" customFormat="1" ht="11.25">
      <c r="B2464" s="208"/>
      <c r="C2464" s="209"/>
      <c r="D2464" s="195" t="s">
        <v>189</v>
      </c>
      <c r="E2464" s="210" t="s">
        <v>19</v>
      </c>
      <c r="F2464" s="211" t="s">
        <v>2262</v>
      </c>
      <c r="G2464" s="209"/>
      <c r="H2464" s="212">
        <v>19.399999999999999</v>
      </c>
      <c r="I2464" s="213"/>
      <c r="J2464" s="209"/>
      <c r="K2464" s="209"/>
      <c r="L2464" s="214"/>
      <c r="M2464" s="215"/>
      <c r="N2464" s="216"/>
      <c r="O2464" s="216"/>
      <c r="P2464" s="216"/>
      <c r="Q2464" s="216"/>
      <c r="R2464" s="216"/>
      <c r="S2464" s="216"/>
      <c r="T2464" s="217"/>
      <c r="AT2464" s="218" t="s">
        <v>189</v>
      </c>
      <c r="AU2464" s="218" t="s">
        <v>85</v>
      </c>
      <c r="AV2464" s="13" t="s">
        <v>85</v>
      </c>
      <c r="AW2464" s="13" t="s">
        <v>35</v>
      </c>
      <c r="AX2464" s="13" t="s">
        <v>75</v>
      </c>
      <c r="AY2464" s="218" t="s">
        <v>178</v>
      </c>
    </row>
    <row r="2465" spans="2:51" s="12" customFormat="1" ht="11.25">
      <c r="B2465" s="198"/>
      <c r="C2465" s="199"/>
      <c r="D2465" s="195" t="s">
        <v>189</v>
      </c>
      <c r="E2465" s="200" t="s">
        <v>19</v>
      </c>
      <c r="F2465" s="201" t="s">
        <v>881</v>
      </c>
      <c r="G2465" s="199"/>
      <c r="H2465" s="200" t="s">
        <v>19</v>
      </c>
      <c r="I2465" s="202"/>
      <c r="J2465" s="199"/>
      <c r="K2465" s="199"/>
      <c r="L2465" s="203"/>
      <c r="M2465" s="204"/>
      <c r="N2465" s="205"/>
      <c r="O2465" s="205"/>
      <c r="P2465" s="205"/>
      <c r="Q2465" s="205"/>
      <c r="R2465" s="205"/>
      <c r="S2465" s="205"/>
      <c r="T2465" s="206"/>
      <c r="AT2465" s="207" t="s">
        <v>189</v>
      </c>
      <c r="AU2465" s="207" t="s">
        <v>85</v>
      </c>
      <c r="AV2465" s="12" t="s">
        <v>83</v>
      </c>
      <c r="AW2465" s="12" t="s">
        <v>35</v>
      </c>
      <c r="AX2465" s="12" t="s">
        <v>75</v>
      </c>
      <c r="AY2465" s="207" t="s">
        <v>178</v>
      </c>
    </row>
    <row r="2466" spans="2:51" s="13" customFormat="1" ht="11.25">
      <c r="B2466" s="208"/>
      <c r="C2466" s="209"/>
      <c r="D2466" s="195" t="s">
        <v>189</v>
      </c>
      <c r="E2466" s="210" t="s">
        <v>19</v>
      </c>
      <c r="F2466" s="211" t="s">
        <v>2724</v>
      </c>
      <c r="G2466" s="209"/>
      <c r="H2466" s="212">
        <v>-1.6</v>
      </c>
      <c r="I2466" s="213"/>
      <c r="J2466" s="209"/>
      <c r="K2466" s="209"/>
      <c r="L2466" s="214"/>
      <c r="M2466" s="215"/>
      <c r="N2466" s="216"/>
      <c r="O2466" s="216"/>
      <c r="P2466" s="216"/>
      <c r="Q2466" s="216"/>
      <c r="R2466" s="216"/>
      <c r="S2466" s="216"/>
      <c r="T2466" s="217"/>
      <c r="AT2466" s="218" t="s">
        <v>189</v>
      </c>
      <c r="AU2466" s="218" t="s">
        <v>85</v>
      </c>
      <c r="AV2466" s="13" t="s">
        <v>85</v>
      </c>
      <c r="AW2466" s="13" t="s">
        <v>35</v>
      </c>
      <c r="AX2466" s="13" t="s">
        <v>75</v>
      </c>
      <c r="AY2466" s="218" t="s">
        <v>178</v>
      </c>
    </row>
    <row r="2467" spans="2:51" s="15" customFormat="1" ht="11.25">
      <c r="B2467" s="230"/>
      <c r="C2467" s="231"/>
      <c r="D2467" s="195" t="s">
        <v>189</v>
      </c>
      <c r="E2467" s="232" t="s">
        <v>19</v>
      </c>
      <c r="F2467" s="233" t="s">
        <v>274</v>
      </c>
      <c r="G2467" s="231"/>
      <c r="H2467" s="234">
        <v>17.8</v>
      </c>
      <c r="I2467" s="235"/>
      <c r="J2467" s="231"/>
      <c r="K2467" s="231"/>
      <c r="L2467" s="236"/>
      <c r="M2467" s="237"/>
      <c r="N2467" s="238"/>
      <c r="O2467" s="238"/>
      <c r="P2467" s="238"/>
      <c r="Q2467" s="238"/>
      <c r="R2467" s="238"/>
      <c r="S2467" s="238"/>
      <c r="T2467" s="239"/>
      <c r="AT2467" s="240" t="s">
        <v>189</v>
      </c>
      <c r="AU2467" s="240" t="s">
        <v>85</v>
      </c>
      <c r="AV2467" s="15" t="s">
        <v>198</v>
      </c>
      <c r="AW2467" s="15" t="s">
        <v>35</v>
      </c>
      <c r="AX2467" s="15" t="s">
        <v>75</v>
      </c>
      <c r="AY2467" s="240" t="s">
        <v>178</v>
      </c>
    </row>
    <row r="2468" spans="2:51" s="12" customFormat="1" ht="11.25">
      <c r="B2468" s="198"/>
      <c r="C2468" s="199"/>
      <c r="D2468" s="195" t="s">
        <v>189</v>
      </c>
      <c r="E2468" s="200" t="s">
        <v>19</v>
      </c>
      <c r="F2468" s="201" t="s">
        <v>1203</v>
      </c>
      <c r="G2468" s="199"/>
      <c r="H2468" s="200" t="s">
        <v>19</v>
      </c>
      <c r="I2468" s="202"/>
      <c r="J2468" s="199"/>
      <c r="K2468" s="199"/>
      <c r="L2468" s="203"/>
      <c r="M2468" s="204"/>
      <c r="N2468" s="205"/>
      <c r="O2468" s="205"/>
      <c r="P2468" s="205"/>
      <c r="Q2468" s="205"/>
      <c r="R2468" s="205"/>
      <c r="S2468" s="205"/>
      <c r="T2468" s="206"/>
      <c r="AT2468" s="207" t="s">
        <v>189</v>
      </c>
      <c r="AU2468" s="207" t="s">
        <v>85</v>
      </c>
      <c r="AV2468" s="12" t="s">
        <v>83</v>
      </c>
      <c r="AW2468" s="12" t="s">
        <v>35</v>
      </c>
      <c r="AX2468" s="12" t="s">
        <v>75</v>
      </c>
      <c r="AY2468" s="207" t="s">
        <v>178</v>
      </c>
    </row>
    <row r="2469" spans="2:51" s="13" customFormat="1" ht="11.25">
      <c r="B2469" s="208"/>
      <c r="C2469" s="209"/>
      <c r="D2469" s="195" t="s">
        <v>189</v>
      </c>
      <c r="E2469" s="210" t="s">
        <v>19</v>
      </c>
      <c r="F2469" s="211" t="s">
        <v>2264</v>
      </c>
      <c r="G2469" s="209"/>
      <c r="H2469" s="212">
        <v>21.1</v>
      </c>
      <c r="I2469" s="213"/>
      <c r="J2469" s="209"/>
      <c r="K2469" s="209"/>
      <c r="L2469" s="214"/>
      <c r="M2469" s="215"/>
      <c r="N2469" s="216"/>
      <c r="O2469" s="216"/>
      <c r="P2469" s="216"/>
      <c r="Q2469" s="216"/>
      <c r="R2469" s="216"/>
      <c r="S2469" s="216"/>
      <c r="T2469" s="217"/>
      <c r="AT2469" s="218" t="s">
        <v>189</v>
      </c>
      <c r="AU2469" s="218" t="s">
        <v>85</v>
      </c>
      <c r="AV2469" s="13" t="s">
        <v>85</v>
      </c>
      <c r="AW2469" s="13" t="s">
        <v>35</v>
      </c>
      <c r="AX2469" s="13" t="s">
        <v>75</v>
      </c>
      <c r="AY2469" s="218" t="s">
        <v>178</v>
      </c>
    </row>
    <row r="2470" spans="2:51" s="12" customFormat="1" ht="11.25">
      <c r="B2470" s="198"/>
      <c r="C2470" s="199"/>
      <c r="D2470" s="195" t="s">
        <v>189</v>
      </c>
      <c r="E2470" s="200" t="s">
        <v>19</v>
      </c>
      <c r="F2470" s="201" t="s">
        <v>881</v>
      </c>
      <c r="G2470" s="199"/>
      <c r="H2470" s="200" t="s">
        <v>19</v>
      </c>
      <c r="I2470" s="202"/>
      <c r="J2470" s="199"/>
      <c r="K2470" s="199"/>
      <c r="L2470" s="203"/>
      <c r="M2470" s="204"/>
      <c r="N2470" s="205"/>
      <c r="O2470" s="205"/>
      <c r="P2470" s="205"/>
      <c r="Q2470" s="205"/>
      <c r="R2470" s="205"/>
      <c r="S2470" s="205"/>
      <c r="T2470" s="206"/>
      <c r="AT2470" s="207" t="s">
        <v>189</v>
      </c>
      <c r="AU2470" s="207" t="s">
        <v>85</v>
      </c>
      <c r="AV2470" s="12" t="s">
        <v>83</v>
      </c>
      <c r="AW2470" s="12" t="s">
        <v>35</v>
      </c>
      <c r="AX2470" s="12" t="s">
        <v>75</v>
      </c>
      <c r="AY2470" s="207" t="s">
        <v>178</v>
      </c>
    </row>
    <row r="2471" spans="2:51" s="13" customFormat="1" ht="11.25">
      <c r="B2471" s="208"/>
      <c r="C2471" s="209"/>
      <c r="D2471" s="195" t="s">
        <v>189</v>
      </c>
      <c r="E2471" s="210" t="s">
        <v>19</v>
      </c>
      <c r="F2471" s="211" t="s">
        <v>2724</v>
      </c>
      <c r="G2471" s="209"/>
      <c r="H2471" s="212">
        <v>-1.6</v>
      </c>
      <c r="I2471" s="213"/>
      <c r="J2471" s="209"/>
      <c r="K2471" s="209"/>
      <c r="L2471" s="214"/>
      <c r="M2471" s="215"/>
      <c r="N2471" s="216"/>
      <c r="O2471" s="216"/>
      <c r="P2471" s="216"/>
      <c r="Q2471" s="216"/>
      <c r="R2471" s="216"/>
      <c r="S2471" s="216"/>
      <c r="T2471" s="217"/>
      <c r="AT2471" s="218" t="s">
        <v>189</v>
      </c>
      <c r="AU2471" s="218" t="s">
        <v>85</v>
      </c>
      <c r="AV2471" s="13" t="s">
        <v>85</v>
      </c>
      <c r="AW2471" s="13" t="s">
        <v>35</v>
      </c>
      <c r="AX2471" s="13" t="s">
        <v>75</v>
      </c>
      <c r="AY2471" s="218" t="s">
        <v>178</v>
      </c>
    </row>
    <row r="2472" spans="2:51" s="15" customFormat="1" ht="11.25">
      <c r="B2472" s="230"/>
      <c r="C2472" s="231"/>
      <c r="D2472" s="195" t="s">
        <v>189</v>
      </c>
      <c r="E2472" s="232" t="s">
        <v>19</v>
      </c>
      <c r="F2472" s="233" t="s">
        <v>274</v>
      </c>
      <c r="G2472" s="231"/>
      <c r="H2472" s="234">
        <v>19.5</v>
      </c>
      <c r="I2472" s="235"/>
      <c r="J2472" s="231"/>
      <c r="K2472" s="231"/>
      <c r="L2472" s="236"/>
      <c r="M2472" s="237"/>
      <c r="N2472" s="238"/>
      <c r="O2472" s="238"/>
      <c r="P2472" s="238"/>
      <c r="Q2472" s="238"/>
      <c r="R2472" s="238"/>
      <c r="S2472" s="238"/>
      <c r="T2472" s="239"/>
      <c r="AT2472" s="240" t="s">
        <v>189</v>
      </c>
      <c r="AU2472" s="240" t="s">
        <v>85</v>
      </c>
      <c r="AV2472" s="15" t="s">
        <v>198</v>
      </c>
      <c r="AW2472" s="15" t="s">
        <v>35</v>
      </c>
      <c r="AX2472" s="15" t="s">
        <v>75</v>
      </c>
      <c r="AY2472" s="240" t="s">
        <v>178</v>
      </c>
    </row>
    <row r="2473" spans="2:51" s="12" customFormat="1" ht="11.25">
      <c r="B2473" s="198"/>
      <c r="C2473" s="199"/>
      <c r="D2473" s="195" t="s">
        <v>189</v>
      </c>
      <c r="E2473" s="200" t="s">
        <v>19</v>
      </c>
      <c r="F2473" s="201" t="s">
        <v>1212</v>
      </c>
      <c r="G2473" s="199"/>
      <c r="H2473" s="200" t="s">
        <v>19</v>
      </c>
      <c r="I2473" s="202"/>
      <c r="J2473" s="199"/>
      <c r="K2473" s="199"/>
      <c r="L2473" s="203"/>
      <c r="M2473" s="204"/>
      <c r="N2473" s="205"/>
      <c r="O2473" s="205"/>
      <c r="P2473" s="205"/>
      <c r="Q2473" s="205"/>
      <c r="R2473" s="205"/>
      <c r="S2473" s="205"/>
      <c r="T2473" s="206"/>
      <c r="AT2473" s="207" t="s">
        <v>189</v>
      </c>
      <c r="AU2473" s="207" t="s">
        <v>85</v>
      </c>
      <c r="AV2473" s="12" t="s">
        <v>83</v>
      </c>
      <c r="AW2473" s="12" t="s">
        <v>35</v>
      </c>
      <c r="AX2473" s="12" t="s">
        <v>75</v>
      </c>
      <c r="AY2473" s="207" t="s">
        <v>178</v>
      </c>
    </row>
    <row r="2474" spans="2:51" s="13" customFormat="1" ht="11.25">
      <c r="B2474" s="208"/>
      <c r="C2474" s="209"/>
      <c r="D2474" s="195" t="s">
        <v>189</v>
      </c>
      <c r="E2474" s="210" t="s">
        <v>19</v>
      </c>
      <c r="F2474" s="211" t="s">
        <v>2271</v>
      </c>
      <c r="G2474" s="209"/>
      <c r="H2474" s="212">
        <v>19.2</v>
      </c>
      <c r="I2474" s="213"/>
      <c r="J2474" s="209"/>
      <c r="K2474" s="209"/>
      <c r="L2474" s="214"/>
      <c r="M2474" s="215"/>
      <c r="N2474" s="216"/>
      <c r="O2474" s="216"/>
      <c r="P2474" s="216"/>
      <c r="Q2474" s="216"/>
      <c r="R2474" s="216"/>
      <c r="S2474" s="216"/>
      <c r="T2474" s="217"/>
      <c r="AT2474" s="218" t="s">
        <v>189</v>
      </c>
      <c r="AU2474" s="218" t="s">
        <v>85</v>
      </c>
      <c r="AV2474" s="13" t="s">
        <v>85</v>
      </c>
      <c r="AW2474" s="13" t="s">
        <v>35</v>
      </c>
      <c r="AX2474" s="13" t="s">
        <v>75</v>
      </c>
      <c r="AY2474" s="218" t="s">
        <v>178</v>
      </c>
    </row>
    <row r="2475" spans="2:51" s="13" customFormat="1" ht="11.25">
      <c r="B2475" s="208"/>
      <c r="C2475" s="209"/>
      <c r="D2475" s="195" t="s">
        <v>189</v>
      </c>
      <c r="E2475" s="210" t="s">
        <v>19</v>
      </c>
      <c r="F2475" s="211" t="s">
        <v>2725</v>
      </c>
      <c r="G2475" s="209"/>
      <c r="H2475" s="212">
        <v>1.66</v>
      </c>
      <c r="I2475" s="213"/>
      <c r="J2475" s="209"/>
      <c r="K2475" s="209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189</v>
      </c>
      <c r="AU2475" s="218" t="s">
        <v>85</v>
      </c>
      <c r="AV2475" s="13" t="s">
        <v>85</v>
      </c>
      <c r="AW2475" s="13" t="s">
        <v>35</v>
      </c>
      <c r="AX2475" s="13" t="s">
        <v>75</v>
      </c>
      <c r="AY2475" s="218" t="s">
        <v>178</v>
      </c>
    </row>
    <row r="2476" spans="2:51" s="12" customFormat="1" ht="11.25">
      <c r="B2476" s="198"/>
      <c r="C2476" s="199"/>
      <c r="D2476" s="195" t="s">
        <v>189</v>
      </c>
      <c r="E2476" s="200" t="s">
        <v>19</v>
      </c>
      <c r="F2476" s="201" t="s">
        <v>881</v>
      </c>
      <c r="G2476" s="199"/>
      <c r="H2476" s="200" t="s">
        <v>19</v>
      </c>
      <c r="I2476" s="202"/>
      <c r="J2476" s="199"/>
      <c r="K2476" s="199"/>
      <c r="L2476" s="203"/>
      <c r="M2476" s="204"/>
      <c r="N2476" s="205"/>
      <c r="O2476" s="205"/>
      <c r="P2476" s="205"/>
      <c r="Q2476" s="205"/>
      <c r="R2476" s="205"/>
      <c r="S2476" s="205"/>
      <c r="T2476" s="206"/>
      <c r="AT2476" s="207" t="s">
        <v>189</v>
      </c>
      <c r="AU2476" s="207" t="s">
        <v>85</v>
      </c>
      <c r="AV2476" s="12" t="s">
        <v>83</v>
      </c>
      <c r="AW2476" s="12" t="s">
        <v>35</v>
      </c>
      <c r="AX2476" s="12" t="s">
        <v>75</v>
      </c>
      <c r="AY2476" s="207" t="s">
        <v>178</v>
      </c>
    </row>
    <row r="2477" spans="2:51" s="13" customFormat="1" ht="11.25">
      <c r="B2477" s="208"/>
      <c r="C2477" s="209"/>
      <c r="D2477" s="195" t="s">
        <v>189</v>
      </c>
      <c r="E2477" s="210" t="s">
        <v>19</v>
      </c>
      <c r="F2477" s="211" t="s">
        <v>2726</v>
      </c>
      <c r="G2477" s="209"/>
      <c r="H2477" s="212">
        <v>-4.55</v>
      </c>
      <c r="I2477" s="213"/>
      <c r="J2477" s="209"/>
      <c r="K2477" s="209"/>
      <c r="L2477" s="214"/>
      <c r="M2477" s="215"/>
      <c r="N2477" s="216"/>
      <c r="O2477" s="216"/>
      <c r="P2477" s="216"/>
      <c r="Q2477" s="216"/>
      <c r="R2477" s="216"/>
      <c r="S2477" s="216"/>
      <c r="T2477" s="217"/>
      <c r="AT2477" s="218" t="s">
        <v>189</v>
      </c>
      <c r="AU2477" s="218" t="s">
        <v>85</v>
      </c>
      <c r="AV2477" s="13" t="s">
        <v>85</v>
      </c>
      <c r="AW2477" s="13" t="s">
        <v>35</v>
      </c>
      <c r="AX2477" s="13" t="s">
        <v>75</v>
      </c>
      <c r="AY2477" s="218" t="s">
        <v>178</v>
      </c>
    </row>
    <row r="2478" spans="2:51" s="15" customFormat="1" ht="11.25">
      <c r="B2478" s="230"/>
      <c r="C2478" s="231"/>
      <c r="D2478" s="195" t="s">
        <v>189</v>
      </c>
      <c r="E2478" s="232" t="s">
        <v>19</v>
      </c>
      <c r="F2478" s="233" t="s">
        <v>274</v>
      </c>
      <c r="G2478" s="231"/>
      <c r="H2478" s="234">
        <v>16.309999999999999</v>
      </c>
      <c r="I2478" s="235"/>
      <c r="J2478" s="231"/>
      <c r="K2478" s="231"/>
      <c r="L2478" s="236"/>
      <c r="M2478" s="237"/>
      <c r="N2478" s="238"/>
      <c r="O2478" s="238"/>
      <c r="P2478" s="238"/>
      <c r="Q2478" s="238"/>
      <c r="R2478" s="238"/>
      <c r="S2478" s="238"/>
      <c r="T2478" s="239"/>
      <c r="AT2478" s="240" t="s">
        <v>189</v>
      </c>
      <c r="AU2478" s="240" t="s">
        <v>85</v>
      </c>
      <c r="AV2478" s="15" t="s">
        <v>198</v>
      </c>
      <c r="AW2478" s="15" t="s">
        <v>35</v>
      </c>
      <c r="AX2478" s="15" t="s">
        <v>75</v>
      </c>
      <c r="AY2478" s="240" t="s">
        <v>178</v>
      </c>
    </row>
    <row r="2479" spans="2:51" s="12" customFormat="1" ht="11.25">
      <c r="B2479" s="198"/>
      <c r="C2479" s="199"/>
      <c r="D2479" s="195" t="s">
        <v>189</v>
      </c>
      <c r="E2479" s="200" t="s">
        <v>19</v>
      </c>
      <c r="F2479" s="201" t="s">
        <v>1215</v>
      </c>
      <c r="G2479" s="199"/>
      <c r="H2479" s="200" t="s">
        <v>19</v>
      </c>
      <c r="I2479" s="202"/>
      <c r="J2479" s="199"/>
      <c r="K2479" s="199"/>
      <c r="L2479" s="203"/>
      <c r="M2479" s="204"/>
      <c r="N2479" s="205"/>
      <c r="O2479" s="205"/>
      <c r="P2479" s="205"/>
      <c r="Q2479" s="205"/>
      <c r="R2479" s="205"/>
      <c r="S2479" s="205"/>
      <c r="T2479" s="206"/>
      <c r="AT2479" s="207" t="s">
        <v>189</v>
      </c>
      <c r="AU2479" s="207" t="s">
        <v>85</v>
      </c>
      <c r="AV2479" s="12" t="s">
        <v>83</v>
      </c>
      <c r="AW2479" s="12" t="s">
        <v>35</v>
      </c>
      <c r="AX2479" s="12" t="s">
        <v>75</v>
      </c>
      <c r="AY2479" s="207" t="s">
        <v>178</v>
      </c>
    </row>
    <row r="2480" spans="2:51" s="13" customFormat="1" ht="11.25">
      <c r="B2480" s="208"/>
      <c r="C2480" s="209"/>
      <c r="D2480" s="195" t="s">
        <v>189</v>
      </c>
      <c r="E2480" s="210" t="s">
        <v>19</v>
      </c>
      <c r="F2480" s="211" t="s">
        <v>2262</v>
      </c>
      <c r="G2480" s="209"/>
      <c r="H2480" s="212">
        <v>19.399999999999999</v>
      </c>
      <c r="I2480" s="213"/>
      <c r="J2480" s="209"/>
      <c r="K2480" s="209"/>
      <c r="L2480" s="214"/>
      <c r="M2480" s="215"/>
      <c r="N2480" s="216"/>
      <c r="O2480" s="216"/>
      <c r="P2480" s="216"/>
      <c r="Q2480" s="216"/>
      <c r="R2480" s="216"/>
      <c r="S2480" s="216"/>
      <c r="T2480" s="217"/>
      <c r="AT2480" s="218" t="s">
        <v>189</v>
      </c>
      <c r="AU2480" s="218" t="s">
        <v>85</v>
      </c>
      <c r="AV2480" s="13" t="s">
        <v>85</v>
      </c>
      <c r="AW2480" s="13" t="s">
        <v>35</v>
      </c>
      <c r="AX2480" s="13" t="s">
        <v>75</v>
      </c>
      <c r="AY2480" s="218" t="s">
        <v>178</v>
      </c>
    </row>
    <row r="2481" spans="2:51" s="12" customFormat="1" ht="11.25">
      <c r="B2481" s="198"/>
      <c r="C2481" s="199"/>
      <c r="D2481" s="195" t="s">
        <v>189</v>
      </c>
      <c r="E2481" s="200" t="s">
        <v>19</v>
      </c>
      <c r="F2481" s="201" t="s">
        <v>881</v>
      </c>
      <c r="G2481" s="199"/>
      <c r="H2481" s="200" t="s">
        <v>19</v>
      </c>
      <c r="I2481" s="202"/>
      <c r="J2481" s="199"/>
      <c r="K2481" s="199"/>
      <c r="L2481" s="203"/>
      <c r="M2481" s="204"/>
      <c r="N2481" s="205"/>
      <c r="O2481" s="205"/>
      <c r="P2481" s="205"/>
      <c r="Q2481" s="205"/>
      <c r="R2481" s="205"/>
      <c r="S2481" s="205"/>
      <c r="T2481" s="206"/>
      <c r="AT2481" s="207" t="s">
        <v>189</v>
      </c>
      <c r="AU2481" s="207" t="s">
        <v>85</v>
      </c>
      <c r="AV2481" s="12" t="s">
        <v>83</v>
      </c>
      <c r="AW2481" s="12" t="s">
        <v>35</v>
      </c>
      <c r="AX2481" s="12" t="s">
        <v>75</v>
      </c>
      <c r="AY2481" s="207" t="s">
        <v>178</v>
      </c>
    </row>
    <row r="2482" spans="2:51" s="13" customFormat="1" ht="11.25">
      <c r="B2482" s="208"/>
      <c r="C2482" s="209"/>
      <c r="D2482" s="195" t="s">
        <v>189</v>
      </c>
      <c r="E2482" s="210" t="s">
        <v>19</v>
      </c>
      <c r="F2482" s="211" t="s">
        <v>2724</v>
      </c>
      <c r="G2482" s="209"/>
      <c r="H2482" s="212">
        <v>-1.6</v>
      </c>
      <c r="I2482" s="213"/>
      <c r="J2482" s="209"/>
      <c r="K2482" s="209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189</v>
      </c>
      <c r="AU2482" s="218" t="s">
        <v>85</v>
      </c>
      <c r="AV2482" s="13" t="s">
        <v>85</v>
      </c>
      <c r="AW2482" s="13" t="s">
        <v>35</v>
      </c>
      <c r="AX2482" s="13" t="s">
        <v>75</v>
      </c>
      <c r="AY2482" s="218" t="s">
        <v>178</v>
      </c>
    </row>
    <row r="2483" spans="2:51" s="15" customFormat="1" ht="11.25">
      <c r="B2483" s="230"/>
      <c r="C2483" s="231"/>
      <c r="D2483" s="195" t="s">
        <v>189</v>
      </c>
      <c r="E2483" s="232" t="s">
        <v>19</v>
      </c>
      <c r="F2483" s="233" t="s">
        <v>274</v>
      </c>
      <c r="G2483" s="231"/>
      <c r="H2483" s="234">
        <v>17.8</v>
      </c>
      <c r="I2483" s="235"/>
      <c r="J2483" s="231"/>
      <c r="K2483" s="231"/>
      <c r="L2483" s="236"/>
      <c r="M2483" s="237"/>
      <c r="N2483" s="238"/>
      <c r="O2483" s="238"/>
      <c r="P2483" s="238"/>
      <c r="Q2483" s="238"/>
      <c r="R2483" s="238"/>
      <c r="S2483" s="238"/>
      <c r="T2483" s="239"/>
      <c r="AT2483" s="240" t="s">
        <v>189</v>
      </c>
      <c r="AU2483" s="240" t="s">
        <v>85</v>
      </c>
      <c r="AV2483" s="15" t="s">
        <v>198</v>
      </c>
      <c r="AW2483" s="15" t="s">
        <v>35</v>
      </c>
      <c r="AX2483" s="15" t="s">
        <v>75</v>
      </c>
      <c r="AY2483" s="240" t="s">
        <v>178</v>
      </c>
    </row>
    <row r="2484" spans="2:51" s="12" customFormat="1" ht="11.25">
      <c r="B2484" s="198"/>
      <c r="C2484" s="199"/>
      <c r="D2484" s="195" t="s">
        <v>189</v>
      </c>
      <c r="E2484" s="200" t="s">
        <v>19</v>
      </c>
      <c r="F2484" s="201" t="s">
        <v>1216</v>
      </c>
      <c r="G2484" s="199"/>
      <c r="H2484" s="200" t="s">
        <v>19</v>
      </c>
      <c r="I2484" s="202"/>
      <c r="J2484" s="199"/>
      <c r="K2484" s="199"/>
      <c r="L2484" s="203"/>
      <c r="M2484" s="204"/>
      <c r="N2484" s="205"/>
      <c r="O2484" s="205"/>
      <c r="P2484" s="205"/>
      <c r="Q2484" s="205"/>
      <c r="R2484" s="205"/>
      <c r="S2484" s="205"/>
      <c r="T2484" s="206"/>
      <c r="AT2484" s="207" t="s">
        <v>189</v>
      </c>
      <c r="AU2484" s="207" t="s">
        <v>85</v>
      </c>
      <c r="AV2484" s="12" t="s">
        <v>83</v>
      </c>
      <c r="AW2484" s="12" t="s">
        <v>35</v>
      </c>
      <c r="AX2484" s="12" t="s">
        <v>75</v>
      </c>
      <c r="AY2484" s="207" t="s">
        <v>178</v>
      </c>
    </row>
    <row r="2485" spans="2:51" s="13" customFormat="1" ht="11.25">
      <c r="B2485" s="208"/>
      <c r="C2485" s="209"/>
      <c r="D2485" s="195" t="s">
        <v>189</v>
      </c>
      <c r="E2485" s="210" t="s">
        <v>19</v>
      </c>
      <c r="F2485" s="211" t="s">
        <v>2264</v>
      </c>
      <c r="G2485" s="209"/>
      <c r="H2485" s="212">
        <v>21.1</v>
      </c>
      <c r="I2485" s="213"/>
      <c r="J2485" s="209"/>
      <c r="K2485" s="209"/>
      <c r="L2485" s="214"/>
      <c r="M2485" s="215"/>
      <c r="N2485" s="216"/>
      <c r="O2485" s="216"/>
      <c r="P2485" s="216"/>
      <c r="Q2485" s="216"/>
      <c r="R2485" s="216"/>
      <c r="S2485" s="216"/>
      <c r="T2485" s="217"/>
      <c r="AT2485" s="218" t="s">
        <v>189</v>
      </c>
      <c r="AU2485" s="218" t="s">
        <v>85</v>
      </c>
      <c r="AV2485" s="13" t="s">
        <v>85</v>
      </c>
      <c r="AW2485" s="13" t="s">
        <v>35</v>
      </c>
      <c r="AX2485" s="13" t="s">
        <v>75</v>
      </c>
      <c r="AY2485" s="218" t="s">
        <v>178</v>
      </c>
    </row>
    <row r="2486" spans="2:51" s="13" customFormat="1" ht="11.25">
      <c r="B2486" s="208"/>
      <c r="C2486" s="209"/>
      <c r="D2486" s="195" t="s">
        <v>189</v>
      </c>
      <c r="E2486" s="210" t="s">
        <v>19</v>
      </c>
      <c r="F2486" s="211" t="s">
        <v>2727</v>
      </c>
      <c r="G2486" s="209"/>
      <c r="H2486" s="212">
        <v>0.3</v>
      </c>
      <c r="I2486" s="213"/>
      <c r="J2486" s="209"/>
      <c r="K2486" s="209"/>
      <c r="L2486" s="214"/>
      <c r="M2486" s="215"/>
      <c r="N2486" s="216"/>
      <c r="O2486" s="216"/>
      <c r="P2486" s="216"/>
      <c r="Q2486" s="216"/>
      <c r="R2486" s="216"/>
      <c r="S2486" s="216"/>
      <c r="T2486" s="217"/>
      <c r="AT2486" s="218" t="s">
        <v>189</v>
      </c>
      <c r="AU2486" s="218" t="s">
        <v>85</v>
      </c>
      <c r="AV2486" s="13" t="s">
        <v>85</v>
      </c>
      <c r="AW2486" s="13" t="s">
        <v>35</v>
      </c>
      <c r="AX2486" s="13" t="s">
        <v>75</v>
      </c>
      <c r="AY2486" s="218" t="s">
        <v>178</v>
      </c>
    </row>
    <row r="2487" spans="2:51" s="12" customFormat="1" ht="11.25">
      <c r="B2487" s="198"/>
      <c r="C2487" s="199"/>
      <c r="D2487" s="195" t="s">
        <v>189</v>
      </c>
      <c r="E2487" s="200" t="s">
        <v>19</v>
      </c>
      <c r="F2487" s="201" t="s">
        <v>881</v>
      </c>
      <c r="G2487" s="199"/>
      <c r="H2487" s="200" t="s">
        <v>19</v>
      </c>
      <c r="I2487" s="202"/>
      <c r="J2487" s="199"/>
      <c r="K2487" s="199"/>
      <c r="L2487" s="203"/>
      <c r="M2487" s="204"/>
      <c r="N2487" s="205"/>
      <c r="O2487" s="205"/>
      <c r="P2487" s="205"/>
      <c r="Q2487" s="205"/>
      <c r="R2487" s="205"/>
      <c r="S2487" s="205"/>
      <c r="T2487" s="206"/>
      <c r="AT2487" s="207" t="s">
        <v>189</v>
      </c>
      <c r="AU2487" s="207" t="s">
        <v>85</v>
      </c>
      <c r="AV2487" s="12" t="s">
        <v>83</v>
      </c>
      <c r="AW2487" s="12" t="s">
        <v>35</v>
      </c>
      <c r="AX2487" s="12" t="s">
        <v>75</v>
      </c>
      <c r="AY2487" s="207" t="s">
        <v>178</v>
      </c>
    </row>
    <row r="2488" spans="2:51" s="13" customFormat="1" ht="11.25">
      <c r="B2488" s="208"/>
      <c r="C2488" s="209"/>
      <c r="D2488" s="195" t="s">
        <v>189</v>
      </c>
      <c r="E2488" s="210" t="s">
        <v>19</v>
      </c>
      <c r="F2488" s="211" t="s">
        <v>2728</v>
      </c>
      <c r="G2488" s="209"/>
      <c r="H2488" s="212">
        <v>-2.4</v>
      </c>
      <c r="I2488" s="213"/>
      <c r="J2488" s="209"/>
      <c r="K2488" s="209"/>
      <c r="L2488" s="214"/>
      <c r="M2488" s="215"/>
      <c r="N2488" s="216"/>
      <c r="O2488" s="216"/>
      <c r="P2488" s="216"/>
      <c r="Q2488" s="216"/>
      <c r="R2488" s="216"/>
      <c r="S2488" s="216"/>
      <c r="T2488" s="217"/>
      <c r="AT2488" s="218" t="s">
        <v>189</v>
      </c>
      <c r="AU2488" s="218" t="s">
        <v>85</v>
      </c>
      <c r="AV2488" s="13" t="s">
        <v>85</v>
      </c>
      <c r="AW2488" s="13" t="s">
        <v>35</v>
      </c>
      <c r="AX2488" s="13" t="s">
        <v>75</v>
      </c>
      <c r="AY2488" s="218" t="s">
        <v>178</v>
      </c>
    </row>
    <row r="2489" spans="2:51" s="15" customFormat="1" ht="11.25">
      <c r="B2489" s="230"/>
      <c r="C2489" s="231"/>
      <c r="D2489" s="195" t="s">
        <v>189</v>
      </c>
      <c r="E2489" s="232" t="s">
        <v>19</v>
      </c>
      <c r="F2489" s="233" t="s">
        <v>274</v>
      </c>
      <c r="G2489" s="231"/>
      <c r="H2489" s="234">
        <v>19</v>
      </c>
      <c r="I2489" s="235"/>
      <c r="J2489" s="231"/>
      <c r="K2489" s="231"/>
      <c r="L2489" s="236"/>
      <c r="M2489" s="237"/>
      <c r="N2489" s="238"/>
      <c r="O2489" s="238"/>
      <c r="P2489" s="238"/>
      <c r="Q2489" s="238"/>
      <c r="R2489" s="238"/>
      <c r="S2489" s="238"/>
      <c r="T2489" s="239"/>
      <c r="AT2489" s="240" t="s">
        <v>189</v>
      </c>
      <c r="AU2489" s="240" t="s">
        <v>85</v>
      </c>
      <c r="AV2489" s="15" t="s">
        <v>198</v>
      </c>
      <c r="AW2489" s="15" t="s">
        <v>35</v>
      </c>
      <c r="AX2489" s="15" t="s">
        <v>75</v>
      </c>
      <c r="AY2489" s="240" t="s">
        <v>178</v>
      </c>
    </row>
    <row r="2490" spans="2:51" s="12" customFormat="1" ht="11.25">
      <c r="B2490" s="198"/>
      <c r="C2490" s="199"/>
      <c r="D2490" s="195" t="s">
        <v>189</v>
      </c>
      <c r="E2490" s="200" t="s">
        <v>19</v>
      </c>
      <c r="F2490" s="201" t="s">
        <v>1224</v>
      </c>
      <c r="G2490" s="199"/>
      <c r="H2490" s="200" t="s">
        <v>19</v>
      </c>
      <c r="I2490" s="202"/>
      <c r="J2490" s="199"/>
      <c r="K2490" s="199"/>
      <c r="L2490" s="203"/>
      <c r="M2490" s="204"/>
      <c r="N2490" s="205"/>
      <c r="O2490" s="205"/>
      <c r="P2490" s="205"/>
      <c r="Q2490" s="205"/>
      <c r="R2490" s="205"/>
      <c r="S2490" s="205"/>
      <c r="T2490" s="206"/>
      <c r="AT2490" s="207" t="s">
        <v>189</v>
      </c>
      <c r="AU2490" s="207" t="s">
        <v>85</v>
      </c>
      <c r="AV2490" s="12" t="s">
        <v>83</v>
      </c>
      <c r="AW2490" s="12" t="s">
        <v>35</v>
      </c>
      <c r="AX2490" s="12" t="s">
        <v>75</v>
      </c>
      <c r="AY2490" s="207" t="s">
        <v>178</v>
      </c>
    </row>
    <row r="2491" spans="2:51" s="13" customFormat="1" ht="11.25">
      <c r="B2491" s="208"/>
      <c r="C2491" s="209"/>
      <c r="D2491" s="195" t="s">
        <v>189</v>
      </c>
      <c r="E2491" s="210" t="s">
        <v>19</v>
      </c>
      <c r="F2491" s="211" t="s">
        <v>2280</v>
      </c>
      <c r="G2491" s="209"/>
      <c r="H2491" s="212">
        <v>13.2</v>
      </c>
      <c r="I2491" s="213"/>
      <c r="J2491" s="209"/>
      <c r="K2491" s="209"/>
      <c r="L2491" s="214"/>
      <c r="M2491" s="215"/>
      <c r="N2491" s="216"/>
      <c r="O2491" s="216"/>
      <c r="P2491" s="216"/>
      <c r="Q2491" s="216"/>
      <c r="R2491" s="216"/>
      <c r="S2491" s="216"/>
      <c r="T2491" s="217"/>
      <c r="AT2491" s="218" t="s">
        <v>189</v>
      </c>
      <c r="AU2491" s="218" t="s">
        <v>85</v>
      </c>
      <c r="AV2491" s="13" t="s">
        <v>85</v>
      </c>
      <c r="AW2491" s="13" t="s">
        <v>35</v>
      </c>
      <c r="AX2491" s="13" t="s">
        <v>75</v>
      </c>
      <c r="AY2491" s="218" t="s">
        <v>178</v>
      </c>
    </row>
    <row r="2492" spans="2:51" s="12" customFormat="1" ht="11.25">
      <c r="B2492" s="198"/>
      <c r="C2492" s="199"/>
      <c r="D2492" s="195" t="s">
        <v>189</v>
      </c>
      <c r="E2492" s="200" t="s">
        <v>19</v>
      </c>
      <c r="F2492" s="201" t="s">
        <v>881</v>
      </c>
      <c r="G2492" s="199"/>
      <c r="H2492" s="200" t="s">
        <v>19</v>
      </c>
      <c r="I2492" s="202"/>
      <c r="J2492" s="199"/>
      <c r="K2492" s="199"/>
      <c r="L2492" s="203"/>
      <c r="M2492" s="204"/>
      <c r="N2492" s="205"/>
      <c r="O2492" s="205"/>
      <c r="P2492" s="205"/>
      <c r="Q2492" s="205"/>
      <c r="R2492" s="205"/>
      <c r="S2492" s="205"/>
      <c r="T2492" s="206"/>
      <c r="AT2492" s="207" t="s">
        <v>189</v>
      </c>
      <c r="AU2492" s="207" t="s">
        <v>85</v>
      </c>
      <c r="AV2492" s="12" t="s">
        <v>83</v>
      </c>
      <c r="AW2492" s="12" t="s">
        <v>35</v>
      </c>
      <c r="AX2492" s="12" t="s">
        <v>75</v>
      </c>
      <c r="AY2492" s="207" t="s">
        <v>178</v>
      </c>
    </row>
    <row r="2493" spans="2:51" s="13" customFormat="1" ht="11.25">
      <c r="B2493" s="208"/>
      <c r="C2493" s="209"/>
      <c r="D2493" s="195" t="s">
        <v>189</v>
      </c>
      <c r="E2493" s="210" t="s">
        <v>19</v>
      </c>
      <c r="F2493" s="211" t="s">
        <v>2729</v>
      </c>
      <c r="G2493" s="209"/>
      <c r="H2493" s="212">
        <v>-1.8</v>
      </c>
      <c r="I2493" s="213"/>
      <c r="J2493" s="209"/>
      <c r="K2493" s="209"/>
      <c r="L2493" s="214"/>
      <c r="M2493" s="215"/>
      <c r="N2493" s="216"/>
      <c r="O2493" s="216"/>
      <c r="P2493" s="216"/>
      <c r="Q2493" s="216"/>
      <c r="R2493" s="216"/>
      <c r="S2493" s="216"/>
      <c r="T2493" s="217"/>
      <c r="AT2493" s="218" t="s">
        <v>189</v>
      </c>
      <c r="AU2493" s="218" t="s">
        <v>85</v>
      </c>
      <c r="AV2493" s="13" t="s">
        <v>85</v>
      </c>
      <c r="AW2493" s="13" t="s">
        <v>35</v>
      </c>
      <c r="AX2493" s="13" t="s">
        <v>75</v>
      </c>
      <c r="AY2493" s="218" t="s">
        <v>178</v>
      </c>
    </row>
    <row r="2494" spans="2:51" s="15" customFormat="1" ht="11.25">
      <c r="B2494" s="230"/>
      <c r="C2494" s="231"/>
      <c r="D2494" s="195" t="s">
        <v>189</v>
      </c>
      <c r="E2494" s="232" t="s">
        <v>19</v>
      </c>
      <c r="F2494" s="233" t="s">
        <v>274</v>
      </c>
      <c r="G2494" s="231"/>
      <c r="H2494" s="234">
        <v>11.4</v>
      </c>
      <c r="I2494" s="235"/>
      <c r="J2494" s="231"/>
      <c r="K2494" s="231"/>
      <c r="L2494" s="236"/>
      <c r="M2494" s="237"/>
      <c r="N2494" s="238"/>
      <c r="O2494" s="238"/>
      <c r="P2494" s="238"/>
      <c r="Q2494" s="238"/>
      <c r="R2494" s="238"/>
      <c r="S2494" s="238"/>
      <c r="T2494" s="239"/>
      <c r="AT2494" s="240" t="s">
        <v>189</v>
      </c>
      <c r="AU2494" s="240" t="s">
        <v>85</v>
      </c>
      <c r="AV2494" s="15" t="s">
        <v>198</v>
      </c>
      <c r="AW2494" s="15" t="s">
        <v>35</v>
      </c>
      <c r="AX2494" s="15" t="s">
        <v>75</v>
      </c>
      <c r="AY2494" s="240" t="s">
        <v>178</v>
      </c>
    </row>
    <row r="2495" spans="2:51" s="12" customFormat="1" ht="11.25">
      <c r="B2495" s="198"/>
      <c r="C2495" s="199"/>
      <c r="D2495" s="195" t="s">
        <v>189</v>
      </c>
      <c r="E2495" s="200" t="s">
        <v>19</v>
      </c>
      <c r="F2495" s="201" t="s">
        <v>1227</v>
      </c>
      <c r="G2495" s="199"/>
      <c r="H2495" s="200" t="s">
        <v>19</v>
      </c>
      <c r="I2495" s="202"/>
      <c r="J2495" s="199"/>
      <c r="K2495" s="199"/>
      <c r="L2495" s="203"/>
      <c r="M2495" s="204"/>
      <c r="N2495" s="205"/>
      <c r="O2495" s="205"/>
      <c r="P2495" s="205"/>
      <c r="Q2495" s="205"/>
      <c r="R2495" s="205"/>
      <c r="S2495" s="205"/>
      <c r="T2495" s="206"/>
      <c r="AT2495" s="207" t="s">
        <v>189</v>
      </c>
      <c r="AU2495" s="207" t="s">
        <v>85</v>
      </c>
      <c r="AV2495" s="12" t="s">
        <v>83</v>
      </c>
      <c r="AW2495" s="12" t="s">
        <v>35</v>
      </c>
      <c r="AX2495" s="12" t="s">
        <v>75</v>
      </c>
      <c r="AY2495" s="207" t="s">
        <v>178</v>
      </c>
    </row>
    <row r="2496" spans="2:51" s="13" customFormat="1" ht="11.25">
      <c r="B2496" s="208"/>
      <c r="C2496" s="209"/>
      <c r="D2496" s="195" t="s">
        <v>189</v>
      </c>
      <c r="E2496" s="210" t="s">
        <v>19</v>
      </c>
      <c r="F2496" s="211" t="s">
        <v>2282</v>
      </c>
      <c r="G2496" s="209"/>
      <c r="H2496" s="212">
        <v>15.5</v>
      </c>
      <c r="I2496" s="213"/>
      <c r="J2496" s="209"/>
      <c r="K2496" s="209"/>
      <c r="L2496" s="214"/>
      <c r="M2496" s="215"/>
      <c r="N2496" s="216"/>
      <c r="O2496" s="216"/>
      <c r="P2496" s="216"/>
      <c r="Q2496" s="216"/>
      <c r="R2496" s="216"/>
      <c r="S2496" s="216"/>
      <c r="T2496" s="217"/>
      <c r="AT2496" s="218" t="s">
        <v>189</v>
      </c>
      <c r="AU2496" s="218" t="s">
        <v>85</v>
      </c>
      <c r="AV2496" s="13" t="s">
        <v>85</v>
      </c>
      <c r="AW2496" s="13" t="s">
        <v>35</v>
      </c>
      <c r="AX2496" s="13" t="s">
        <v>75</v>
      </c>
      <c r="AY2496" s="218" t="s">
        <v>178</v>
      </c>
    </row>
    <row r="2497" spans="2:51" s="13" customFormat="1" ht="11.25">
      <c r="B2497" s="208"/>
      <c r="C2497" s="209"/>
      <c r="D2497" s="195" t="s">
        <v>189</v>
      </c>
      <c r="E2497" s="210" t="s">
        <v>19</v>
      </c>
      <c r="F2497" s="211" t="s">
        <v>2730</v>
      </c>
      <c r="G2497" s="209"/>
      <c r="H2497" s="212">
        <v>1.5</v>
      </c>
      <c r="I2497" s="213"/>
      <c r="J2497" s="209"/>
      <c r="K2497" s="209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189</v>
      </c>
      <c r="AU2497" s="218" t="s">
        <v>85</v>
      </c>
      <c r="AV2497" s="13" t="s">
        <v>85</v>
      </c>
      <c r="AW2497" s="13" t="s">
        <v>35</v>
      </c>
      <c r="AX2497" s="13" t="s">
        <v>75</v>
      </c>
      <c r="AY2497" s="218" t="s">
        <v>178</v>
      </c>
    </row>
    <row r="2498" spans="2:51" s="12" customFormat="1" ht="11.25">
      <c r="B2498" s="198"/>
      <c r="C2498" s="199"/>
      <c r="D2498" s="195" t="s">
        <v>189</v>
      </c>
      <c r="E2498" s="200" t="s">
        <v>19</v>
      </c>
      <c r="F2498" s="201" t="s">
        <v>881</v>
      </c>
      <c r="G2498" s="199"/>
      <c r="H2498" s="200" t="s">
        <v>19</v>
      </c>
      <c r="I2498" s="202"/>
      <c r="J2498" s="199"/>
      <c r="K2498" s="199"/>
      <c r="L2498" s="203"/>
      <c r="M2498" s="204"/>
      <c r="N2498" s="205"/>
      <c r="O2498" s="205"/>
      <c r="P2498" s="205"/>
      <c r="Q2498" s="205"/>
      <c r="R2498" s="205"/>
      <c r="S2498" s="205"/>
      <c r="T2498" s="206"/>
      <c r="AT2498" s="207" t="s">
        <v>189</v>
      </c>
      <c r="AU2498" s="207" t="s">
        <v>85</v>
      </c>
      <c r="AV2498" s="12" t="s">
        <v>83</v>
      </c>
      <c r="AW2498" s="12" t="s">
        <v>35</v>
      </c>
      <c r="AX2498" s="12" t="s">
        <v>75</v>
      </c>
      <c r="AY2498" s="207" t="s">
        <v>178</v>
      </c>
    </row>
    <row r="2499" spans="2:51" s="13" customFormat="1" ht="11.25">
      <c r="B2499" s="208"/>
      <c r="C2499" s="209"/>
      <c r="D2499" s="195" t="s">
        <v>189</v>
      </c>
      <c r="E2499" s="210" t="s">
        <v>19</v>
      </c>
      <c r="F2499" s="211" t="s">
        <v>2724</v>
      </c>
      <c r="G2499" s="209"/>
      <c r="H2499" s="212">
        <v>-1.6</v>
      </c>
      <c r="I2499" s="213"/>
      <c r="J2499" s="209"/>
      <c r="K2499" s="209"/>
      <c r="L2499" s="214"/>
      <c r="M2499" s="215"/>
      <c r="N2499" s="216"/>
      <c r="O2499" s="216"/>
      <c r="P2499" s="216"/>
      <c r="Q2499" s="216"/>
      <c r="R2499" s="216"/>
      <c r="S2499" s="216"/>
      <c r="T2499" s="217"/>
      <c r="AT2499" s="218" t="s">
        <v>189</v>
      </c>
      <c r="AU2499" s="218" t="s">
        <v>85</v>
      </c>
      <c r="AV2499" s="13" t="s">
        <v>85</v>
      </c>
      <c r="AW2499" s="13" t="s">
        <v>35</v>
      </c>
      <c r="AX2499" s="13" t="s">
        <v>75</v>
      </c>
      <c r="AY2499" s="218" t="s">
        <v>178</v>
      </c>
    </row>
    <row r="2500" spans="2:51" s="15" customFormat="1" ht="11.25">
      <c r="B2500" s="230"/>
      <c r="C2500" s="231"/>
      <c r="D2500" s="195" t="s">
        <v>189</v>
      </c>
      <c r="E2500" s="232" t="s">
        <v>19</v>
      </c>
      <c r="F2500" s="233" t="s">
        <v>274</v>
      </c>
      <c r="G2500" s="231"/>
      <c r="H2500" s="234">
        <v>15.4</v>
      </c>
      <c r="I2500" s="235"/>
      <c r="J2500" s="231"/>
      <c r="K2500" s="231"/>
      <c r="L2500" s="236"/>
      <c r="M2500" s="237"/>
      <c r="N2500" s="238"/>
      <c r="O2500" s="238"/>
      <c r="P2500" s="238"/>
      <c r="Q2500" s="238"/>
      <c r="R2500" s="238"/>
      <c r="S2500" s="238"/>
      <c r="T2500" s="239"/>
      <c r="AT2500" s="240" t="s">
        <v>189</v>
      </c>
      <c r="AU2500" s="240" t="s">
        <v>85</v>
      </c>
      <c r="AV2500" s="15" t="s">
        <v>198</v>
      </c>
      <c r="AW2500" s="15" t="s">
        <v>35</v>
      </c>
      <c r="AX2500" s="15" t="s">
        <v>75</v>
      </c>
      <c r="AY2500" s="240" t="s">
        <v>178</v>
      </c>
    </row>
    <row r="2501" spans="2:51" s="12" customFormat="1" ht="11.25">
      <c r="B2501" s="198"/>
      <c r="C2501" s="199"/>
      <c r="D2501" s="195" t="s">
        <v>189</v>
      </c>
      <c r="E2501" s="200" t="s">
        <v>19</v>
      </c>
      <c r="F2501" s="201" t="s">
        <v>1231</v>
      </c>
      <c r="G2501" s="199"/>
      <c r="H2501" s="200" t="s">
        <v>19</v>
      </c>
      <c r="I2501" s="202"/>
      <c r="J2501" s="199"/>
      <c r="K2501" s="199"/>
      <c r="L2501" s="203"/>
      <c r="M2501" s="204"/>
      <c r="N2501" s="205"/>
      <c r="O2501" s="205"/>
      <c r="P2501" s="205"/>
      <c r="Q2501" s="205"/>
      <c r="R2501" s="205"/>
      <c r="S2501" s="205"/>
      <c r="T2501" s="206"/>
      <c r="AT2501" s="207" t="s">
        <v>189</v>
      </c>
      <c r="AU2501" s="207" t="s">
        <v>85</v>
      </c>
      <c r="AV2501" s="12" t="s">
        <v>83</v>
      </c>
      <c r="AW2501" s="12" t="s">
        <v>35</v>
      </c>
      <c r="AX2501" s="12" t="s">
        <v>75</v>
      </c>
      <c r="AY2501" s="207" t="s">
        <v>178</v>
      </c>
    </row>
    <row r="2502" spans="2:51" s="13" customFormat="1" ht="11.25">
      <c r="B2502" s="208"/>
      <c r="C2502" s="209"/>
      <c r="D2502" s="195" t="s">
        <v>189</v>
      </c>
      <c r="E2502" s="210" t="s">
        <v>19</v>
      </c>
      <c r="F2502" s="211" t="s">
        <v>2284</v>
      </c>
      <c r="G2502" s="209"/>
      <c r="H2502" s="212">
        <v>17.7</v>
      </c>
      <c r="I2502" s="213"/>
      <c r="J2502" s="209"/>
      <c r="K2502" s="209"/>
      <c r="L2502" s="214"/>
      <c r="M2502" s="215"/>
      <c r="N2502" s="216"/>
      <c r="O2502" s="216"/>
      <c r="P2502" s="216"/>
      <c r="Q2502" s="216"/>
      <c r="R2502" s="216"/>
      <c r="S2502" s="216"/>
      <c r="T2502" s="217"/>
      <c r="AT2502" s="218" t="s">
        <v>189</v>
      </c>
      <c r="AU2502" s="218" t="s">
        <v>85</v>
      </c>
      <c r="AV2502" s="13" t="s">
        <v>85</v>
      </c>
      <c r="AW2502" s="13" t="s">
        <v>35</v>
      </c>
      <c r="AX2502" s="13" t="s">
        <v>75</v>
      </c>
      <c r="AY2502" s="218" t="s">
        <v>178</v>
      </c>
    </row>
    <row r="2503" spans="2:51" s="12" customFormat="1" ht="11.25">
      <c r="B2503" s="198"/>
      <c r="C2503" s="199"/>
      <c r="D2503" s="195" t="s">
        <v>189</v>
      </c>
      <c r="E2503" s="200" t="s">
        <v>19</v>
      </c>
      <c r="F2503" s="201" t="s">
        <v>881</v>
      </c>
      <c r="G2503" s="199"/>
      <c r="H2503" s="200" t="s">
        <v>19</v>
      </c>
      <c r="I2503" s="202"/>
      <c r="J2503" s="199"/>
      <c r="K2503" s="199"/>
      <c r="L2503" s="203"/>
      <c r="M2503" s="204"/>
      <c r="N2503" s="205"/>
      <c r="O2503" s="205"/>
      <c r="P2503" s="205"/>
      <c r="Q2503" s="205"/>
      <c r="R2503" s="205"/>
      <c r="S2503" s="205"/>
      <c r="T2503" s="206"/>
      <c r="AT2503" s="207" t="s">
        <v>189</v>
      </c>
      <c r="AU2503" s="207" t="s">
        <v>85</v>
      </c>
      <c r="AV2503" s="12" t="s">
        <v>83</v>
      </c>
      <c r="AW2503" s="12" t="s">
        <v>35</v>
      </c>
      <c r="AX2503" s="12" t="s">
        <v>75</v>
      </c>
      <c r="AY2503" s="207" t="s">
        <v>178</v>
      </c>
    </row>
    <row r="2504" spans="2:51" s="13" customFormat="1" ht="11.25">
      <c r="B2504" s="208"/>
      <c r="C2504" s="209"/>
      <c r="D2504" s="195" t="s">
        <v>189</v>
      </c>
      <c r="E2504" s="210" t="s">
        <v>19</v>
      </c>
      <c r="F2504" s="211" t="s">
        <v>2724</v>
      </c>
      <c r="G2504" s="209"/>
      <c r="H2504" s="212">
        <v>-1.6</v>
      </c>
      <c r="I2504" s="213"/>
      <c r="J2504" s="209"/>
      <c r="K2504" s="209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189</v>
      </c>
      <c r="AU2504" s="218" t="s">
        <v>85</v>
      </c>
      <c r="AV2504" s="13" t="s">
        <v>85</v>
      </c>
      <c r="AW2504" s="13" t="s">
        <v>35</v>
      </c>
      <c r="AX2504" s="13" t="s">
        <v>75</v>
      </c>
      <c r="AY2504" s="218" t="s">
        <v>178</v>
      </c>
    </row>
    <row r="2505" spans="2:51" s="15" customFormat="1" ht="11.25">
      <c r="B2505" s="230"/>
      <c r="C2505" s="231"/>
      <c r="D2505" s="195" t="s">
        <v>189</v>
      </c>
      <c r="E2505" s="232" t="s">
        <v>19</v>
      </c>
      <c r="F2505" s="233" t="s">
        <v>274</v>
      </c>
      <c r="G2505" s="231"/>
      <c r="H2505" s="234">
        <v>16.100000000000001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189</v>
      </c>
      <c r="AU2505" s="240" t="s">
        <v>85</v>
      </c>
      <c r="AV2505" s="15" t="s">
        <v>198</v>
      </c>
      <c r="AW2505" s="15" t="s">
        <v>35</v>
      </c>
      <c r="AX2505" s="15" t="s">
        <v>75</v>
      </c>
      <c r="AY2505" s="240" t="s">
        <v>178</v>
      </c>
    </row>
    <row r="2506" spans="2:51" s="12" customFormat="1" ht="11.25">
      <c r="B2506" s="198"/>
      <c r="C2506" s="199"/>
      <c r="D2506" s="195" t="s">
        <v>189</v>
      </c>
      <c r="E2506" s="200" t="s">
        <v>19</v>
      </c>
      <c r="F2506" s="201" t="s">
        <v>1233</v>
      </c>
      <c r="G2506" s="199"/>
      <c r="H2506" s="200" t="s">
        <v>19</v>
      </c>
      <c r="I2506" s="202"/>
      <c r="J2506" s="199"/>
      <c r="K2506" s="199"/>
      <c r="L2506" s="203"/>
      <c r="M2506" s="204"/>
      <c r="N2506" s="205"/>
      <c r="O2506" s="205"/>
      <c r="P2506" s="205"/>
      <c r="Q2506" s="205"/>
      <c r="R2506" s="205"/>
      <c r="S2506" s="205"/>
      <c r="T2506" s="206"/>
      <c r="AT2506" s="207" t="s">
        <v>189</v>
      </c>
      <c r="AU2506" s="207" t="s">
        <v>85</v>
      </c>
      <c r="AV2506" s="12" t="s">
        <v>83</v>
      </c>
      <c r="AW2506" s="12" t="s">
        <v>35</v>
      </c>
      <c r="AX2506" s="12" t="s">
        <v>75</v>
      </c>
      <c r="AY2506" s="207" t="s">
        <v>178</v>
      </c>
    </row>
    <row r="2507" spans="2:51" s="13" customFormat="1" ht="11.25">
      <c r="B2507" s="208"/>
      <c r="C2507" s="209"/>
      <c r="D2507" s="195" t="s">
        <v>189</v>
      </c>
      <c r="E2507" s="210" t="s">
        <v>19</v>
      </c>
      <c r="F2507" s="211" t="s">
        <v>2286</v>
      </c>
      <c r="G2507" s="209"/>
      <c r="H2507" s="212">
        <v>21.7</v>
      </c>
      <c r="I2507" s="213"/>
      <c r="J2507" s="209"/>
      <c r="K2507" s="209"/>
      <c r="L2507" s="214"/>
      <c r="M2507" s="215"/>
      <c r="N2507" s="216"/>
      <c r="O2507" s="216"/>
      <c r="P2507" s="216"/>
      <c r="Q2507" s="216"/>
      <c r="R2507" s="216"/>
      <c r="S2507" s="216"/>
      <c r="T2507" s="217"/>
      <c r="AT2507" s="218" t="s">
        <v>189</v>
      </c>
      <c r="AU2507" s="218" t="s">
        <v>85</v>
      </c>
      <c r="AV2507" s="13" t="s">
        <v>85</v>
      </c>
      <c r="AW2507" s="13" t="s">
        <v>35</v>
      </c>
      <c r="AX2507" s="13" t="s">
        <v>75</v>
      </c>
      <c r="AY2507" s="218" t="s">
        <v>178</v>
      </c>
    </row>
    <row r="2508" spans="2:51" s="13" customFormat="1" ht="11.25">
      <c r="B2508" s="208"/>
      <c r="C2508" s="209"/>
      <c r="D2508" s="195" t="s">
        <v>189</v>
      </c>
      <c r="E2508" s="210" t="s">
        <v>19</v>
      </c>
      <c r="F2508" s="211" t="s">
        <v>2731</v>
      </c>
      <c r="G2508" s="209"/>
      <c r="H2508" s="212">
        <v>0.6</v>
      </c>
      <c r="I2508" s="213"/>
      <c r="J2508" s="209"/>
      <c r="K2508" s="209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189</v>
      </c>
      <c r="AU2508" s="218" t="s">
        <v>85</v>
      </c>
      <c r="AV2508" s="13" t="s">
        <v>85</v>
      </c>
      <c r="AW2508" s="13" t="s">
        <v>35</v>
      </c>
      <c r="AX2508" s="13" t="s">
        <v>75</v>
      </c>
      <c r="AY2508" s="218" t="s">
        <v>178</v>
      </c>
    </row>
    <row r="2509" spans="2:51" s="12" customFormat="1" ht="11.25">
      <c r="B2509" s="198"/>
      <c r="C2509" s="199"/>
      <c r="D2509" s="195" t="s">
        <v>189</v>
      </c>
      <c r="E2509" s="200" t="s">
        <v>19</v>
      </c>
      <c r="F2509" s="201" t="s">
        <v>881</v>
      </c>
      <c r="G2509" s="199"/>
      <c r="H2509" s="200" t="s">
        <v>19</v>
      </c>
      <c r="I2509" s="202"/>
      <c r="J2509" s="199"/>
      <c r="K2509" s="199"/>
      <c r="L2509" s="203"/>
      <c r="M2509" s="204"/>
      <c r="N2509" s="205"/>
      <c r="O2509" s="205"/>
      <c r="P2509" s="205"/>
      <c r="Q2509" s="205"/>
      <c r="R2509" s="205"/>
      <c r="S2509" s="205"/>
      <c r="T2509" s="206"/>
      <c r="AT2509" s="207" t="s">
        <v>189</v>
      </c>
      <c r="AU2509" s="207" t="s">
        <v>85</v>
      </c>
      <c r="AV2509" s="12" t="s">
        <v>83</v>
      </c>
      <c r="AW2509" s="12" t="s">
        <v>35</v>
      </c>
      <c r="AX2509" s="12" t="s">
        <v>75</v>
      </c>
      <c r="AY2509" s="207" t="s">
        <v>178</v>
      </c>
    </row>
    <row r="2510" spans="2:51" s="13" customFormat="1" ht="11.25">
      <c r="B2510" s="208"/>
      <c r="C2510" s="209"/>
      <c r="D2510" s="195" t="s">
        <v>189</v>
      </c>
      <c r="E2510" s="210" t="s">
        <v>19</v>
      </c>
      <c r="F2510" s="211" t="s">
        <v>2728</v>
      </c>
      <c r="G2510" s="209"/>
      <c r="H2510" s="212">
        <v>-2.4</v>
      </c>
      <c r="I2510" s="213"/>
      <c r="J2510" s="209"/>
      <c r="K2510" s="209"/>
      <c r="L2510" s="214"/>
      <c r="M2510" s="215"/>
      <c r="N2510" s="216"/>
      <c r="O2510" s="216"/>
      <c r="P2510" s="216"/>
      <c r="Q2510" s="216"/>
      <c r="R2510" s="216"/>
      <c r="S2510" s="216"/>
      <c r="T2510" s="217"/>
      <c r="AT2510" s="218" t="s">
        <v>189</v>
      </c>
      <c r="AU2510" s="218" t="s">
        <v>85</v>
      </c>
      <c r="AV2510" s="13" t="s">
        <v>85</v>
      </c>
      <c r="AW2510" s="13" t="s">
        <v>35</v>
      </c>
      <c r="AX2510" s="13" t="s">
        <v>75</v>
      </c>
      <c r="AY2510" s="218" t="s">
        <v>178</v>
      </c>
    </row>
    <row r="2511" spans="2:51" s="15" customFormat="1" ht="11.25">
      <c r="B2511" s="230"/>
      <c r="C2511" s="231"/>
      <c r="D2511" s="195" t="s">
        <v>189</v>
      </c>
      <c r="E2511" s="232" t="s">
        <v>19</v>
      </c>
      <c r="F2511" s="233" t="s">
        <v>274</v>
      </c>
      <c r="G2511" s="231"/>
      <c r="H2511" s="234">
        <v>19.899999999999999</v>
      </c>
      <c r="I2511" s="235"/>
      <c r="J2511" s="231"/>
      <c r="K2511" s="231"/>
      <c r="L2511" s="236"/>
      <c r="M2511" s="237"/>
      <c r="N2511" s="238"/>
      <c r="O2511" s="238"/>
      <c r="P2511" s="238"/>
      <c r="Q2511" s="238"/>
      <c r="R2511" s="238"/>
      <c r="S2511" s="238"/>
      <c r="T2511" s="239"/>
      <c r="AT2511" s="240" t="s">
        <v>189</v>
      </c>
      <c r="AU2511" s="240" t="s">
        <v>85</v>
      </c>
      <c r="AV2511" s="15" t="s">
        <v>198</v>
      </c>
      <c r="AW2511" s="15" t="s">
        <v>35</v>
      </c>
      <c r="AX2511" s="15" t="s">
        <v>75</v>
      </c>
      <c r="AY2511" s="240" t="s">
        <v>178</v>
      </c>
    </row>
    <row r="2512" spans="2:51" s="14" customFormat="1" ht="11.25">
      <c r="B2512" s="219"/>
      <c r="C2512" s="220"/>
      <c r="D2512" s="195" t="s">
        <v>189</v>
      </c>
      <c r="E2512" s="221" t="s">
        <v>19</v>
      </c>
      <c r="F2512" s="222" t="s">
        <v>258</v>
      </c>
      <c r="G2512" s="220"/>
      <c r="H2512" s="223">
        <v>153.21</v>
      </c>
      <c r="I2512" s="224"/>
      <c r="J2512" s="220"/>
      <c r="K2512" s="220"/>
      <c r="L2512" s="225"/>
      <c r="M2512" s="226"/>
      <c r="N2512" s="227"/>
      <c r="O2512" s="227"/>
      <c r="P2512" s="227"/>
      <c r="Q2512" s="227"/>
      <c r="R2512" s="227"/>
      <c r="S2512" s="227"/>
      <c r="T2512" s="228"/>
      <c r="AT2512" s="229" t="s">
        <v>189</v>
      </c>
      <c r="AU2512" s="229" t="s">
        <v>85</v>
      </c>
      <c r="AV2512" s="14" t="s">
        <v>185</v>
      </c>
      <c r="AW2512" s="14" t="s">
        <v>35</v>
      </c>
      <c r="AX2512" s="14" t="s">
        <v>83</v>
      </c>
      <c r="AY2512" s="229" t="s">
        <v>178</v>
      </c>
    </row>
    <row r="2513" spans="2:65" s="1" customFormat="1" ht="16.5" customHeight="1">
      <c r="B2513" s="35"/>
      <c r="C2513" s="245" t="s">
        <v>2732</v>
      </c>
      <c r="D2513" s="245" t="s">
        <v>970</v>
      </c>
      <c r="E2513" s="246" t="s">
        <v>2733</v>
      </c>
      <c r="F2513" s="247" t="s">
        <v>2734</v>
      </c>
      <c r="G2513" s="248" t="s">
        <v>291</v>
      </c>
      <c r="H2513" s="249">
        <v>536.23500000000001</v>
      </c>
      <c r="I2513" s="250"/>
      <c r="J2513" s="251">
        <f>ROUND(I2513*H2513,2)</f>
        <v>0</v>
      </c>
      <c r="K2513" s="247" t="s">
        <v>184</v>
      </c>
      <c r="L2513" s="252"/>
      <c r="M2513" s="253" t="s">
        <v>19</v>
      </c>
      <c r="N2513" s="254" t="s">
        <v>46</v>
      </c>
      <c r="O2513" s="61"/>
      <c r="P2513" s="192">
        <f>O2513*H2513</f>
        <v>0</v>
      </c>
      <c r="Q2513" s="192">
        <v>4.4999999999999999E-4</v>
      </c>
      <c r="R2513" s="192">
        <f>Q2513*H2513</f>
        <v>0.24130575000000001</v>
      </c>
      <c r="S2513" s="192">
        <v>0</v>
      </c>
      <c r="T2513" s="193">
        <f>S2513*H2513</f>
        <v>0</v>
      </c>
      <c r="AR2513" s="18" t="s">
        <v>403</v>
      </c>
      <c r="AT2513" s="18" t="s">
        <v>970</v>
      </c>
      <c r="AU2513" s="18" t="s">
        <v>85</v>
      </c>
      <c r="AY2513" s="18" t="s">
        <v>178</v>
      </c>
      <c r="BE2513" s="194">
        <f>IF(N2513="základní",J2513,0)</f>
        <v>0</v>
      </c>
      <c r="BF2513" s="194">
        <f>IF(N2513="snížená",J2513,0)</f>
        <v>0</v>
      </c>
      <c r="BG2513" s="194">
        <f>IF(N2513="zákl. přenesená",J2513,0)</f>
        <v>0</v>
      </c>
      <c r="BH2513" s="194">
        <f>IF(N2513="sníž. přenesená",J2513,0)</f>
        <v>0</v>
      </c>
      <c r="BI2513" s="194">
        <f>IF(N2513="nulová",J2513,0)</f>
        <v>0</v>
      </c>
      <c r="BJ2513" s="18" t="s">
        <v>83</v>
      </c>
      <c r="BK2513" s="194">
        <f>ROUND(I2513*H2513,2)</f>
        <v>0</v>
      </c>
      <c r="BL2513" s="18" t="s">
        <v>288</v>
      </c>
      <c r="BM2513" s="18" t="s">
        <v>2735</v>
      </c>
    </row>
    <row r="2514" spans="2:65" s="1" customFormat="1" ht="11.25">
      <c r="B2514" s="35"/>
      <c r="C2514" s="36"/>
      <c r="D2514" s="195" t="s">
        <v>187</v>
      </c>
      <c r="E2514" s="36"/>
      <c r="F2514" s="196" t="s">
        <v>2734</v>
      </c>
      <c r="G2514" s="36"/>
      <c r="H2514" s="36"/>
      <c r="I2514" s="113"/>
      <c r="J2514" s="36"/>
      <c r="K2514" s="36"/>
      <c r="L2514" s="39"/>
      <c r="M2514" s="197"/>
      <c r="N2514" s="61"/>
      <c r="O2514" s="61"/>
      <c r="P2514" s="61"/>
      <c r="Q2514" s="61"/>
      <c r="R2514" s="61"/>
      <c r="S2514" s="61"/>
      <c r="T2514" s="62"/>
      <c r="AT2514" s="18" t="s">
        <v>187</v>
      </c>
      <c r="AU2514" s="18" t="s">
        <v>85</v>
      </c>
    </row>
    <row r="2515" spans="2:65" s="12" customFormat="1" ht="11.25">
      <c r="B2515" s="198"/>
      <c r="C2515" s="199"/>
      <c r="D2515" s="195" t="s">
        <v>189</v>
      </c>
      <c r="E2515" s="200" t="s">
        <v>19</v>
      </c>
      <c r="F2515" s="201" t="s">
        <v>2594</v>
      </c>
      <c r="G2515" s="199"/>
      <c r="H2515" s="200" t="s">
        <v>19</v>
      </c>
      <c r="I2515" s="202"/>
      <c r="J2515" s="199"/>
      <c r="K2515" s="199"/>
      <c r="L2515" s="203"/>
      <c r="M2515" s="204"/>
      <c r="N2515" s="205"/>
      <c r="O2515" s="205"/>
      <c r="P2515" s="205"/>
      <c r="Q2515" s="205"/>
      <c r="R2515" s="205"/>
      <c r="S2515" s="205"/>
      <c r="T2515" s="206"/>
      <c r="AT2515" s="207" t="s">
        <v>189</v>
      </c>
      <c r="AU2515" s="207" t="s">
        <v>85</v>
      </c>
      <c r="AV2515" s="12" t="s">
        <v>83</v>
      </c>
      <c r="AW2515" s="12" t="s">
        <v>35</v>
      </c>
      <c r="AX2515" s="12" t="s">
        <v>75</v>
      </c>
      <c r="AY2515" s="207" t="s">
        <v>178</v>
      </c>
    </row>
    <row r="2516" spans="2:65" s="13" customFormat="1" ht="11.25">
      <c r="B2516" s="208"/>
      <c r="C2516" s="209"/>
      <c r="D2516" s="195" t="s">
        <v>189</v>
      </c>
      <c r="E2516" s="210" t="s">
        <v>19</v>
      </c>
      <c r="F2516" s="211" t="s">
        <v>2736</v>
      </c>
      <c r="G2516" s="209"/>
      <c r="H2516" s="212">
        <v>536.23500000000001</v>
      </c>
      <c r="I2516" s="213"/>
      <c r="J2516" s="209"/>
      <c r="K2516" s="209"/>
      <c r="L2516" s="214"/>
      <c r="M2516" s="215"/>
      <c r="N2516" s="216"/>
      <c r="O2516" s="216"/>
      <c r="P2516" s="216"/>
      <c r="Q2516" s="216"/>
      <c r="R2516" s="216"/>
      <c r="S2516" s="216"/>
      <c r="T2516" s="217"/>
      <c r="AT2516" s="218" t="s">
        <v>189</v>
      </c>
      <c r="AU2516" s="218" t="s">
        <v>85</v>
      </c>
      <c r="AV2516" s="13" t="s">
        <v>85</v>
      </c>
      <c r="AW2516" s="13" t="s">
        <v>35</v>
      </c>
      <c r="AX2516" s="13" t="s">
        <v>83</v>
      </c>
      <c r="AY2516" s="218" t="s">
        <v>178</v>
      </c>
    </row>
    <row r="2517" spans="2:65" s="1" customFormat="1" ht="16.5" customHeight="1">
      <c r="B2517" s="35"/>
      <c r="C2517" s="183" t="s">
        <v>2737</v>
      </c>
      <c r="D2517" s="183" t="s">
        <v>180</v>
      </c>
      <c r="E2517" s="184" t="s">
        <v>2738</v>
      </c>
      <c r="F2517" s="185" t="s">
        <v>2739</v>
      </c>
      <c r="G2517" s="186" t="s">
        <v>1843</v>
      </c>
      <c r="H2517" s="255"/>
      <c r="I2517" s="188"/>
      <c r="J2517" s="189">
        <f>ROUND(I2517*H2517,2)</f>
        <v>0</v>
      </c>
      <c r="K2517" s="185" t="s">
        <v>184</v>
      </c>
      <c r="L2517" s="39"/>
      <c r="M2517" s="190" t="s">
        <v>19</v>
      </c>
      <c r="N2517" s="191" t="s">
        <v>46</v>
      </c>
      <c r="O2517" s="61"/>
      <c r="P2517" s="192">
        <f>O2517*H2517</f>
        <v>0</v>
      </c>
      <c r="Q2517" s="192">
        <v>0</v>
      </c>
      <c r="R2517" s="192">
        <f>Q2517*H2517</f>
        <v>0</v>
      </c>
      <c r="S2517" s="192">
        <v>0</v>
      </c>
      <c r="T2517" s="193">
        <f>S2517*H2517</f>
        <v>0</v>
      </c>
      <c r="AR2517" s="18" t="s">
        <v>288</v>
      </c>
      <c r="AT2517" s="18" t="s">
        <v>180</v>
      </c>
      <c r="AU2517" s="18" t="s">
        <v>85</v>
      </c>
      <c r="AY2517" s="18" t="s">
        <v>178</v>
      </c>
      <c r="BE2517" s="194">
        <f>IF(N2517="základní",J2517,0)</f>
        <v>0</v>
      </c>
      <c r="BF2517" s="194">
        <f>IF(N2517="snížená",J2517,0)</f>
        <v>0</v>
      </c>
      <c r="BG2517" s="194">
        <f>IF(N2517="zákl. přenesená",J2517,0)</f>
        <v>0</v>
      </c>
      <c r="BH2517" s="194">
        <f>IF(N2517="sníž. přenesená",J2517,0)</f>
        <v>0</v>
      </c>
      <c r="BI2517" s="194">
        <f>IF(N2517="nulová",J2517,0)</f>
        <v>0</v>
      </c>
      <c r="BJ2517" s="18" t="s">
        <v>83</v>
      </c>
      <c r="BK2517" s="194">
        <f>ROUND(I2517*H2517,2)</f>
        <v>0</v>
      </c>
      <c r="BL2517" s="18" t="s">
        <v>288</v>
      </c>
      <c r="BM2517" s="18" t="s">
        <v>2740</v>
      </c>
    </row>
    <row r="2518" spans="2:65" s="1" customFormat="1" ht="19.5">
      <c r="B2518" s="35"/>
      <c r="C2518" s="36"/>
      <c r="D2518" s="195" t="s">
        <v>187</v>
      </c>
      <c r="E2518" s="36"/>
      <c r="F2518" s="196" t="s">
        <v>2741</v>
      </c>
      <c r="G2518" s="36"/>
      <c r="H2518" s="36"/>
      <c r="I2518" s="113"/>
      <c r="J2518" s="36"/>
      <c r="K2518" s="36"/>
      <c r="L2518" s="39"/>
      <c r="M2518" s="197"/>
      <c r="N2518" s="61"/>
      <c r="O2518" s="61"/>
      <c r="P2518" s="61"/>
      <c r="Q2518" s="61"/>
      <c r="R2518" s="61"/>
      <c r="S2518" s="61"/>
      <c r="T2518" s="62"/>
      <c r="AT2518" s="18" t="s">
        <v>187</v>
      </c>
      <c r="AU2518" s="18" t="s">
        <v>85</v>
      </c>
    </row>
    <row r="2519" spans="2:65" s="11" customFormat="1" ht="22.9" customHeight="1">
      <c r="B2519" s="167"/>
      <c r="C2519" s="168"/>
      <c r="D2519" s="169" t="s">
        <v>74</v>
      </c>
      <c r="E2519" s="181" t="s">
        <v>580</v>
      </c>
      <c r="F2519" s="181" t="s">
        <v>581</v>
      </c>
      <c r="G2519" s="168"/>
      <c r="H2519" s="168"/>
      <c r="I2519" s="171"/>
      <c r="J2519" s="182">
        <f>BK2519</f>
        <v>0</v>
      </c>
      <c r="K2519" s="168"/>
      <c r="L2519" s="173"/>
      <c r="M2519" s="174"/>
      <c r="N2519" s="175"/>
      <c r="O2519" s="175"/>
      <c r="P2519" s="176">
        <f>SUM(P2520:P2538)</f>
        <v>0</v>
      </c>
      <c r="Q2519" s="175"/>
      <c r="R2519" s="176">
        <f>SUM(R2520:R2538)</f>
        <v>0.44158399999999998</v>
      </c>
      <c r="S2519" s="175"/>
      <c r="T2519" s="177">
        <f>SUM(T2520:T2538)</f>
        <v>0</v>
      </c>
      <c r="AR2519" s="178" t="s">
        <v>85</v>
      </c>
      <c r="AT2519" s="179" t="s">
        <v>74</v>
      </c>
      <c r="AU2519" s="179" t="s">
        <v>83</v>
      </c>
      <c r="AY2519" s="178" t="s">
        <v>178</v>
      </c>
      <c r="BK2519" s="180">
        <f>SUM(BK2520:BK2538)</f>
        <v>0</v>
      </c>
    </row>
    <row r="2520" spans="2:65" s="1" customFormat="1" ht="16.5" customHeight="1">
      <c r="B2520" s="35"/>
      <c r="C2520" s="183" t="s">
        <v>2742</v>
      </c>
      <c r="D2520" s="183" t="s">
        <v>180</v>
      </c>
      <c r="E2520" s="184" t="s">
        <v>2743</v>
      </c>
      <c r="F2520" s="185" t="s">
        <v>2744</v>
      </c>
      <c r="G2520" s="186" t="s">
        <v>183</v>
      </c>
      <c r="H2520" s="187">
        <v>77.2</v>
      </c>
      <c r="I2520" s="188"/>
      <c r="J2520" s="189">
        <f>ROUND(I2520*H2520,2)</f>
        <v>0</v>
      </c>
      <c r="K2520" s="185" t="s">
        <v>212</v>
      </c>
      <c r="L2520" s="39"/>
      <c r="M2520" s="190" t="s">
        <v>19</v>
      </c>
      <c r="N2520" s="191" t="s">
        <v>46</v>
      </c>
      <c r="O2520" s="61"/>
      <c r="P2520" s="192">
        <f>O2520*H2520</f>
        <v>0</v>
      </c>
      <c r="Q2520" s="192">
        <v>0</v>
      </c>
      <c r="R2520" s="192">
        <f>Q2520*H2520</f>
        <v>0</v>
      </c>
      <c r="S2520" s="192">
        <v>0</v>
      </c>
      <c r="T2520" s="193">
        <f>S2520*H2520</f>
        <v>0</v>
      </c>
      <c r="AR2520" s="18" t="s">
        <v>288</v>
      </c>
      <c r="AT2520" s="18" t="s">
        <v>180</v>
      </c>
      <c r="AU2520" s="18" t="s">
        <v>85</v>
      </c>
      <c r="AY2520" s="18" t="s">
        <v>178</v>
      </c>
      <c r="BE2520" s="194">
        <f>IF(N2520="základní",J2520,0)</f>
        <v>0</v>
      </c>
      <c r="BF2520" s="194">
        <f>IF(N2520="snížená",J2520,0)</f>
        <v>0</v>
      </c>
      <c r="BG2520" s="194">
        <f>IF(N2520="zákl. přenesená",J2520,0)</f>
        <v>0</v>
      </c>
      <c r="BH2520" s="194">
        <f>IF(N2520="sníž. přenesená",J2520,0)</f>
        <v>0</v>
      </c>
      <c r="BI2520" s="194">
        <f>IF(N2520="nulová",J2520,0)</f>
        <v>0</v>
      </c>
      <c r="BJ2520" s="18" t="s">
        <v>83</v>
      </c>
      <c r="BK2520" s="194">
        <f>ROUND(I2520*H2520,2)</f>
        <v>0</v>
      </c>
      <c r="BL2520" s="18" t="s">
        <v>288</v>
      </c>
      <c r="BM2520" s="18" t="s">
        <v>2745</v>
      </c>
    </row>
    <row r="2521" spans="2:65" s="1" customFormat="1" ht="11.25">
      <c r="B2521" s="35"/>
      <c r="C2521" s="36"/>
      <c r="D2521" s="195" t="s">
        <v>187</v>
      </c>
      <c r="E2521" s="36"/>
      <c r="F2521" s="196" t="s">
        <v>2744</v>
      </c>
      <c r="G2521" s="36"/>
      <c r="H2521" s="36"/>
      <c r="I2521" s="113"/>
      <c r="J2521" s="36"/>
      <c r="K2521" s="36"/>
      <c r="L2521" s="39"/>
      <c r="M2521" s="197"/>
      <c r="N2521" s="61"/>
      <c r="O2521" s="61"/>
      <c r="P2521" s="61"/>
      <c r="Q2521" s="61"/>
      <c r="R2521" s="61"/>
      <c r="S2521" s="61"/>
      <c r="T2521" s="62"/>
      <c r="AT2521" s="18" t="s">
        <v>187</v>
      </c>
      <c r="AU2521" s="18" t="s">
        <v>85</v>
      </c>
    </row>
    <row r="2522" spans="2:65" s="12" customFormat="1" ht="11.25">
      <c r="B2522" s="198"/>
      <c r="C2522" s="199"/>
      <c r="D2522" s="195" t="s">
        <v>189</v>
      </c>
      <c r="E2522" s="200" t="s">
        <v>19</v>
      </c>
      <c r="F2522" s="201" t="s">
        <v>1200</v>
      </c>
      <c r="G2522" s="199"/>
      <c r="H2522" s="200" t="s">
        <v>19</v>
      </c>
      <c r="I2522" s="202"/>
      <c r="J2522" s="199"/>
      <c r="K2522" s="199"/>
      <c r="L2522" s="203"/>
      <c r="M2522" s="204"/>
      <c r="N2522" s="205"/>
      <c r="O2522" s="205"/>
      <c r="P2522" s="205"/>
      <c r="Q2522" s="205"/>
      <c r="R2522" s="205"/>
      <c r="S2522" s="205"/>
      <c r="T2522" s="206"/>
      <c r="AT2522" s="207" t="s">
        <v>189</v>
      </c>
      <c r="AU2522" s="207" t="s">
        <v>85</v>
      </c>
      <c r="AV2522" s="12" t="s">
        <v>83</v>
      </c>
      <c r="AW2522" s="12" t="s">
        <v>35</v>
      </c>
      <c r="AX2522" s="12" t="s">
        <v>75</v>
      </c>
      <c r="AY2522" s="207" t="s">
        <v>178</v>
      </c>
    </row>
    <row r="2523" spans="2:65" s="13" customFormat="1" ht="11.25">
      <c r="B2523" s="208"/>
      <c r="C2523" s="209"/>
      <c r="D2523" s="195" t="s">
        <v>189</v>
      </c>
      <c r="E2523" s="210" t="s">
        <v>19</v>
      </c>
      <c r="F2523" s="211" t="s">
        <v>8</v>
      </c>
      <c r="G2523" s="209"/>
      <c r="H2523" s="212">
        <v>15</v>
      </c>
      <c r="I2523" s="213"/>
      <c r="J2523" s="209"/>
      <c r="K2523" s="209"/>
      <c r="L2523" s="214"/>
      <c r="M2523" s="215"/>
      <c r="N2523" s="216"/>
      <c r="O2523" s="216"/>
      <c r="P2523" s="216"/>
      <c r="Q2523" s="216"/>
      <c r="R2523" s="216"/>
      <c r="S2523" s="216"/>
      <c r="T2523" s="217"/>
      <c r="AT2523" s="218" t="s">
        <v>189</v>
      </c>
      <c r="AU2523" s="218" t="s">
        <v>85</v>
      </c>
      <c r="AV2523" s="13" t="s">
        <v>85</v>
      </c>
      <c r="AW2523" s="13" t="s">
        <v>35</v>
      </c>
      <c r="AX2523" s="13" t="s">
        <v>75</v>
      </c>
      <c r="AY2523" s="218" t="s">
        <v>178</v>
      </c>
    </row>
    <row r="2524" spans="2:65" s="12" customFormat="1" ht="11.25">
      <c r="B2524" s="198"/>
      <c r="C2524" s="199"/>
      <c r="D2524" s="195" t="s">
        <v>189</v>
      </c>
      <c r="E2524" s="200" t="s">
        <v>19</v>
      </c>
      <c r="F2524" s="201" t="s">
        <v>1203</v>
      </c>
      <c r="G2524" s="199"/>
      <c r="H2524" s="200" t="s">
        <v>19</v>
      </c>
      <c r="I2524" s="202"/>
      <c r="J2524" s="199"/>
      <c r="K2524" s="199"/>
      <c r="L2524" s="203"/>
      <c r="M2524" s="204"/>
      <c r="N2524" s="205"/>
      <c r="O2524" s="205"/>
      <c r="P2524" s="205"/>
      <c r="Q2524" s="205"/>
      <c r="R2524" s="205"/>
      <c r="S2524" s="205"/>
      <c r="T2524" s="206"/>
      <c r="AT2524" s="207" t="s">
        <v>189</v>
      </c>
      <c r="AU2524" s="207" t="s">
        <v>85</v>
      </c>
      <c r="AV2524" s="12" t="s">
        <v>83</v>
      </c>
      <c r="AW2524" s="12" t="s">
        <v>35</v>
      </c>
      <c r="AX2524" s="12" t="s">
        <v>75</v>
      </c>
      <c r="AY2524" s="207" t="s">
        <v>178</v>
      </c>
    </row>
    <row r="2525" spans="2:65" s="13" customFormat="1" ht="11.25">
      <c r="B2525" s="208"/>
      <c r="C2525" s="209"/>
      <c r="D2525" s="195" t="s">
        <v>189</v>
      </c>
      <c r="E2525" s="210" t="s">
        <v>19</v>
      </c>
      <c r="F2525" s="211" t="s">
        <v>8</v>
      </c>
      <c r="G2525" s="209"/>
      <c r="H2525" s="212">
        <v>15</v>
      </c>
      <c r="I2525" s="213"/>
      <c r="J2525" s="209"/>
      <c r="K2525" s="209"/>
      <c r="L2525" s="214"/>
      <c r="M2525" s="215"/>
      <c r="N2525" s="216"/>
      <c r="O2525" s="216"/>
      <c r="P2525" s="216"/>
      <c r="Q2525" s="216"/>
      <c r="R2525" s="216"/>
      <c r="S2525" s="216"/>
      <c r="T2525" s="217"/>
      <c r="AT2525" s="218" t="s">
        <v>189</v>
      </c>
      <c r="AU2525" s="218" t="s">
        <v>85</v>
      </c>
      <c r="AV2525" s="13" t="s">
        <v>85</v>
      </c>
      <c r="AW2525" s="13" t="s">
        <v>35</v>
      </c>
      <c r="AX2525" s="13" t="s">
        <v>75</v>
      </c>
      <c r="AY2525" s="218" t="s">
        <v>178</v>
      </c>
    </row>
    <row r="2526" spans="2:65" s="12" customFormat="1" ht="11.25">
      <c r="B2526" s="198"/>
      <c r="C2526" s="199"/>
      <c r="D2526" s="195" t="s">
        <v>189</v>
      </c>
      <c r="E2526" s="200" t="s">
        <v>19</v>
      </c>
      <c r="F2526" s="201" t="s">
        <v>1212</v>
      </c>
      <c r="G2526" s="199"/>
      <c r="H2526" s="200" t="s">
        <v>19</v>
      </c>
      <c r="I2526" s="202"/>
      <c r="J2526" s="199"/>
      <c r="K2526" s="199"/>
      <c r="L2526" s="203"/>
      <c r="M2526" s="204"/>
      <c r="N2526" s="205"/>
      <c r="O2526" s="205"/>
      <c r="P2526" s="205"/>
      <c r="Q2526" s="205"/>
      <c r="R2526" s="205"/>
      <c r="S2526" s="205"/>
      <c r="T2526" s="206"/>
      <c r="AT2526" s="207" t="s">
        <v>189</v>
      </c>
      <c r="AU2526" s="207" t="s">
        <v>85</v>
      </c>
      <c r="AV2526" s="12" t="s">
        <v>83</v>
      </c>
      <c r="AW2526" s="12" t="s">
        <v>35</v>
      </c>
      <c r="AX2526" s="12" t="s">
        <v>75</v>
      </c>
      <c r="AY2526" s="207" t="s">
        <v>178</v>
      </c>
    </row>
    <row r="2527" spans="2:65" s="13" customFormat="1" ht="11.25">
      <c r="B2527" s="208"/>
      <c r="C2527" s="209"/>
      <c r="D2527" s="195" t="s">
        <v>189</v>
      </c>
      <c r="E2527" s="210" t="s">
        <v>19</v>
      </c>
      <c r="F2527" s="211" t="s">
        <v>2746</v>
      </c>
      <c r="G2527" s="209"/>
      <c r="H2527" s="212">
        <v>17.2</v>
      </c>
      <c r="I2527" s="213"/>
      <c r="J2527" s="209"/>
      <c r="K2527" s="209"/>
      <c r="L2527" s="214"/>
      <c r="M2527" s="215"/>
      <c r="N2527" s="216"/>
      <c r="O2527" s="216"/>
      <c r="P2527" s="216"/>
      <c r="Q2527" s="216"/>
      <c r="R2527" s="216"/>
      <c r="S2527" s="216"/>
      <c r="T2527" s="217"/>
      <c r="AT2527" s="218" t="s">
        <v>189</v>
      </c>
      <c r="AU2527" s="218" t="s">
        <v>85</v>
      </c>
      <c r="AV2527" s="13" t="s">
        <v>85</v>
      </c>
      <c r="AW2527" s="13" t="s">
        <v>35</v>
      </c>
      <c r="AX2527" s="13" t="s">
        <v>75</v>
      </c>
      <c r="AY2527" s="218" t="s">
        <v>178</v>
      </c>
    </row>
    <row r="2528" spans="2:65" s="12" customFormat="1" ht="11.25">
      <c r="B2528" s="198"/>
      <c r="C2528" s="199"/>
      <c r="D2528" s="195" t="s">
        <v>189</v>
      </c>
      <c r="E2528" s="200" t="s">
        <v>19</v>
      </c>
      <c r="F2528" s="201" t="s">
        <v>1215</v>
      </c>
      <c r="G2528" s="199"/>
      <c r="H2528" s="200" t="s">
        <v>19</v>
      </c>
      <c r="I2528" s="202"/>
      <c r="J2528" s="199"/>
      <c r="K2528" s="199"/>
      <c r="L2528" s="203"/>
      <c r="M2528" s="204"/>
      <c r="N2528" s="205"/>
      <c r="O2528" s="205"/>
      <c r="P2528" s="205"/>
      <c r="Q2528" s="205"/>
      <c r="R2528" s="205"/>
      <c r="S2528" s="205"/>
      <c r="T2528" s="206"/>
      <c r="AT2528" s="207" t="s">
        <v>189</v>
      </c>
      <c r="AU2528" s="207" t="s">
        <v>85</v>
      </c>
      <c r="AV2528" s="12" t="s">
        <v>83</v>
      </c>
      <c r="AW2528" s="12" t="s">
        <v>35</v>
      </c>
      <c r="AX2528" s="12" t="s">
        <v>75</v>
      </c>
      <c r="AY2528" s="207" t="s">
        <v>178</v>
      </c>
    </row>
    <row r="2529" spans="2:65" s="13" customFormat="1" ht="11.25">
      <c r="B2529" s="208"/>
      <c r="C2529" s="209"/>
      <c r="D2529" s="195" t="s">
        <v>189</v>
      </c>
      <c r="E2529" s="210" t="s">
        <v>19</v>
      </c>
      <c r="F2529" s="211" t="s">
        <v>8</v>
      </c>
      <c r="G2529" s="209"/>
      <c r="H2529" s="212">
        <v>15</v>
      </c>
      <c r="I2529" s="213"/>
      <c r="J2529" s="209"/>
      <c r="K2529" s="209"/>
      <c r="L2529" s="214"/>
      <c r="M2529" s="215"/>
      <c r="N2529" s="216"/>
      <c r="O2529" s="216"/>
      <c r="P2529" s="216"/>
      <c r="Q2529" s="216"/>
      <c r="R2529" s="216"/>
      <c r="S2529" s="216"/>
      <c r="T2529" s="217"/>
      <c r="AT2529" s="218" t="s">
        <v>189</v>
      </c>
      <c r="AU2529" s="218" t="s">
        <v>85</v>
      </c>
      <c r="AV2529" s="13" t="s">
        <v>85</v>
      </c>
      <c r="AW2529" s="13" t="s">
        <v>35</v>
      </c>
      <c r="AX2529" s="13" t="s">
        <v>75</v>
      </c>
      <c r="AY2529" s="218" t="s">
        <v>178</v>
      </c>
    </row>
    <row r="2530" spans="2:65" s="12" customFormat="1" ht="11.25">
      <c r="B2530" s="198"/>
      <c r="C2530" s="199"/>
      <c r="D2530" s="195" t="s">
        <v>189</v>
      </c>
      <c r="E2530" s="200" t="s">
        <v>19</v>
      </c>
      <c r="F2530" s="201" t="s">
        <v>1216</v>
      </c>
      <c r="G2530" s="199"/>
      <c r="H2530" s="200" t="s">
        <v>19</v>
      </c>
      <c r="I2530" s="202"/>
      <c r="J2530" s="199"/>
      <c r="K2530" s="199"/>
      <c r="L2530" s="203"/>
      <c r="M2530" s="204"/>
      <c r="N2530" s="205"/>
      <c r="O2530" s="205"/>
      <c r="P2530" s="205"/>
      <c r="Q2530" s="205"/>
      <c r="R2530" s="205"/>
      <c r="S2530" s="205"/>
      <c r="T2530" s="206"/>
      <c r="AT2530" s="207" t="s">
        <v>189</v>
      </c>
      <c r="AU2530" s="207" t="s">
        <v>85</v>
      </c>
      <c r="AV2530" s="12" t="s">
        <v>83</v>
      </c>
      <c r="AW2530" s="12" t="s">
        <v>35</v>
      </c>
      <c r="AX2530" s="12" t="s">
        <v>75</v>
      </c>
      <c r="AY2530" s="207" t="s">
        <v>178</v>
      </c>
    </row>
    <row r="2531" spans="2:65" s="13" customFormat="1" ht="11.25">
      <c r="B2531" s="208"/>
      <c r="C2531" s="209"/>
      <c r="D2531" s="195" t="s">
        <v>189</v>
      </c>
      <c r="E2531" s="210" t="s">
        <v>19</v>
      </c>
      <c r="F2531" s="211" t="s">
        <v>8</v>
      </c>
      <c r="G2531" s="209"/>
      <c r="H2531" s="212">
        <v>15</v>
      </c>
      <c r="I2531" s="213"/>
      <c r="J2531" s="209"/>
      <c r="K2531" s="209"/>
      <c r="L2531" s="214"/>
      <c r="M2531" s="215"/>
      <c r="N2531" s="216"/>
      <c r="O2531" s="216"/>
      <c r="P2531" s="216"/>
      <c r="Q2531" s="216"/>
      <c r="R2531" s="216"/>
      <c r="S2531" s="216"/>
      <c r="T2531" s="217"/>
      <c r="AT2531" s="218" t="s">
        <v>189</v>
      </c>
      <c r="AU2531" s="218" t="s">
        <v>85</v>
      </c>
      <c r="AV2531" s="13" t="s">
        <v>85</v>
      </c>
      <c r="AW2531" s="13" t="s">
        <v>35</v>
      </c>
      <c r="AX2531" s="13" t="s">
        <v>75</v>
      </c>
      <c r="AY2531" s="218" t="s">
        <v>178</v>
      </c>
    </row>
    <row r="2532" spans="2:65" s="14" customFormat="1" ht="11.25">
      <c r="B2532" s="219"/>
      <c r="C2532" s="220"/>
      <c r="D2532" s="195" t="s">
        <v>189</v>
      </c>
      <c r="E2532" s="221" t="s">
        <v>19</v>
      </c>
      <c r="F2532" s="222" t="s">
        <v>258</v>
      </c>
      <c r="G2532" s="220"/>
      <c r="H2532" s="223">
        <v>77.2</v>
      </c>
      <c r="I2532" s="224"/>
      <c r="J2532" s="220"/>
      <c r="K2532" s="220"/>
      <c r="L2532" s="225"/>
      <c r="M2532" s="226"/>
      <c r="N2532" s="227"/>
      <c r="O2532" s="227"/>
      <c r="P2532" s="227"/>
      <c r="Q2532" s="227"/>
      <c r="R2532" s="227"/>
      <c r="S2532" s="227"/>
      <c r="T2532" s="228"/>
      <c r="AT2532" s="229" t="s">
        <v>189</v>
      </c>
      <c r="AU2532" s="229" t="s">
        <v>85</v>
      </c>
      <c r="AV2532" s="14" t="s">
        <v>185</v>
      </c>
      <c r="AW2532" s="14" t="s">
        <v>35</v>
      </c>
      <c r="AX2532" s="14" t="s">
        <v>83</v>
      </c>
      <c r="AY2532" s="229" t="s">
        <v>178</v>
      </c>
    </row>
    <row r="2533" spans="2:65" s="1" customFormat="1" ht="27.75" customHeight="1">
      <c r="B2533" s="35"/>
      <c r="C2533" s="245" t="s">
        <v>2747</v>
      </c>
      <c r="D2533" s="245" t="s">
        <v>970</v>
      </c>
      <c r="E2533" s="246" t="s">
        <v>2748</v>
      </c>
      <c r="F2533" s="247" t="s">
        <v>2749</v>
      </c>
      <c r="G2533" s="248" t="s">
        <v>183</v>
      </c>
      <c r="H2533" s="249">
        <v>84.92</v>
      </c>
      <c r="I2533" s="250"/>
      <c r="J2533" s="251">
        <f>ROUND(I2533*H2533,2)</f>
        <v>0</v>
      </c>
      <c r="K2533" s="247" t="s">
        <v>1889</v>
      </c>
      <c r="L2533" s="252"/>
      <c r="M2533" s="253" t="s">
        <v>19</v>
      </c>
      <c r="N2533" s="254" t="s">
        <v>46</v>
      </c>
      <c r="O2533" s="61"/>
      <c r="P2533" s="192">
        <f>O2533*H2533</f>
        <v>0</v>
      </c>
      <c r="Q2533" s="192">
        <v>5.1999999999999998E-3</v>
      </c>
      <c r="R2533" s="192">
        <f>Q2533*H2533</f>
        <v>0.44158399999999998</v>
      </c>
      <c r="S2533" s="192">
        <v>0</v>
      </c>
      <c r="T2533" s="193">
        <f>S2533*H2533</f>
        <v>0</v>
      </c>
      <c r="AR2533" s="18" t="s">
        <v>403</v>
      </c>
      <c r="AT2533" s="18" t="s">
        <v>970</v>
      </c>
      <c r="AU2533" s="18" t="s">
        <v>85</v>
      </c>
      <c r="AY2533" s="18" t="s">
        <v>178</v>
      </c>
      <c r="BE2533" s="194">
        <f>IF(N2533="základní",J2533,0)</f>
        <v>0</v>
      </c>
      <c r="BF2533" s="194">
        <f>IF(N2533="snížená",J2533,0)</f>
        <v>0</v>
      </c>
      <c r="BG2533" s="194">
        <f>IF(N2533="zákl. přenesená",J2533,0)</f>
        <v>0</v>
      </c>
      <c r="BH2533" s="194">
        <f>IF(N2533="sníž. přenesená",J2533,0)</f>
        <v>0</v>
      </c>
      <c r="BI2533" s="194">
        <f>IF(N2533="nulová",J2533,0)</f>
        <v>0</v>
      </c>
      <c r="BJ2533" s="18" t="s">
        <v>83</v>
      </c>
      <c r="BK2533" s="194">
        <f>ROUND(I2533*H2533,2)</f>
        <v>0</v>
      </c>
      <c r="BL2533" s="18" t="s">
        <v>288</v>
      </c>
      <c r="BM2533" s="18" t="s">
        <v>2750</v>
      </c>
    </row>
    <row r="2534" spans="2:65" s="1" customFormat="1" ht="11.25">
      <c r="B2534" s="35"/>
      <c r="C2534" s="36"/>
      <c r="D2534" s="195" t="s">
        <v>187</v>
      </c>
      <c r="E2534" s="36"/>
      <c r="F2534" s="196" t="s">
        <v>2749</v>
      </c>
      <c r="G2534" s="36"/>
      <c r="H2534" s="36"/>
      <c r="I2534" s="113"/>
      <c r="J2534" s="36"/>
      <c r="K2534" s="36"/>
      <c r="L2534" s="39"/>
      <c r="M2534" s="197"/>
      <c r="N2534" s="61"/>
      <c r="O2534" s="61"/>
      <c r="P2534" s="61"/>
      <c r="Q2534" s="61"/>
      <c r="R2534" s="61"/>
      <c r="S2534" s="61"/>
      <c r="T2534" s="62"/>
      <c r="AT2534" s="18" t="s">
        <v>187</v>
      </c>
      <c r="AU2534" s="18" t="s">
        <v>85</v>
      </c>
    </row>
    <row r="2535" spans="2:65" s="1" customFormat="1" ht="29.25">
      <c r="B2535" s="35"/>
      <c r="C2535" s="36"/>
      <c r="D2535" s="195" t="s">
        <v>333</v>
      </c>
      <c r="E2535" s="36"/>
      <c r="F2535" s="241" t="s">
        <v>2751</v>
      </c>
      <c r="G2535" s="36"/>
      <c r="H2535" s="36"/>
      <c r="I2535" s="113"/>
      <c r="J2535" s="36"/>
      <c r="K2535" s="36"/>
      <c r="L2535" s="39"/>
      <c r="M2535" s="197"/>
      <c r="N2535" s="61"/>
      <c r="O2535" s="61"/>
      <c r="P2535" s="61"/>
      <c r="Q2535" s="61"/>
      <c r="R2535" s="61"/>
      <c r="S2535" s="61"/>
      <c r="T2535" s="62"/>
      <c r="AT2535" s="18" t="s">
        <v>333</v>
      </c>
      <c r="AU2535" s="18" t="s">
        <v>85</v>
      </c>
    </row>
    <row r="2536" spans="2:65" s="13" customFormat="1" ht="11.25">
      <c r="B2536" s="208"/>
      <c r="C2536" s="209"/>
      <c r="D2536" s="195" t="s">
        <v>189</v>
      </c>
      <c r="E2536" s="209"/>
      <c r="F2536" s="211" t="s">
        <v>2752</v>
      </c>
      <c r="G2536" s="209"/>
      <c r="H2536" s="212">
        <v>84.92</v>
      </c>
      <c r="I2536" s="213"/>
      <c r="J2536" s="209"/>
      <c r="K2536" s="209"/>
      <c r="L2536" s="214"/>
      <c r="M2536" s="215"/>
      <c r="N2536" s="216"/>
      <c r="O2536" s="216"/>
      <c r="P2536" s="216"/>
      <c r="Q2536" s="216"/>
      <c r="R2536" s="216"/>
      <c r="S2536" s="216"/>
      <c r="T2536" s="217"/>
      <c r="AT2536" s="218" t="s">
        <v>189</v>
      </c>
      <c r="AU2536" s="218" t="s">
        <v>85</v>
      </c>
      <c r="AV2536" s="13" t="s">
        <v>85</v>
      </c>
      <c r="AW2536" s="13" t="s">
        <v>4</v>
      </c>
      <c r="AX2536" s="13" t="s">
        <v>83</v>
      </c>
      <c r="AY2536" s="218" t="s">
        <v>178</v>
      </c>
    </row>
    <row r="2537" spans="2:65" s="1" customFormat="1" ht="16.5" customHeight="1">
      <c r="B2537" s="35"/>
      <c r="C2537" s="183" t="s">
        <v>2753</v>
      </c>
      <c r="D2537" s="183" t="s">
        <v>180</v>
      </c>
      <c r="E2537" s="184" t="s">
        <v>2754</v>
      </c>
      <c r="F2537" s="185" t="s">
        <v>2755</v>
      </c>
      <c r="G2537" s="186" t="s">
        <v>1843</v>
      </c>
      <c r="H2537" s="255"/>
      <c r="I2537" s="188"/>
      <c r="J2537" s="189">
        <f>ROUND(I2537*H2537,2)</f>
        <v>0</v>
      </c>
      <c r="K2537" s="185" t="s">
        <v>184</v>
      </c>
      <c r="L2537" s="39"/>
      <c r="M2537" s="190" t="s">
        <v>19</v>
      </c>
      <c r="N2537" s="191" t="s">
        <v>46</v>
      </c>
      <c r="O2537" s="61"/>
      <c r="P2537" s="192">
        <f>O2537*H2537</f>
        <v>0</v>
      </c>
      <c r="Q2537" s="192">
        <v>0</v>
      </c>
      <c r="R2537" s="192">
        <f>Q2537*H2537</f>
        <v>0</v>
      </c>
      <c r="S2537" s="192">
        <v>0</v>
      </c>
      <c r="T2537" s="193">
        <f>S2537*H2537</f>
        <v>0</v>
      </c>
      <c r="AR2537" s="18" t="s">
        <v>288</v>
      </c>
      <c r="AT2537" s="18" t="s">
        <v>180</v>
      </c>
      <c r="AU2537" s="18" t="s">
        <v>85</v>
      </c>
      <c r="AY2537" s="18" t="s">
        <v>178</v>
      </c>
      <c r="BE2537" s="194">
        <f>IF(N2537="základní",J2537,0)</f>
        <v>0</v>
      </c>
      <c r="BF2537" s="194">
        <f>IF(N2537="snížená",J2537,0)</f>
        <v>0</v>
      </c>
      <c r="BG2537" s="194">
        <f>IF(N2537="zákl. přenesená",J2537,0)</f>
        <v>0</v>
      </c>
      <c r="BH2537" s="194">
        <f>IF(N2537="sníž. přenesená",J2537,0)</f>
        <v>0</v>
      </c>
      <c r="BI2537" s="194">
        <f>IF(N2537="nulová",J2537,0)</f>
        <v>0</v>
      </c>
      <c r="BJ2537" s="18" t="s">
        <v>83</v>
      </c>
      <c r="BK2537" s="194">
        <f>ROUND(I2537*H2537,2)</f>
        <v>0</v>
      </c>
      <c r="BL2537" s="18" t="s">
        <v>288</v>
      </c>
      <c r="BM2537" s="18" t="s">
        <v>2756</v>
      </c>
    </row>
    <row r="2538" spans="2:65" s="1" customFormat="1" ht="19.5">
      <c r="B2538" s="35"/>
      <c r="C2538" s="36"/>
      <c r="D2538" s="195" t="s">
        <v>187</v>
      </c>
      <c r="E2538" s="36"/>
      <c r="F2538" s="196" t="s">
        <v>2757</v>
      </c>
      <c r="G2538" s="36"/>
      <c r="H2538" s="36"/>
      <c r="I2538" s="113"/>
      <c r="J2538" s="36"/>
      <c r="K2538" s="36"/>
      <c r="L2538" s="39"/>
      <c r="M2538" s="197"/>
      <c r="N2538" s="61"/>
      <c r="O2538" s="61"/>
      <c r="P2538" s="61"/>
      <c r="Q2538" s="61"/>
      <c r="R2538" s="61"/>
      <c r="S2538" s="61"/>
      <c r="T2538" s="62"/>
      <c r="AT2538" s="18" t="s">
        <v>187</v>
      </c>
      <c r="AU2538" s="18" t="s">
        <v>85</v>
      </c>
    </row>
    <row r="2539" spans="2:65" s="11" customFormat="1" ht="22.9" customHeight="1">
      <c r="B2539" s="167"/>
      <c r="C2539" s="168"/>
      <c r="D2539" s="169" t="s">
        <v>74</v>
      </c>
      <c r="E2539" s="181" t="s">
        <v>2758</v>
      </c>
      <c r="F2539" s="181" t="s">
        <v>2759</v>
      </c>
      <c r="G2539" s="168"/>
      <c r="H2539" s="168"/>
      <c r="I2539" s="171"/>
      <c r="J2539" s="182">
        <f>BK2539</f>
        <v>0</v>
      </c>
      <c r="K2539" s="168"/>
      <c r="L2539" s="173"/>
      <c r="M2539" s="174"/>
      <c r="N2539" s="175"/>
      <c r="O2539" s="175"/>
      <c r="P2539" s="176">
        <f>SUM(P2540:P2626)</f>
        <v>0</v>
      </c>
      <c r="Q2539" s="175"/>
      <c r="R2539" s="176">
        <f>SUM(R2540:R2626)</f>
        <v>0.72648399999999991</v>
      </c>
      <c r="S2539" s="175"/>
      <c r="T2539" s="177">
        <f>SUM(T2540:T2626)</f>
        <v>0</v>
      </c>
      <c r="AR2539" s="178" t="s">
        <v>85</v>
      </c>
      <c r="AT2539" s="179" t="s">
        <v>74</v>
      </c>
      <c r="AU2539" s="179" t="s">
        <v>83</v>
      </c>
      <c r="AY2539" s="178" t="s">
        <v>178</v>
      </c>
      <c r="BK2539" s="180">
        <f>SUM(BK2540:BK2626)</f>
        <v>0</v>
      </c>
    </row>
    <row r="2540" spans="2:65" s="1" customFormat="1" ht="16.5" customHeight="1">
      <c r="B2540" s="35"/>
      <c r="C2540" s="183" t="s">
        <v>2760</v>
      </c>
      <c r="D2540" s="183" t="s">
        <v>180</v>
      </c>
      <c r="E2540" s="184" t="s">
        <v>2761</v>
      </c>
      <c r="F2540" s="185" t="s">
        <v>2762</v>
      </c>
      <c r="G2540" s="186" t="s">
        <v>183</v>
      </c>
      <c r="H2540" s="187">
        <v>150.1</v>
      </c>
      <c r="I2540" s="188"/>
      <c r="J2540" s="189">
        <f>ROUND(I2540*H2540,2)</f>
        <v>0</v>
      </c>
      <c r="K2540" s="185" t="s">
        <v>184</v>
      </c>
      <c r="L2540" s="39"/>
      <c r="M2540" s="190" t="s">
        <v>19</v>
      </c>
      <c r="N2540" s="191" t="s">
        <v>46</v>
      </c>
      <c r="O2540" s="61"/>
      <c r="P2540" s="192">
        <f>O2540*H2540</f>
        <v>0</v>
      </c>
      <c r="Q2540" s="192">
        <v>0</v>
      </c>
      <c r="R2540" s="192">
        <f>Q2540*H2540</f>
        <v>0</v>
      </c>
      <c r="S2540" s="192">
        <v>0</v>
      </c>
      <c r="T2540" s="193">
        <f>S2540*H2540</f>
        <v>0</v>
      </c>
      <c r="AR2540" s="18" t="s">
        <v>288</v>
      </c>
      <c r="AT2540" s="18" t="s">
        <v>180</v>
      </c>
      <c r="AU2540" s="18" t="s">
        <v>85</v>
      </c>
      <c r="AY2540" s="18" t="s">
        <v>178</v>
      </c>
      <c r="BE2540" s="194">
        <f>IF(N2540="základní",J2540,0)</f>
        <v>0</v>
      </c>
      <c r="BF2540" s="194">
        <f>IF(N2540="snížená",J2540,0)</f>
        <v>0</v>
      </c>
      <c r="BG2540" s="194">
        <f>IF(N2540="zákl. přenesená",J2540,0)</f>
        <v>0</v>
      </c>
      <c r="BH2540" s="194">
        <f>IF(N2540="sníž. přenesená",J2540,0)</f>
        <v>0</v>
      </c>
      <c r="BI2540" s="194">
        <f>IF(N2540="nulová",J2540,0)</f>
        <v>0</v>
      </c>
      <c r="BJ2540" s="18" t="s">
        <v>83</v>
      </c>
      <c r="BK2540" s="194">
        <f>ROUND(I2540*H2540,2)</f>
        <v>0</v>
      </c>
      <c r="BL2540" s="18" t="s">
        <v>288</v>
      </c>
      <c r="BM2540" s="18" t="s">
        <v>2763</v>
      </c>
    </row>
    <row r="2541" spans="2:65" s="1" customFormat="1" ht="11.25">
      <c r="B2541" s="35"/>
      <c r="C2541" s="36"/>
      <c r="D2541" s="195" t="s">
        <v>187</v>
      </c>
      <c r="E2541" s="36"/>
      <c r="F2541" s="196" t="s">
        <v>2764</v>
      </c>
      <c r="G2541" s="36"/>
      <c r="H2541" s="36"/>
      <c r="I2541" s="113"/>
      <c r="J2541" s="36"/>
      <c r="K2541" s="36"/>
      <c r="L2541" s="39"/>
      <c r="M2541" s="197"/>
      <c r="N2541" s="61"/>
      <c r="O2541" s="61"/>
      <c r="P2541" s="61"/>
      <c r="Q2541" s="61"/>
      <c r="R2541" s="61"/>
      <c r="S2541" s="61"/>
      <c r="T2541" s="62"/>
      <c r="AT2541" s="18" t="s">
        <v>187</v>
      </c>
      <c r="AU2541" s="18" t="s">
        <v>85</v>
      </c>
    </row>
    <row r="2542" spans="2:65" s="12" customFormat="1" ht="11.25">
      <c r="B2542" s="198"/>
      <c r="C2542" s="199"/>
      <c r="D2542" s="195" t="s">
        <v>189</v>
      </c>
      <c r="E2542" s="200" t="s">
        <v>19</v>
      </c>
      <c r="F2542" s="201" t="s">
        <v>2765</v>
      </c>
      <c r="G2542" s="199"/>
      <c r="H2542" s="200" t="s">
        <v>19</v>
      </c>
      <c r="I2542" s="202"/>
      <c r="J2542" s="199"/>
      <c r="K2542" s="199"/>
      <c r="L2542" s="203"/>
      <c r="M2542" s="204"/>
      <c r="N2542" s="205"/>
      <c r="O2542" s="205"/>
      <c r="P2542" s="205"/>
      <c r="Q2542" s="205"/>
      <c r="R2542" s="205"/>
      <c r="S2542" s="205"/>
      <c r="T2542" s="206"/>
      <c r="AT2542" s="207" t="s">
        <v>189</v>
      </c>
      <c r="AU2542" s="207" t="s">
        <v>85</v>
      </c>
      <c r="AV2542" s="12" t="s">
        <v>83</v>
      </c>
      <c r="AW2542" s="12" t="s">
        <v>35</v>
      </c>
      <c r="AX2542" s="12" t="s">
        <v>75</v>
      </c>
      <c r="AY2542" s="207" t="s">
        <v>178</v>
      </c>
    </row>
    <row r="2543" spans="2:65" s="12" customFormat="1" ht="11.25">
      <c r="B2543" s="198"/>
      <c r="C2543" s="199"/>
      <c r="D2543" s="195" t="s">
        <v>189</v>
      </c>
      <c r="E2543" s="200" t="s">
        <v>19</v>
      </c>
      <c r="F2543" s="201" t="s">
        <v>1603</v>
      </c>
      <c r="G2543" s="199"/>
      <c r="H2543" s="200" t="s">
        <v>19</v>
      </c>
      <c r="I2543" s="202"/>
      <c r="J2543" s="199"/>
      <c r="K2543" s="199"/>
      <c r="L2543" s="203"/>
      <c r="M2543" s="204"/>
      <c r="N2543" s="205"/>
      <c r="O2543" s="205"/>
      <c r="P2543" s="205"/>
      <c r="Q2543" s="205"/>
      <c r="R2543" s="205"/>
      <c r="S2543" s="205"/>
      <c r="T2543" s="206"/>
      <c r="AT2543" s="207" t="s">
        <v>189</v>
      </c>
      <c r="AU2543" s="207" t="s">
        <v>85</v>
      </c>
      <c r="AV2543" s="12" t="s">
        <v>83</v>
      </c>
      <c r="AW2543" s="12" t="s">
        <v>35</v>
      </c>
      <c r="AX2543" s="12" t="s">
        <v>75</v>
      </c>
      <c r="AY2543" s="207" t="s">
        <v>178</v>
      </c>
    </row>
    <row r="2544" spans="2:65" s="13" customFormat="1" ht="11.25">
      <c r="B2544" s="208"/>
      <c r="C2544" s="209"/>
      <c r="D2544" s="195" t="s">
        <v>189</v>
      </c>
      <c r="E2544" s="210" t="s">
        <v>19</v>
      </c>
      <c r="F2544" s="211" t="s">
        <v>2766</v>
      </c>
      <c r="G2544" s="209"/>
      <c r="H2544" s="212">
        <v>106.35</v>
      </c>
      <c r="I2544" s="213"/>
      <c r="J2544" s="209"/>
      <c r="K2544" s="209"/>
      <c r="L2544" s="214"/>
      <c r="M2544" s="215"/>
      <c r="N2544" s="216"/>
      <c r="O2544" s="216"/>
      <c r="P2544" s="216"/>
      <c r="Q2544" s="216"/>
      <c r="R2544" s="216"/>
      <c r="S2544" s="216"/>
      <c r="T2544" s="217"/>
      <c r="AT2544" s="218" t="s">
        <v>189</v>
      </c>
      <c r="AU2544" s="218" t="s">
        <v>85</v>
      </c>
      <c r="AV2544" s="13" t="s">
        <v>85</v>
      </c>
      <c r="AW2544" s="13" t="s">
        <v>35</v>
      </c>
      <c r="AX2544" s="13" t="s">
        <v>75</v>
      </c>
      <c r="AY2544" s="218" t="s">
        <v>178</v>
      </c>
    </row>
    <row r="2545" spans="2:65" s="12" customFormat="1" ht="11.25">
      <c r="B2545" s="198"/>
      <c r="C2545" s="199"/>
      <c r="D2545" s="195" t="s">
        <v>189</v>
      </c>
      <c r="E2545" s="200" t="s">
        <v>19</v>
      </c>
      <c r="F2545" s="201" t="s">
        <v>1605</v>
      </c>
      <c r="G2545" s="199"/>
      <c r="H2545" s="200" t="s">
        <v>19</v>
      </c>
      <c r="I2545" s="202"/>
      <c r="J2545" s="199"/>
      <c r="K2545" s="199"/>
      <c r="L2545" s="203"/>
      <c r="M2545" s="204"/>
      <c r="N2545" s="205"/>
      <c r="O2545" s="205"/>
      <c r="P2545" s="205"/>
      <c r="Q2545" s="205"/>
      <c r="R2545" s="205"/>
      <c r="S2545" s="205"/>
      <c r="T2545" s="206"/>
      <c r="AT2545" s="207" t="s">
        <v>189</v>
      </c>
      <c r="AU2545" s="207" t="s">
        <v>85</v>
      </c>
      <c r="AV2545" s="12" t="s">
        <v>83</v>
      </c>
      <c r="AW2545" s="12" t="s">
        <v>35</v>
      </c>
      <c r="AX2545" s="12" t="s">
        <v>75</v>
      </c>
      <c r="AY2545" s="207" t="s">
        <v>178</v>
      </c>
    </row>
    <row r="2546" spans="2:65" s="13" customFormat="1" ht="11.25">
      <c r="B2546" s="208"/>
      <c r="C2546" s="209"/>
      <c r="D2546" s="195" t="s">
        <v>189</v>
      </c>
      <c r="E2546" s="210" t="s">
        <v>19</v>
      </c>
      <c r="F2546" s="211" t="s">
        <v>2767</v>
      </c>
      <c r="G2546" s="209"/>
      <c r="H2546" s="212">
        <v>18.05</v>
      </c>
      <c r="I2546" s="213"/>
      <c r="J2546" s="209"/>
      <c r="K2546" s="209"/>
      <c r="L2546" s="214"/>
      <c r="M2546" s="215"/>
      <c r="N2546" s="216"/>
      <c r="O2546" s="216"/>
      <c r="P2546" s="216"/>
      <c r="Q2546" s="216"/>
      <c r="R2546" s="216"/>
      <c r="S2546" s="216"/>
      <c r="T2546" s="217"/>
      <c r="AT2546" s="218" t="s">
        <v>189</v>
      </c>
      <c r="AU2546" s="218" t="s">
        <v>85</v>
      </c>
      <c r="AV2546" s="13" t="s">
        <v>85</v>
      </c>
      <c r="AW2546" s="13" t="s">
        <v>35</v>
      </c>
      <c r="AX2546" s="13" t="s">
        <v>75</v>
      </c>
      <c r="AY2546" s="218" t="s">
        <v>178</v>
      </c>
    </row>
    <row r="2547" spans="2:65" s="12" customFormat="1" ht="11.25">
      <c r="B2547" s="198"/>
      <c r="C2547" s="199"/>
      <c r="D2547" s="195" t="s">
        <v>189</v>
      </c>
      <c r="E2547" s="200" t="s">
        <v>19</v>
      </c>
      <c r="F2547" s="201" t="s">
        <v>1607</v>
      </c>
      <c r="G2547" s="199"/>
      <c r="H2547" s="200" t="s">
        <v>19</v>
      </c>
      <c r="I2547" s="202"/>
      <c r="J2547" s="199"/>
      <c r="K2547" s="199"/>
      <c r="L2547" s="203"/>
      <c r="M2547" s="204"/>
      <c r="N2547" s="205"/>
      <c r="O2547" s="205"/>
      <c r="P2547" s="205"/>
      <c r="Q2547" s="205"/>
      <c r="R2547" s="205"/>
      <c r="S2547" s="205"/>
      <c r="T2547" s="206"/>
      <c r="AT2547" s="207" t="s">
        <v>189</v>
      </c>
      <c r="AU2547" s="207" t="s">
        <v>85</v>
      </c>
      <c r="AV2547" s="12" t="s">
        <v>83</v>
      </c>
      <c r="AW2547" s="12" t="s">
        <v>35</v>
      </c>
      <c r="AX2547" s="12" t="s">
        <v>75</v>
      </c>
      <c r="AY2547" s="207" t="s">
        <v>178</v>
      </c>
    </row>
    <row r="2548" spans="2:65" s="13" customFormat="1" ht="11.25">
      <c r="B2548" s="208"/>
      <c r="C2548" s="209"/>
      <c r="D2548" s="195" t="s">
        <v>189</v>
      </c>
      <c r="E2548" s="210" t="s">
        <v>19</v>
      </c>
      <c r="F2548" s="211" t="s">
        <v>2768</v>
      </c>
      <c r="G2548" s="209"/>
      <c r="H2548" s="212">
        <v>25.7</v>
      </c>
      <c r="I2548" s="213"/>
      <c r="J2548" s="209"/>
      <c r="K2548" s="209"/>
      <c r="L2548" s="214"/>
      <c r="M2548" s="215"/>
      <c r="N2548" s="216"/>
      <c r="O2548" s="216"/>
      <c r="P2548" s="216"/>
      <c r="Q2548" s="216"/>
      <c r="R2548" s="216"/>
      <c r="S2548" s="216"/>
      <c r="T2548" s="217"/>
      <c r="AT2548" s="218" t="s">
        <v>189</v>
      </c>
      <c r="AU2548" s="218" t="s">
        <v>85</v>
      </c>
      <c r="AV2548" s="13" t="s">
        <v>85</v>
      </c>
      <c r="AW2548" s="13" t="s">
        <v>35</v>
      </c>
      <c r="AX2548" s="13" t="s">
        <v>75</v>
      </c>
      <c r="AY2548" s="218" t="s">
        <v>178</v>
      </c>
    </row>
    <row r="2549" spans="2:65" s="14" customFormat="1" ht="11.25">
      <c r="B2549" s="219"/>
      <c r="C2549" s="220"/>
      <c r="D2549" s="195" t="s">
        <v>189</v>
      </c>
      <c r="E2549" s="221" t="s">
        <v>19</v>
      </c>
      <c r="F2549" s="222" t="s">
        <v>258</v>
      </c>
      <c r="G2549" s="220"/>
      <c r="H2549" s="223">
        <v>150.1</v>
      </c>
      <c r="I2549" s="224"/>
      <c r="J2549" s="220"/>
      <c r="K2549" s="220"/>
      <c r="L2549" s="225"/>
      <c r="M2549" s="226"/>
      <c r="N2549" s="227"/>
      <c r="O2549" s="227"/>
      <c r="P2549" s="227"/>
      <c r="Q2549" s="227"/>
      <c r="R2549" s="227"/>
      <c r="S2549" s="227"/>
      <c r="T2549" s="228"/>
      <c r="AT2549" s="229" t="s">
        <v>189</v>
      </c>
      <c r="AU2549" s="229" t="s">
        <v>85</v>
      </c>
      <c r="AV2549" s="14" t="s">
        <v>185</v>
      </c>
      <c r="AW2549" s="14" t="s">
        <v>35</v>
      </c>
      <c r="AX2549" s="14" t="s">
        <v>83</v>
      </c>
      <c r="AY2549" s="229" t="s">
        <v>178</v>
      </c>
    </row>
    <row r="2550" spans="2:65" s="1" customFormat="1" ht="16.5" customHeight="1">
      <c r="B2550" s="35"/>
      <c r="C2550" s="183" t="s">
        <v>2769</v>
      </c>
      <c r="D2550" s="183" t="s">
        <v>180</v>
      </c>
      <c r="E2550" s="184" t="s">
        <v>2770</v>
      </c>
      <c r="F2550" s="185" t="s">
        <v>2771</v>
      </c>
      <c r="G2550" s="186" t="s">
        <v>183</v>
      </c>
      <c r="H2550" s="187">
        <v>150.1</v>
      </c>
      <c r="I2550" s="188"/>
      <c r="J2550" s="189">
        <f>ROUND(I2550*H2550,2)</f>
        <v>0</v>
      </c>
      <c r="K2550" s="185" t="s">
        <v>184</v>
      </c>
      <c r="L2550" s="39"/>
      <c r="M2550" s="190" t="s">
        <v>19</v>
      </c>
      <c r="N2550" s="191" t="s">
        <v>46</v>
      </c>
      <c r="O2550" s="61"/>
      <c r="P2550" s="192">
        <f>O2550*H2550</f>
        <v>0</v>
      </c>
      <c r="Q2550" s="192">
        <v>4.0000000000000003E-5</v>
      </c>
      <c r="R2550" s="192">
        <f>Q2550*H2550</f>
        <v>6.0040000000000007E-3</v>
      </c>
      <c r="S2550" s="192">
        <v>0</v>
      </c>
      <c r="T2550" s="193">
        <f>S2550*H2550</f>
        <v>0</v>
      </c>
      <c r="AR2550" s="18" t="s">
        <v>288</v>
      </c>
      <c r="AT2550" s="18" t="s">
        <v>180</v>
      </c>
      <c r="AU2550" s="18" t="s">
        <v>85</v>
      </c>
      <c r="AY2550" s="18" t="s">
        <v>178</v>
      </c>
      <c r="BE2550" s="194">
        <f>IF(N2550="základní",J2550,0)</f>
        <v>0</v>
      </c>
      <c r="BF2550" s="194">
        <f>IF(N2550="snížená",J2550,0)</f>
        <v>0</v>
      </c>
      <c r="BG2550" s="194">
        <f>IF(N2550="zákl. přenesená",J2550,0)</f>
        <v>0</v>
      </c>
      <c r="BH2550" s="194">
        <f>IF(N2550="sníž. přenesená",J2550,0)</f>
        <v>0</v>
      </c>
      <c r="BI2550" s="194">
        <f>IF(N2550="nulová",J2550,0)</f>
        <v>0</v>
      </c>
      <c r="BJ2550" s="18" t="s">
        <v>83</v>
      </c>
      <c r="BK2550" s="194">
        <f>ROUND(I2550*H2550,2)</f>
        <v>0</v>
      </c>
      <c r="BL2550" s="18" t="s">
        <v>288</v>
      </c>
      <c r="BM2550" s="18" t="s">
        <v>2772</v>
      </c>
    </row>
    <row r="2551" spans="2:65" s="1" customFormat="1" ht="11.25">
      <c r="B2551" s="35"/>
      <c r="C2551" s="36"/>
      <c r="D2551" s="195" t="s">
        <v>187</v>
      </c>
      <c r="E2551" s="36"/>
      <c r="F2551" s="196" t="s">
        <v>2773</v>
      </c>
      <c r="G2551" s="36"/>
      <c r="H2551" s="36"/>
      <c r="I2551" s="113"/>
      <c r="J2551" s="36"/>
      <c r="K2551" s="36"/>
      <c r="L2551" s="39"/>
      <c r="M2551" s="197"/>
      <c r="N2551" s="61"/>
      <c r="O2551" s="61"/>
      <c r="P2551" s="61"/>
      <c r="Q2551" s="61"/>
      <c r="R2551" s="61"/>
      <c r="S2551" s="61"/>
      <c r="T2551" s="62"/>
      <c r="AT2551" s="18" t="s">
        <v>187</v>
      </c>
      <c r="AU2551" s="18" t="s">
        <v>85</v>
      </c>
    </row>
    <row r="2552" spans="2:65" s="12" customFormat="1" ht="11.25">
      <c r="B2552" s="198"/>
      <c r="C2552" s="199"/>
      <c r="D2552" s="195" t="s">
        <v>189</v>
      </c>
      <c r="E2552" s="200" t="s">
        <v>19</v>
      </c>
      <c r="F2552" s="201" t="s">
        <v>2765</v>
      </c>
      <c r="G2552" s="199"/>
      <c r="H2552" s="200" t="s">
        <v>19</v>
      </c>
      <c r="I2552" s="202"/>
      <c r="J2552" s="199"/>
      <c r="K2552" s="199"/>
      <c r="L2552" s="203"/>
      <c r="M2552" s="204"/>
      <c r="N2552" s="205"/>
      <c r="O2552" s="205"/>
      <c r="P2552" s="205"/>
      <c r="Q2552" s="205"/>
      <c r="R2552" s="205"/>
      <c r="S2552" s="205"/>
      <c r="T2552" s="206"/>
      <c r="AT2552" s="207" t="s">
        <v>189</v>
      </c>
      <c r="AU2552" s="207" t="s">
        <v>85</v>
      </c>
      <c r="AV2552" s="12" t="s">
        <v>83</v>
      </c>
      <c r="AW2552" s="12" t="s">
        <v>35</v>
      </c>
      <c r="AX2552" s="12" t="s">
        <v>75</v>
      </c>
      <c r="AY2552" s="207" t="s">
        <v>178</v>
      </c>
    </row>
    <row r="2553" spans="2:65" s="12" customFormat="1" ht="11.25">
      <c r="B2553" s="198"/>
      <c r="C2553" s="199"/>
      <c r="D2553" s="195" t="s">
        <v>189</v>
      </c>
      <c r="E2553" s="200" t="s">
        <v>19</v>
      </c>
      <c r="F2553" s="201" t="s">
        <v>1603</v>
      </c>
      <c r="G2553" s="199"/>
      <c r="H2553" s="200" t="s">
        <v>19</v>
      </c>
      <c r="I2553" s="202"/>
      <c r="J2553" s="199"/>
      <c r="K2553" s="199"/>
      <c r="L2553" s="203"/>
      <c r="M2553" s="204"/>
      <c r="N2553" s="205"/>
      <c r="O2553" s="205"/>
      <c r="P2553" s="205"/>
      <c r="Q2553" s="205"/>
      <c r="R2553" s="205"/>
      <c r="S2553" s="205"/>
      <c r="T2553" s="206"/>
      <c r="AT2553" s="207" t="s">
        <v>189</v>
      </c>
      <c r="AU2553" s="207" t="s">
        <v>85</v>
      </c>
      <c r="AV2553" s="12" t="s">
        <v>83</v>
      </c>
      <c r="AW2553" s="12" t="s">
        <v>35</v>
      </c>
      <c r="AX2553" s="12" t="s">
        <v>75</v>
      </c>
      <c r="AY2553" s="207" t="s">
        <v>178</v>
      </c>
    </row>
    <row r="2554" spans="2:65" s="13" customFormat="1" ht="11.25">
      <c r="B2554" s="208"/>
      <c r="C2554" s="209"/>
      <c r="D2554" s="195" t="s">
        <v>189</v>
      </c>
      <c r="E2554" s="210" t="s">
        <v>19</v>
      </c>
      <c r="F2554" s="211" t="s">
        <v>2766</v>
      </c>
      <c r="G2554" s="209"/>
      <c r="H2554" s="212">
        <v>106.35</v>
      </c>
      <c r="I2554" s="213"/>
      <c r="J2554" s="209"/>
      <c r="K2554" s="209"/>
      <c r="L2554" s="214"/>
      <c r="M2554" s="215"/>
      <c r="N2554" s="216"/>
      <c r="O2554" s="216"/>
      <c r="P2554" s="216"/>
      <c r="Q2554" s="216"/>
      <c r="R2554" s="216"/>
      <c r="S2554" s="216"/>
      <c r="T2554" s="217"/>
      <c r="AT2554" s="218" t="s">
        <v>189</v>
      </c>
      <c r="AU2554" s="218" t="s">
        <v>85</v>
      </c>
      <c r="AV2554" s="13" t="s">
        <v>85</v>
      </c>
      <c r="AW2554" s="13" t="s">
        <v>35</v>
      </c>
      <c r="AX2554" s="13" t="s">
        <v>75</v>
      </c>
      <c r="AY2554" s="218" t="s">
        <v>178</v>
      </c>
    </row>
    <row r="2555" spans="2:65" s="12" customFormat="1" ht="11.25">
      <c r="B2555" s="198"/>
      <c r="C2555" s="199"/>
      <c r="D2555" s="195" t="s">
        <v>189</v>
      </c>
      <c r="E2555" s="200" t="s">
        <v>19</v>
      </c>
      <c r="F2555" s="201" t="s">
        <v>1605</v>
      </c>
      <c r="G2555" s="199"/>
      <c r="H2555" s="200" t="s">
        <v>19</v>
      </c>
      <c r="I2555" s="202"/>
      <c r="J2555" s="199"/>
      <c r="K2555" s="199"/>
      <c r="L2555" s="203"/>
      <c r="M2555" s="204"/>
      <c r="N2555" s="205"/>
      <c r="O2555" s="205"/>
      <c r="P2555" s="205"/>
      <c r="Q2555" s="205"/>
      <c r="R2555" s="205"/>
      <c r="S2555" s="205"/>
      <c r="T2555" s="206"/>
      <c r="AT2555" s="207" t="s">
        <v>189</v>
      </c>
      <c r="AU2555" s="207" t="s">
        <v>85</v>
      </c>
      <c r="AV2555" s="12" t="s">
        <v>83</v>
      </c>
      <c r="AW2555" s="12" t="s">
        <v>35</v>
      </c>
      <c r="AX2555" s="12" t="s">
        <v>75</v>
      </c>
      <c r="AY2555" s="207" t="s">
        <v>178</v>
      </c>
    </row>
    <row r="2556" spans="2:65" s="13" customFormat="1" ht="11.25">
      <c r="B2556" s="208"/>
      <c r="C2556" s="209"/>
      <c r="D2556" s="195" t="s">
        <v>189</v>
      </c>
      <c r="E2556" s="210" t="s">
        <v>19</v>
      </c>
      <c r="F2556" s="211" t="s">
        <v>2767</v>
      </c>
      <c r="G2556" s="209"/>
      <c r="H2556" s="212">
        <v>18.05</v>
      </c>
      <c r="I2556" s="213"/>
      <c r="J2556" s="209"/>
      <c r="K2556" s="209"/>
      <c r="L2556" s="214"/>
      <c r="M2556" s="215"/>
      <c r="N2556" s="216"/>
      <c r="O2556" s="216"/>
      <c r="P2556" s="216"/>
      <c r="Q2556" s="216"/>
      <c r="R2556" s="216"/>
      <c r="S2556" s="216"/>
      <c r="T2556" s="217"/>
      <c r="AT2556" s="218" t="s">
        <v>189</v>
      </c>
      <c r="AU2556" s="218" t="s">
        <v>85</v>
      </c>
      <c r="AV2556" s="13" t="s">
        <v>85</v>
      </c>
      <c r="AW2556" s="13" t="s">
        <v>35</v>
      </c>
      <c r="AX2556" s="13" t="s">
        <v>75</v>
      </c>
      <c r="AY2556" s="218" t="s">
        <v>178</v>
      </c>
    </row>
    <row r="2557" spans="2:65" s="12" customFormat="1" ht="11.25">
      <c r="B2557" s="198"/>
      <c r="C2557" s="199"/>
      <c r="D2557" s="195" t="s">
        <v>189</v>
      </c>
      <c r="E2557" s="200" t="s">
        <v>19</v>
      </c>
      <c r="F2557" s="201" t="s">
        <v>1607</v>
      </c>
      <c r="G2557" s="199"/>
      <c r="H2557" s="200" t="s">
        <v>19</v>
      </c>
      <c r="I2557" s="202"/>
      <c r="J2557" s="199"/>
      <c r="K2557" s="199"/>
      <c r="L2557" s="203"/>
      <c r="M2557" s="204"/>
      <c r="N2557" s="205"/>
      <c r="O2557" s="205"/>
      <c r="P2557" s="205"/>
      <c r="Q2557" s="205"/>
      <c r="R2557" s="205"/>
      <c r="S2557" s="205"/>
      <c r="T2557" s="206"/>
      <c r="AT2557" s="207" t="s">
        <v>189</v>
      </c>
      <c r="AU2557" s="207" t="s">
        <v>85</v>
      </c>
      <c r="AV2557" s="12" t="s">
        <v>83</v>
      </c>
      <c r="AW2557" s="12" t="s">
        <v>35</v>
      </c>
      <c r="AX2557" s="12" t="s">
        <v>75</v>
      </c>
      <c r="AY2557" s="207" t="s">
        <v>178</v>
      </c>
    </row>
    <row r="2558" spans="2:65" s="13" customFormat="1" ht="11.25">
      <c r="B2558" s="208"/>
      <c r="C2558" s="209"/>
      <c r="D2558" s="195" t="s">
        <v>189</v>
      </c>
      <c r="E2558" s="210" t="s">
        <v>19</v>
      </c>
      <c r="F2558" s="211" t="s">
        <v>2768</v>
      </c>
      <c r="G2558" s="209"/>
      <c r="H2558" s="212">
        <v>25.7</v>
      </c>
      <c r="I2558" s="213"/>
      <c r="J2558" s="209"/>
      <c r="K2558" s="209"/>
      <c r="L2558" s="214"/>
      <c r="M2558" s="215"/>
      <c r="N2558" s="216"/>
      <c r="O2558" s="216"/>
      <c r="P2558" s="216"/>
      <c r="Q2558" s="216"/>
      <c r="R2558" s="216"/>
      <c r="S2558" s="216"/>
      <c r="T2558" s="217"/>
      <c r="AT2558" s="218" t="s">
        <v>189</v>
      </c>
      <c r="AU2558" s="218" t="s">
        <v>85</v>
      </c>
      <c r="AV2558" s="13" t="s">
        <v>85</v>
      </c>
      <c r="AW2558" s="13" t="s">
        <v>35</v>
      </c>
      <c r="AX2558" s="13" t="s">
        <v>75</v>
      </c>
      <c r="AY2558" s="218" t="s">
        <v>178</v>
      </c>
    </row>
    <row r="2559" spans="2:65" s="14" customFormat="1" ht="11.25">
      <c r="B2559" s="219"/>
      <c r="C2559" s="220"/>
      <c r="D2559" s="195" t="s">
        <v>189</v>
      </c>
      <c r="E2559" s="221" t="s">
        <v>19</v>
      </c>
      <c r="F2559" s="222" t="s">
        <v>258</v>
      </c>
      <c r="G2559" s="220"/>
      <c r="H2559" s="223">
        <v>150.1</v>
      </c>
      <c r="I2559" s="224"/>
      <c r="J2559" s="220"/>
      <c r="K2559" s="220"/>
      <c r="L2559" s="225"/>
      <c r="M2559" s="226"/>
      <c r="N2559" s="227"/>
      <c r="O2559" s="227"/>
      <c r="P2559" s="227"/>
      <c r="Q2559" s="227"/>
      <c r="R2559" s="227"/>
      <c r="S2559" s="227"/>
      <c r="T2559" s="228"/>
      <c r="AT2559" s="229" t="s">
        <v>189</v>
      </c>
      <c r="AU2559" s="229" t="s">
        <v>85</v>
      </c>
      <c r="AV2559" s="14" t="s">
        <v>185</v>
      </c>
      <c r="AW2559" s="14" t="s">
        <v>35</v>
      </c>
      <c r="AX2559" s="14" t="s">
        <v>83</v>
      </c>
      <c r="AY2559" s="229" t="s">
        <v>178</v>
      </c>
    </row>
    <row r="2560" spans="2:65" s="1" customFormat="1" ht="16.5" customHeight="1">
      <c r="B2560" s="35"/>
      <c r="C2560" s="183" t="s">
        <v>2774</v>
      </c>
      <c r="D2560" s="183" t="s">
        <v>180</v>
      </c>
      <c r="E2560" s="184" t="s">
        <v>2775</v>
      </c>
      <c r="F2560" s="185" t="s">
        <v>2776</v>
      </c>
      <c r="G2560" s="186" t="s">
        <v>183</v>
      </c>
      <c r="H2560" s="187">
        <v>150.1</v>
      </c>
      <c r="I2560" s="188"/>
      <c r="J2560" s="189">
        <f>ROUND(I2560*H2560,2)</f>
        <v>0</v>
      </c>
      <c r="K2560" s="185" t="s">
        <v>184</v>
      </c>
      <c r="L2560" s="39"/>
      <c r="M2560" s="190" t="s">
        <v>19</v>
      </c>
      <c r="N2560" s="191" t="s">
        <v>46</v>
      </c>
      <c r="O2560" s="61"/>
      <c r="P2560" s="192">
        <f>O2560*H2560</f>
        <v>0</v>
      </c>
      <c r="Q2560" s="192">
        <v>4.7999999999999996E-3</v>
      </c>
      <c r="R2560" s="192">
        <f>Q2560*H2560</f>
        <v>0.7204799999999999</v>
      </c>
      <c r="S2560" s="192">
        <v>0</v>
      </c>
      <c r="T2560" s="193">
        <f>S2560*H2560</f>
        <v>0</v>
      </c>
      <c r="AR2560" s="18" t="s">
        <v>288</v>
      </c>
      <c r="AT2560" s="18" t="s">
        <v>180</v>
      </c>
      <c r="AU2560" s="18" t="s">
        <v>85</v>
      </c>
      <c r="AY2560" s="18" t="s">
        <v>178</v>
      </c>
      <c r="BE2560" s="194">
        <f>IF(N2560="základní",J2560,0)</f>
        <v>0</v>
      </c>
      <c r="BF2560" s="194">
        <f>IF(N2560="snížená",J2560,0)</f>
        <v>0</v>
      </c>
      <c r="BG2560" s="194">
        <f>IF(N2560="zákl. přenesená",J2560,0)</f>
        <v>0</v>
      </c>
      <c r="BH2560" s="194">
        <f>IF(N2560="sníž. přenesená",J2560,0)</f>
        <v>0</v>
      </c>
      <c r="BI2560" s="194">
        <f>IF(N2560="nulová",J2560,0)</f>
        <v>0</v>
      </c>
      <c r="BJ2560" s="18" t="s">
        <v>83</v>
      </c>
      <c r="BK2560" s="194">
        <f>ROUND(I2560*H2560,2)</f>
        <v>0</v>
      </c>
      <c r="BL2560" s="18" t="s">
        <v>288</v>
      </c>
      <c r="BM2560" s="18" t="s">
        <v>2777</v>
      </c>
    </row>
    <row r="2561" spans="2:65" s="1" customFormat="1" ht="11.25">
      <c r="B2561" s="35"/>
      <c r="C2561" s="36"/>
      <c r="D2561" s="195" t="s">
        <v>187</v>
      </c>
      <c r="E2561" s="36"/>
      <c r="F2561" s="196" t="s">
        <v>2778</v>
      </c>
      <c r="G2561" s="36"/>
      <c r="H2561" s="36"/>
      <c r="I2561" s="113"/>
      <c r="J2561" s="36"/>
      <c r="K2561" s="36"/>
      <c r="L2561" s="39"/>
      <c r="M2561" s="197"/>
      <c r="N2561" s="61"/>
      <c r="O2561" s="61"/>
      <c r="P2561" s="61"/>
      <c r="Q2561" s="61"/>
      <c r="R2561" s="61"/>
      <c r="S2561" s="61"/>
      <c r="T2561" s="62"/>
      <c r="AT2561" s="18" t="s">
        <v>187</v>
      </c>
      <c r="AU2561" s="18" t="s">
        <v>85</v>
      </c>
    </row>
    <row r="2562" spans="2:65" s="12" customFormat="1" ht="11.25">
      <c r="B2562" s="198"/>
      <c r="C2562" s="199"/>
      <c r="D2562" s="195" t="s">
        <v>189</v>
      </c>
      <c r="E2562" s="200" t="s">
        <v>19</v>
      </c>
      <c r="F2562" s="201" t="s">
        <v>2779</v>
      </c>
      <c r="G2562" s="199"/>
      <c r="H2562" s="200" t="s">
        <v>19</v>
      </c>
      <c r="I2562" s="202"/>
      <c r="J2562" s="199"/>
      <c r="K2562" s="199"/>
      <c r="L2562" s="203"/>
      <c r="M2562" s="204"/>
      <c r="N2562" s="205"/>
      <c r="O2562" s="205"/>
      <c r="P2562" s="205"/>
      <c r="Q2562" s="205"/>
      <c r="R2562" s="205"/>
      <c r="S2562" s="205"/>
      <c r="T2562" s="206"/>
      <c r="AT2562" s="207" t="s">
        <v>189</v>
      </c>
      <c r="AU2562" s="207" t="s">
        <v>85</v>
      </c>
      <c r="AV2562" s="12" t="s">
        <v>83</v>
      </c>
      <c r="AW2562" s="12" t="s">
        <v>35</v>
      </c>
      <c r="AX2562" s="12" t="s">
        <v>75</v>
      </c>
      <c r="AY2562" s="207" t="s">
        <v>178</v>
      </c>
    </row>
    <row r="2563" spans="2:65" s="12" customFormat="1" ht="11.25">
      <c r="B2563" s="198"/>
      <c r="C2563" s="199"/>
      <c r="D2563" s="195" t="s">
        <v>189</v>
      </c>
      <c r="E2563" s="200" t="s">
        <v>19</v>
      </c>
      <c r="F2563" s="201" t="s">
        <v>1603</v>
      </c>
      <c r="G2563" s="199"/>
      <c r="H2563" s="200" t="s">
        <v>19</v>
      </c>
      <c r="I2563" s="202"/>
      <c r="J2563" s="199"/>
      <c r="K2563" s="199"/>
      <c r="L2563" s="203"/>
      <c r="M2563" s="204"/>
      <c r="N2563" s="205"/>
      <c r="O2563" s="205"/>
      <c r="P2563" s="205"/>
      <c r="Q2563" s="205"/>
      <c r="R2563" s="205"/>
      <c r="S2563" s="205"/>
      <c r="T2563" s="206"/>
      <c r="AT2563" s="207" t="s">
        <v>189</v>
      </c>
      <c r="AU2563" s="207" t="s">
        <v>85</v>
      </c>
      <c r="AV2563" s="12" t="s">
        <v>83</v>
      </c>
      <c r="AW2563" s="12" t="s">
        <v>35</v>
      </c>
      <c r="AX2563" s="12" t="s">
        <v>75</v>
      </c>
      <c r="AY2563" s="207" t="s">
        <v>178</v>
      </c>
    </row>
    <row r="2564" spans="2:65" s="13" customFormat="1" ht="11.25">
      <c r="B2564" s="208"/>
      <c r="C2564" s="209"/>
      <c r="D2564" s="195" t="s">
        <v>189</v>
      </c>
      <c r="E2564" s="210" t="s">
        <v>19</v>
      </c>
      <c r="F2564" s="211" t="s">
        <v>2766</v>
      </c>
      <c r="G2564" s="209"/>
      <c r="H2564" s="212">
        <v>106.35</v>
      </c>
      <c r="I2564" s="213"/>
      <c r="J2564" s="209"/>
      <c r="K2564" s="209"/>
      <c r="L2564" s="214"/>
      <c r="M2564" s="215"/>
      <c r="N2564" s="216"/>
      <c r="O2564" s="216"/>
      <c r="P2564" s="216"/>
      <c r="Q2564" s="216"/>
      <c r="R2564" s="216"/>
      <c r="S2564" s="216"/>
      <c r="T2564" s="217"/>
      <c r="AT2564" s="218" t="s">
        <v>189</v>
      </c>
      <c r="AU2564" s="218" t="s">
        <v>85</v>
      </c>
      <c r="AV2564" s="13" t="s">
        <v>85</v>
      </c>
      <c r="AW2564" s="13" t="s">
        <v>35</v>
      </c>
      <c r="AX2564" s="13" t="s">
        <v>75</v>
      </c>
      <c r="AY2564" s="218" t="s">
        <v>178</v>
      </c>
    </row>
    <row r="2565" spans="2:65" s="12" customFormat="1" ht="11.25">
      <c r="B2565" s="198"/>
      <c r="C2565" s="199"/>
      <c r="D2565" s="195" t="s">
        <v>189</v>
      </c>
      <c r="E2565" s="200" t="s">
        <v>19</v>
      </c>
      <c r="F2565" s="201" t="s">
        <v>1605</v>
      </c>
      <c r="G2565" s="199"/>
      <c r="H2565" s="200" t="s">
        <v>19</v>
      </c>
      <c r="I2565" s="202"/>
      <c r="J2565" s="199"/>
      <c r="K2565" s="199"/>
      <c r="L2565" s="203"/>
      <c r="M2565" s="204"/>
      <c r="N2565" s="205"/>
      <c r="O2565" s="205"/>
      <c r="P2565" s="205"/>
      <c r="Q2565" s="205"/>
      <c r="R2565" s="205"/>
      <c r="S2565" s="205"/>
      <c r="T2565" s="206"/>
      <c r="AT2565" s="207" t="s">
        <v>189</v>
      </c>
      <c r="AU2565" s="207" t="s">
        <v>85</v>
      </c>
      <c r="AV2565" s="12" t="s">
        <v>83</v>
      </c>
      <c r="AW2565" s="12" t="s">
        <v>35</v>
      </c>
      <c r="AX2565" s="12" t="s">
        <v>75</v>
      </c>
      <c r="AY2565" s="207" t="s">
        <v>178</v>
      </c>
    </row>
    <row r="2566" spans="2:65" s="13" customFormat="1" ht="11.25">
      <c r="B2566" s="208"/>
      <c r="C2566" s="209"/>
      <c r="D2566" s="195" t="s">
        <v>189</v>
      </c>
      <c r="E2566" s="210" t="s">
        <v>19</v>
      </c>
      <c r="F2566" s="211" t="s">
        <v>2767</v>
      </c>
      <c r="G2566" s="209"/>
      <c r="H2566" s="212">
        <v>18.05</v>
      </c>
      <c r="I2566" s="213"/>
      <c r="J2566" s="209"/>
      <c r="K2566" s="209"/>
      <c r="L2566" s="214"/>
      <c r="M2566" s="215"/>
      <c r="N2566" s="216"/>
      <c r="O2566" s="216"/>
      <c r="P2566" s="216"/>
      <c r="Q2566" s="216"/>
      <c r="R2566" s="216"/>
      <c r="S2566" s="216"/>
      <c r="T2566" s="217"/>
      <c r="AT2566" s="218" t="s">
        <v>189</v>
      </c>
      <c r="AU2566" s="218" t="s">
        <v>85</v>
      </c>
      <c r="AV2566" s="13" t="s">
        <v>85</v>
      </c>
      <c r="AW2566" s="13" t="s">
        <v>35</v>
      </c>
      <c r="AX2566" s="13" t="s">
        <v>75</v>
      </c>
      <c r="AY2566" s="218" t="s">
        <v>178</v>
      </c>
    </row>
    <row r="2567" spans="2:65" s="12" customFormat="1" ht="11.25">
      <c r="B2567" s="198"/>
      <c r="C2567" s="199"/>
      <c r="D2567" s="195" t="s">
        <v>189</v>
      </c>
      <c r="E2567" s="200" t="s">
        <v>19</v>
      </c>
      <c r="F2567" s="201" t="s">
        <v>1607</v>
      </c>
      <c r="G2567" s="199"/>
      <c r="H2567" s="200" t="s">
        <v>19</v>
      </c>
      <c r="I2567" s="202"/>
      <c r="J2567" s="199"/>
      <c r="K2567" s="199"/>
      <c r="L2567" s="203"/>
      <c r="M2567" s="204"/>
      <c r="N2567" s="205"/>
      <c r="O2567" s="205"/>
      <c r="P2567" s="205"/>
      <c r="Q2567" s="205"/>
      <c r="R2567" s="205"/>
      <c r="S2567" s="205"/>
      <c r="T2567" s="206"/>
      <c r="AT2567" s="207" t="s">
        <v>189</v>
      </c>
      <c r="AU2567" s="207" t="s">
        <v>85</v>
      </c>
      <c r="AV2567" s="12" t="s">
        <v>83</v>
      </c>
      <c r="AW2567" s="12" t="s">
        <v>35</v>
      </c>
      <c r="AX2567" s="12" t="s">
        <v>75</v>
      </c>
      <c r="AY2567" s="207" t="s">
        <v>178</v>
      </c>
    </row>
    <row r="2568" spans="2:65" s="13" customFormat="1" ht="11.25">
      <c r="B2568" s="208"/>
      <c r="C2568" s="209"/>
      <c r="D2568" s="195" t="s">
        <v>189</v>
      </c>
      <c r="E2568" s="210" t="s">
        <v>19</v>
      </c>
      <c r="F2568" s="211" t="s">
        <v>2768</v>
      </c>
      <c r="G2568" s="209"/>
      <c r="H2568" s="212">
        <v>25.7</v>
      </c>
      <c r="I2568" s="213"/>
      <c r="J2568" s="209"/>
      <c r="K2568" s="209"/>
      <c r="L2568" s="214"/>
      <c r="M2568" s="215"/>
      <c r="N2568" s="216"/>
      <c r="O2568" s="216"/>
      <c r="P2568" s="216"/>
      <c r="Q2568" s="216"/>
      <c r="R2568" s="216"/>
      <c r="S2568" s="216"/>
      <c r="T2568" s="217"/>
      <c r="AT2568" s="218" t="s">
        <v>189</v>
      </c>
      <c r="AU2568" s="218" t="s">
        <v>85</v>
      </c>
      <c r="AV2568" s="13" t="s">
        <v>85</v>
      </c>
      <c r="AW2568" s="13" t="s">
        <v>35</v>
      </c>
      <c r="AX2568" s="13" t="s">
        <v>75</v>
      </c>
      <c r="AY2568" s="218" t="s">
        <v>178</v>
      </c>
    </row>
    <row r="2569" spans="2:65" s="14" customFormat="1" ht="11.25">
      <c r="B2569" s="219"/>
      <c r="C2569" s="220"/>
      <c r="D2569" s="195" t="s">
        <v>189</v>
      </c>
      <c r="E2569" s="221" t="s">
        <v>19</v>
      </c>
      <c r="F2569" s="222" t="s">
        <v>258</v>
      </c>
      <c r="G2569" s="220"/>
      <c r="H2569" s="223">
        <v>150.1</v>
      </c>
      <c r="I2569" s="224"/>
      <c r="J2569" s="220"/>
      <c r="K2569" s="220"/>
      <c r="L2569" s="225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189</v>
      </c>
      <c r="AU2569" s="229" t="s">
        <v>85</v>
      </c>
      <c r="AV2569" s="14" t="s">
        <v>185</v>
      </c>
      <c r="AW2569" s="14" t="s">
        <v>35</v>
      </c>
      <c r="AX2569" s="14" t="s">
        <v>83</v>
      </c>
      <c r="AY2569" s="229" t="s">
        <v>178</v>
      </c>
    </row>
    <row r="2570" spans="2:65" s="1" customFormat="1" ht="16.5" customHeight="1">
      <c r="B2570" s="35"/>
      <c r="C2570" s="183" t="s">
        <v>2780</v>
      </c>
      <c r="D2570" s="183" t="s">
        <v>180</v>
      </c>
      <c r="E2570" s="184" t="s">
        <v>2781</v>
      </c>
      <c r="F2570" s="185" t="s">
        <v>2782</v>
      </c>
      <c r="G2570" s="186" t="s">
        <v>496</v>
      </c>
      <c r="H2570" s="187">
        <v>277.75400000000002</v>
      </c>
      <c r="I2570" s="188"/>
      <c r="J2570" s="189">
        <f>ROUND(I2570*H2570,2)</f>
        <v>0</v>
      </c>
      <c r="K2570" s="185" t="s">
        <v>212</v>
      </c>
      <c r="L2570" s="39"/>
      <c r="M2570" s="190" t="s">
        <v>19</v>
      </c>
      <c r="N2570" s="191" t="s">
        <v>46</v>
      </c>
      <c r="O2570" s="61"/>
      <c r="P2570" s="192">
        <f>O2570*H2570</f>
        <v>0</v>
      </c>
      <c r="Q2570" s="192">
        <v>0</v>
      </c>
      <c r="R2570" s="192">
        <f>Q2570*H2570</f>
        <v>0</v>
      </c>
      <c r="S2570" s="192">
        <v>0</v>
      </c>
      <c r="T2570" s="193">
        <f>S2570*H2570</f>
        <v>0</v>
      </c>
      <c r="AR2570" s="18" t="s">
        <v>288</v>
      </c>
      <c r="AT2570" s="18" t="s">
        <v>180</v>
      </c>
      <c r="AU2570" s="18" t="s">
        <v>85</v>
      </c>
      <c r="AY2570" s="18" t="s">
        <v>178</v>
      </c>
      <c r="BE2570" s="194">
        <f>IF(N2570="základní",J2570,0)</f>
        <v>0</v>
      </c>
      <c r="BF2570" s="194">
        <f>IF(N2570="snížená",J2570,0)</f>
        <v>0</v>
      </c>
      <c r="BG2570" s="194">
        <f>IF(N2570="zákl. přenesená",J2570,0)</f>
        <v>0</v>
      </c>
      <c r="BH2570" s="194">
        <f>IF(N2570="sníž. přenesená",J2570,0)</f>
        <v>0</v>
      </c>
      <c r="BI2570" s="194">
        <f>IF(N2570="nulová",J2570,0)</f>
        <v>0</v>
      </c>
      <c r="BJ2570" s="18" t="s">
        <v>83</v>
      </c>
      <c r="BK2570" s="194">
        <f>ROUND(I2570*H2570,2)</f>
        <v>0</v>
      </c>
      <c r="BL2570" s="18" t="s">
        <v>288</v>
      </c>
      <c r="BM2570" s="18" t="s">
        <v>2783</v>
      </c>
    </row>
    <row r="2571" spans="2:65" s="1" customFormat="1" ht="11.25">
      <c r="B2571" s="35"/>
      <c r="C2571" s="36"/>
      <c r="D2571" s="195" t="s">
        <v>187</v>
      </c>
      <c r="E2571" s="36"/>
      <c r="F2571" s="196" t="s">
        <v>2782</v>
      </c>
      <c r="G2571" s="36"/>
      <c r="H2571" s="36"/>
      <c r="I2571" s="113"/>
      <c r="J2571" s="36"/>
      <c r="K2571" s="36"/>
      <c r="L2571" s="39"/>
      <c r="M2571" s="197"/>
      <c r="N2571" s="61"/>
      <c r="O2571" s="61"/>
      <c r="P2571" s="61"/>
      <c r="Q2571" s="61"/>
      <c r="R2571" s="61"/>
      <c r="S2571" s="61"/>
      <c r="T2571" s="62"/>
      <c r="AT2571" s="18" t="s">
        <v>187</v>
      </c>
      <c r="AU2571" s="18" t="s">
        <v>85</v>
      </c>
    </row>
    <row r="2572" spans="2:65" s="12" customFormat="1" ht="11.25">
      <c r="B2572" s="198"/>
      <c r="C2572" s="199"/>
      <c r="D2572" s="195" t="s">
        <v>189</v>
      </c>
      <c r="E2572" s="200" t="s">
        <v>19</v>
      </c>
      <c r="F2572" s="201" t="s">
        <v>1290</v>
      </c>
      <c r="G2572" s="199"/>
      <c r="H2572" s="200" t="s">
        <v>19</v>
      </c>
      <c r="I2572" s="202"/>
      <c r="J2572" s="199"/>
      <c r="K2572" s="199"/>
      <c r="L2572" s="203"/>
      <c r="M2572" s="204"/>
      <c r="N2572" s="205"/>
      <c r="O2572" s="205"/>
      <c r="P2572" s="205"/>
      <c r="Q2572" s="205"/>
      <c r="R2572" s="205"/>
      <c r="S2572" s="205"/>
      <c r="T2572" s="206"/>
      <c r="AT2572" s="207" t="s">
        <v>189</v>
      </c>
      <c r="AU2572" s="207" t="s">
        <v>85</v>
      </c>
      <c r="AV2572" s="12" t="s">
        <v>83</v>
      </c>
      <c r="AW2572" s="12" t="s">
        <v>35</v>
      </c>
      <c r="AX2572" s="12" t="s">
        <v>75</v>
      </c>
      <c r="AY2572" s="207" t="s">
        <v>178</v>
      </c>
    </row>
    <row r="2573" spans="2:65" s="12" customFormat="1" ht="11.25">
      <c r="B2573" s="198"/>
      <c r="C2573" s="199"/>
      <c r="D2573" s="195" t="s">
        <v>189</v>
      </c>
      <c r="E2573" s="200" t="s">
        <v>19</v>
      </c>
      <c r="F2573" s="201" t="s">
        <v>1170</v>
      </c>
      <c r="G2573" s="199"/>
      <c r="H2573" s="200" t="s">
        <v>19</v>
      </c>
      <c r="I2573" s="202"/>
      <c r="J2573" s="199"/>
      <c r="K2573" s="199"/>
      <c r="L2573" s="203"/>
      <c r="M2573" s="204"/>
      <c r="N2573" s="205"/>
      <c r="O2573" s="205"/>
      <c r="P2573" s="205"/>
      <c r="Q2573" s="205"/>
      <c r="R2573" s="205"/>
      <c r="S2573" s="205"/>
      <c r="T2573" s="206"/>
      <c r="AT2573" s="207" t="s">
        <v>189</v>
      </c>
      <c r="AU2573" s="207" t="s">
        <v>85</v>
      </c>
      <c r="AV2573" s="12" t="s">
        <v>83</v>
      </c>
      <c r="AW2573" s="12" t="s">
        <v>35</v>
      </c>
      <c r="AX2573" s="12" t="s">
        <v>75</v>
      </c>
      <c r="AY2573" s="207" t="s">
        <v>178</v>
      </c>
    </row>
    <row r="2574" spans="2:65" s="13" customFormat="1" ht="11.25">
      <c r="B2574" s="208"/>
      <c r="C2574" s="209"/>
      <c r="D2574" s="195" t="s">
        <v>189</v>
      </c>
      <c r="E2574" s="210" t="s">
        <v>19</v>
      </c>
      <c r="F2574" s="211" t="s">
        <v>2244</v>
      </c>
      <c r="G2574" s="209"/>
      <c r="H2574" s="212">
        <v>10</v>
      </c>
      <c r="I2574" s="213"/>
      <c r="J2574" s="209"/>
      <c r="K2574" s="209"/>
      <c r="L2574" s="214"/>
      <c r="M2574" s="215"/>
      <c r="N2574" s="216"/>
      <c r="O2574" s="216"/>
      <c r="P2574" s="216"/>
      <c r="Q2574" s="216"/>
      <c r="R2574" s="216"/>
      <c r="S2574" s="216"/>
      <c r="T2574" s="217"/>
      <c r="AT2574" s="218" t="s">
        <v>189</v>
      </c>
      <c r="AU2574" s="218" t="s">
        <v>85</v>
      </c>
      <c r="AV2574" s="13" t="s">
        <v>85</v>
      </c>
      <c r="AW2574" s="13" t="s">
        <v>35</v>
      </c>
      <c r="AX2574" s="13" t="s">
        <v>75</v>
      </c>
      <c r="AY2574" s="218" t="s">
        <v>178</v>
      </c>
    </row>
    <row r="2575" spans="2:65" s="12" customFormat="1" ht="11.25">
      <c r="B2575" s="198"/>
      <c r="C2575" s="199"/>
      <c r="D2575" s="195" t="s">
        <v>189</v>
      </c>
      <c r="E2575" s="200" t="s">
        <v>19</v>
      </c>
      <c r="F2575" s="201" t="s">
        <v>881</v>
      </c>
      <c r="G2575" s="199"/>
      <c r="H2575" s="200" t="s">
        <v>19</v>
      </c>
      <c r="I2575" s="202"/>
      <c r="J2575" s="199"/>
      <c r="K2575" s="199"/>
      <c r="L2575" s="203"/>
      <c r="M2575" s="204"/>
      <c r="N2575" s="205"/>
      <c r="O2575" s="205"/>
      <c r="P2575" s="205"/>
      <c r="Q2575" s="205"/>
      <c r="R2575" s="205"/>
      <c r="S2575" s="205"/>
      <c r="T2575" s="206"/>
      <c r="AT2575" s="207" t="s">
        <v>189</v>
      </c>
      <c r="AU2575" s="207" t="s">
        <v>85</v>
      </c>
      <c r="AV2575" s="12" t="s">
        <v>83</v>
      </c>
      <c r="AW2575" s="12" t="s">
        <v>35</v>
      </c>
      <c r="AX2575" s="12" t="s">
        <v>75</v>
      </c>
      <c r="AY2575" s="207" t="s">
        <v>178</v>
      </c>
    </row>
    <row r="2576" spans="2:65" s="13" customFormat="1" ht="11.25">
      <c r="B2576" s="208"/>
      <c r="C2576" s="209"/>
      <c r="D2576" s="195" t="s">
        <v>189</v>
      </c>
      <c r="E2576" s="210" t="s">
        <v>19</v>
      </c>
      <c r="F2576" s="211" t="s">
        <v>2784</v>
      </c>
      <c r="G2576" s="209"/>
      <c r="H2576" s="212">
        <v>-2.6</v>
      </c>
      <c r="I2576" s="213"/>
      <c r="J2576" s="209"/>
      <c r="K2576" s="209"/>
      <c r="L2576" s="214"/>
      <c r="M2576" s="215"/>
      <c r="N2576" s="216"/>
      <c r="O2576" s="216"/>
      <c r="P2576" s="216"/>
      <c r="Q2576" s="216"/>
      <c r="R2576" s="216"/>
      <c r="S2576" s="216"/>
      <c r="T2576" s="217"/>
      <c r="AT2576" s="218" t="s">
        <v>189</v>
      </c>
      <c r="AU2576" s="218" t="s">
        <v>85</v>
      </c>
      <c r="AV2576" s="13" t="s">
        <v>85</v>
      </c>
      <c r="AW2576" s="13" t="s">
        <v>35</v>
      </c>
      <c r="AX2576" s="13" t="s">
        <v>75</v>
      </c>
      <c r="AY2576" s="218" t="s">
        <v>178</v>
      </c>
    </row>
    <row r="2577" spans="2:51" s="15" customFormat="1" ht="11.25">
      <c r="B2577" s="230"/>
      <c r="C2577" s="231"/>
      <c r="D2577" s="195" t="s">
        <v>189</v>
      </c>
      <c r="E2577" s="232" t="s">
        <v>19</v>
      </c>
      <c r="F2577" s="233" t="s">
        <v>274</v>
      </c>
      <c r="G2577" s="231"/>
      <c r="H2577" s="234">
        <v>7.4</v>
      </c>
      <c r="I2577" s="235"/>
      <c r="J2577" s="231"/>
      <c r="K2577" s="231"/>
      <c r="L2577" s="236"/>
      <c r="M2577" s="237"/>
      <c r="N2577" s="238"/>
      <c r="O2577" s="238"/>
      <c r="P2577" s="238"/>
      <c r="Q2577" s="238"/>
      <c r="R2577" s="238"/>
      <c r="S2577" s="238"/>
      <c r="T2577" s="239"/>
      <c r="AT2577" s="240" t="s">
        <v>189</v>
      </c>
      <c r="AU2577" s="240" t="s">
        <v>85</v>
      </c>
      <c r="AV2577" s="15" t="s">
        <v>198</v>
      </c>
      <c r="AW2577" s="15" t="s">
        <v>35</v>
      </c>
      <c r="AX2577" s="15" t="s">
        <v>75</v>
      </c>
      <c r="AY2577" s="240" t="s">
        <v>178</v>
      </c>
    </row>
    <row r="2578" spans="2:51" s="12" customFormat="1" ht="11.25">
      <c r="B2578" s="198"/>
      <c r="C2578" s="199"/>
      <c r="D2578" s="195" t="s">
        <v>189</v>
      </c>
      <c r="E2578" s="200" t="s">
        <v>19</v>
      </c>
      <c r="F2578" s="201" t="s">
        <v>1179</v>
      </c>
      <c r="G2578" s="199"/>
      <c r="H2578" s="200" t="s">
        <v>19</v>
      </c>
      <c r="I2578" s="202"/>
      <c r="J2578" s="199"/>
      <c r="K2578" s="199"/>
      <c r="L2578" s="203"/>
      <c r="M2578" s="204"/>
      <c r="N2578" s="205"/>
      <c r="O2578" s="205"/>
      <c r="P2578" s="205"/>
      <c r="Q2578" s="205"/>
      <c r="R2578" s="205"/>
      <c r="S2578" s="205"/>
      <c r="T2578" s="206"/>
      <c r="AT2578" s="207" t="s">
        <v>189</v>
      </c>
      <c r="AU2578" s="207" t="s">
        <v>85</v>
      </c>
      <c r="AV2578" s="12" t="s">
        <v>83</v>
      </c>
      <c r="AW2578" s="12" t="s">
        <v>35</v>
      </c>
      <c r="AX2578" s="12" t="s">
        <v>75</v>
      </c>
      <c r="AY2578" s="207" t="s">
        <v>178</v>
      </c>
    </row>
    <row r="2579" spans="2:51" s="13" customFormat="1" ht="11.25">
      <c r="B2579" s="208"/>
      <c r="C2579" s="209"/>
      <c r="D2579" s="195" t="s">
        <v>189</v>
      </c>
      <c r="E2579" s="210" t="s">
        <v>19</v>
      </c>
      <c r="F2579" s="211" t="s">
        <v>2249</v>
      </c>
      <c r="G2579" s="209"/>
      <c r="H2579" s="212">
        <v>12.9</v>
      </c>
      <c r="I2579" s="213"/>
      <c r="J2579" s="209"/>
      <c r="K2579" s="209"/>
      <c r="L2579" s="214"/>
      <c r="M2579" s="215"/>
      <c r="N2579" s="216"/>
      <c r="O2579" s="216"/>
      <c r="P2579" s="216"/>
      <c r="Q2579" s="216"/>
      <c r="R2579" s="216"/>
      <c r="S2579" s="216"/>
      <c r="T2579" s="217"/>
      <c r="AT2579" s="218" t="s">
        <v>189</v>
      </c>
      <c r="AU2579" s="218" t="s">
        <v>85</v>
      </c>
      <c r="AV2579" s="13" t="s">
        <v>85</v>
      </c>
      <c r="AW2579" s="13" t="s">
        <v>35</v>
      </c>
      <c r="AX2579" s="13" t="s">
        <v>75</v>
      </c>
      <c r="AY2579" s="218" t="s">
        <v>178</v>
      </c>
    </row>
    <row r="2580" spans="2:51" s="12" customFormat="1" ht="11.25">
      <c r="B2580" s="198"/>
      <c r="C2580" s="199"/>
      <c r="D2580" s="195" t="s">
        <v>189</v>
      </c>
      <c r="E2580" s="200" t="s">
        <v>19</v>
      </c>
      <c r="F2580" s="201" t="s">
        <v>881</v>
      </c>
      <c r="G2580" s="199"/>
      <c r="H2580" s="200" t="s">
        <v>19</v>
      </c>
      <c r="I2580" s="202"/>
      <c r="J2580" s="199"/>
      <c r="K2580" s="199"/>
      <c r="L2580" s="203"/>
      <c r="M2580" s="204"/>
      <c r="N2580" s="205"/>
      <c r="O2580" s="205"/>
      <c r="P2580" s="205"/>
      <c r="Q2580" s="205"/>
      <c r="R2580" s="205"/>
      <c r="S2580" s="205"/>
      <c r="T2580" s="206"/>
      <c r="AT2580" s="207" t="s">
        <v>189</v>
      </c>
      <c r="AU2580" s="207" t="s">
        <v>85</v>
      </c>
      <c r="AV2580" s="12" t="s">
        <v>83</v>
      </c>
      <c r="AW2580" s="12" t="s">
        <v>35</v>
      </c>
      <c r="AX2580" s="12" t="s">
        <v>75</v>
      </c>
      <c r="AY2580" s="207" t="s">
        <v>178</v>
      </c>
    </row>
    <row r="2581" spans="2:51" s="13" customFormat="1" ht="11.25">
      <c r="B2581" s="208"/>
      <c r="C2581" s="209"/>
      <c r="D2581" s="195" t="s">
        <v>189</v>
      </c>
      <c r="E2581" s="210" t="s">
        <v>19</v>
      </c>
      <c r="F2581" s="211" t="s">
        <v>2785</v>
      </c>
      <c r="G2581" s="209"/>
      <c r="H2581" s="212">
        <v>-2.2999999999999998</v>
      </c>
      <c r="I2581" s="213"/>
      <c r="J2581" s="209"/>
      <c r="K2581" s="209"/>
      <c r="L2581" s="214"/>
      <c r="M2581" s="215"/>
      <c r="N2581" s="216"/>
      <c r="O2581" s="216"/>
      <c r="P2581" s="216"/>
      <c r="Q2581" s="216"/>
      <c r="R2581" s="216"/>
      <c r="S2581" s="216"/>
      <c r="T2581" s="217"/>
      <c r="AT2581" s="218" t="s">
        <v>189</v>
      </c>
      <c r="AU2581" s="218" t="s">
        <v>85</v>
      </c>
      <c r="AV2581" s="13" t="s">
        <v>85</v>
      </c>
      <c r="AW2581" s="13" t="s">
        <v>35</v>
      </c>
      <c r="AX2581" s="13" t="s">
        <v>75</v>
      </c>
      <c r="AY2581" s="218" t="s">
        <v>178</v>
      </c>
    </row>
    <row r="2582" spans="2:51" s="15" customFormat="1" ht="11.25">
      <c r="B2582" s="230"/>
      <c r="C2582" s="231"/>
      <c r="D2582" s="195" t="s">
        <v>189</v>
      </c>
      <c r="E2582" s="232" t="s">
        <v>19</v>
      </c>
      <c r="F2582" s="233" t="s">
        <v>274</v>
      </c>
      <c r="G2582" s="231"/>
      <c r="H2582" s="234">
        <v>10.6</v>
      </c>
      <c r="I2582" s="235"/>
      <c r="J2582" s="231"/>
      <c r="K2582" s="231"/>
      <c r="L2582" s="236"/>
      <c r="M2582" s="237"/>
      <c r="N2582" s="238"/>
      <c r="O2582" s="238"/>
      <c r="P2582" s="238"/>
      <c r="Q2582" s="238"/>
      <c r="R2582" s="238"/>
      <c r="S2582" s="238"/>
      <c r="T2582" s="239"/>
      <c r="AT2582" s="240" t="s">
        <v>189</v>
      </c>
      <c r="AU2582" s="240" t="s">
        <v>85</v>
      </c>
      <c r="AV2582" s="15" t="s">
        <v>198</v>
      </c>
      <c r="AW2582" s="15" t="s">
        <v>35</v>
      </c>
      <c r="AX2582" s="15" t="s">
        <v>75</v>
      </c>
      <c r="AY2582" s="240" t="s">
        <v>178</v>
      </c>
    </row>
    <row r="2583" spans="2:51" s="12" customFormat="1" ht="11.25">
      <c r="B2583" s="198"/>
      <c r="C2583" s="199"/>
      <c r="D2583" s="195" t="s">
        <v>189</v>
      </c>
      <c r="E2583" s="200" t="s">
        <v>19</v>
      </c>
      <c r="F2583" s="201" t="s">
        <v>1182</v>
      </c>
      <c r="G2583" s="199"/>
      <c r="H2583" s="200" t="s">
        <v>19</v>
      </c>
      <c r="I2583" s="202"/>
      <c r="J2583" s="199"/>
      <c r="K2583" s="199"/>
      <c r="L2583" s="203"/>
      <c r="M2583" s="204"/>
      <c r="N2583" s="205"/>
      <c r="O2583" s="205"/>
      <c r="P2583" s="205"/>
      <c r="Q2583" s="205"/>
      <c r="R2583" s="205"/>
      <c r="S2583" s="205"/>
      <c r="T2583" s="206"/>
      <c r="AT2583" s="207" t="s">
        <v>189</v>
      </c>
      <c r="AU2583" s="207" t="s">
        <v>85</v>
      </c>
      <c r="AV2583" s="12" t="s">
        <v>83</v>
      </c>
      <c r="AW2583" s="12" t="s">
        <v>35</v>
      </c>
      <c r="AX2583" s="12" t="s">
        <v>75</v>
      </c>
      <c r="AY2583" s="207" t="s">
        <v>178</v>
      </c>
    </row>
    <row r="2584" spans="2:51" s="13" customFormat="1" ht="11.25">
      <c r="B2584" s="208"/>
      <c r="C2584" s="209"/>
      <c r="D2584" s="195" t="s">
        <v>189</v>
      </c>
      <c r="E2584" s="210" t="s">
        <v>19</v>
      </c>
      <c r="F2584" s="211" t="s">
        <v>2251</v>
      </c>
      <c r="G2584" s="209"/>
      <c r="H2584" s="212">
        <v>12.1</v>
      </c>
      <c r="I2584" s="213"/>
      <c r="J2584" s="209"/>
      <c r="K2584" s="209"/>
      <c r="L2584" s="214"/>
      <c r="M2584" s="215"/>
      <c r="N2584" s="216"/>
      <c r="O2584" s="216"/>
      <c r="P2584" s="216"/>
      <c r="Q2584" s="216"/>
      <c r="R2584" s="216"/>
      <c r="S2584" s="216"/>
      <c r="T2584" s="217"/>
      <c r="AT2584" s="218" t="s">
        <v>189</v>
      </c>
      <c r="AU2584" s="218" t="s">
        <v>85</v>
      </c>
      <c r="AV2584" s="13" t="s">
        <v>85</v>
      </c>
      <c r="AW2584" s="13" t="s">
        <v>35</v>
      </c>
      <c r="AX2584" s="13" t="s">
        <v>75</v>
      </c>
      <c r="AY2584" s="218" t="s">
        <v>178</v>
      </c>
    </row>
    <row r="2585" spans="2:51" s="12" customFormat="1" ht="11.25">
      <c r="B2585" s="198"/>
      <c r="C2585" s="199"/>
      <c r="D2585" s="195" t="s">
        <v>189</v>
      </c>
      <c r="E2585" s="200" t="s">
        <v>19</v>
      </c>
      <c r="F2585" s="201" t="s">
        <v>881</v>
      </c>
      <c r="G2585" s="199"/>
      <c r="H2585" s="200" t="s">
        <v>19</v>
      </c>
      <c r="I2585" s="202"/>
      <c r="J2585" s="199"/>
      <c r="K2585" s="199"/>
      <c r="L2585" s="203"/>
      <c r="M2585" s="204"/>
      <c r="N2585" s="205"/>
      <c r="O2585" s="205"/>
      <c r="P2585" s="205"/>
      <c r="Q2585" s="205"/>
      <c r="R2585" s="205"/>
      <c r="S2585" s="205"/>
      <c r="T2585" s="206"/>
      <c r="AT2585" s="207" t="s">
        <v>189</v>
      </c>
      <c r="AU2585" s="207" t="s">
        <v>85</v>
      </c>
      <c r="AV2585" s="12" t="s">
        <v>83</v>
      </c>
      <c r="AW2585" s="12" t="s">
        <v>35</v>
      </c>
      <c r="AX2585" s="12" t="s">
        <v>75</v>
      </c>
      <c r="AY2585" s="207" t="s">
        <v>178</v>
      </c>
    </row>
    <row r="2586" spans="2:51" s="13" customFormat="1" ht="11.25">
      <c r="B2586" s="208"/>
      <c r="C2586" s="209"/>
      <c r="D2586" s="195" t="s">
        <v>189</v>
      </c>
      <c r="E2586" s="210" t="s">
        <v>19</v>
      </c>
      <c r="F2586" s="211" t="s">
        <v>2724</v>
      </c>
      <c r="G2586" s="209"/>
      <c r="H2586" s="212">
        <v>-1.6</v>
      </c>
      <c r="I2586" s="213"/>
      <c r="J2586" s="209"/>
      <c r="K2586" s="209"/>
      <c r="L2586" s="214"/>
      <c r="M2586" s="215"/>
      <c r="N2586" s="216"/>
      <c r="O2586" s="216"/>
      <c r="P2586" s="216"/>
      <c r="Q2586" s="216"/>
      <c r="R2586" s="216"/>
      <c r="S2586" s="216"/>
      <c r="T2586" s="217"/>
      <c r="AT2586" s="218" t="s">
        <v>189</v>
      </c>
      <c r="AU2586" s="218" t="s">
        <v>85</v>
      </c>
      <c r="AV2586" s="13" t="s">
        <v>85</v>
      </c>
      <c r="AW2586" s="13" t="s">
        <v>35</v>
      </c>
      <c r="AX2586" s="13" t="s">
        <v>75</v>
      </c>
      <c r="AY2586" s="218" t="s">
        <v>178</v>
      </c>
    </row>
    <row r="2587" spans="2:51" s="15" customFormat="1" ht="11.25">
      <c r="B2587" s="230"/>
      <c r="C2587" s="231"/>
      <c r="D2587" s="195" t="s">
        <v>189</v>
      </c>
      <c r="E2587" s="232" t="s">
        <v>19</v>
      </c>
      <c r="F2587" s="233" t="s">
        <v>274</v>
      </c>
      <c r="G2587" s="231"/>
      <c r="H2587" s="234">
        <v>10.5</v>
      </c>
      <c r="I2587" s="235"/>
      <c r="J2587" s="231"/>
      <c r="K2587" s="231"/>
      <c r="L2587" s="236"/>
      <c r="M2587" s="237"/>
      <c r="N2587" s="238"/>
      <c r="O2587" s="238"/>
      <c r="P2587" s="238"/>
      <c r="Q2587" s="238"/>
      <c r="R2587" s="238"/>
      <c r="S2587" s="238"/>
      <c r="T2587" s="239"/>
      <c r="AT2587" s="240" t="s">
        <v>189</v>
      </c>
      <c r="AU2587" s="240" t="s">
        <v>85</v>
      </c>
      <c r="AV2587" s="15" t="s">
        <v>198</v>
      </c>
      <c r="AW2587" s="15" t="s">
        <v>35</v>
      </c>
      <c r="AX2587" s="15" t="s">
        <v>75</v>
      </c>
      <c r="AY2587" s="240" t="s">
        <v>178</v>
      </c>
    </row>
    <row r="2588" spans="2:51" s="12" customFormat="1" ht="11.25">
      <c r="B2588" s="198"/>
      <c r="C2588" s="199"/>
      <c r="D2588" s="195" t="s">
        <v>189</v>
      </c>
      <c r="E2588" s="200" t="s">
        <v>19</v>
      </c>
      <c r="F2588" s="201" t="s">
        <v>1185</v>
      </c>
      <c r="G2588" s="199"/>
      <c r="H2588" s="200" t="s">
        <v>19</v>
      </c>
      <c r="I2588" s="202"/>
      <c r="J2588" s="199"/>
      <c r="K2588" s="199"/>
      <c r="L2588" s="203"/>
      <c r="M2588" s="204"/>
      <c r="N2588" s="205"/>
      <c r="O2588" s="205"/>
      <c r="P2588" s="205"/>
      <c r="Q2588" s="205"/>
      <c r="R2588" s="205"/>
      <c r="S2588" s="205"/>
      <c r="T2588" s="206"/>
      <c r="AT2588" s="207" t="s">
        <v>189</v>
      </c>
      <c r="AU2588" s="207" t="s">
        <v>85</v>
      </c>
      <c r="AV2588" s="12" t="s">
        <v>83</v>
      </c>
      <c r="AW2588" s="12" t="s">
        <v>35</v>
      </c>
      <c r="AX2588" s="12" t="s">
        <v>75</v>
      </c>
      <c r="AY2588" s="207" t="s">
        <v>178</v>
      </c>
    </row>
    <row r="2589" spans="2:51" s="13" customFormat="1" ht="11.25">
      <c r="B2589" s="208"/>
      <c r="C2589" s="209"/>
      <c r="D2589" s="195" t="s">
        <v>189</v>
      </c>
      <c r="E2589" s="210" t="s">
        <v>19</v>
      </c>
      <c r="F2589" s="211" t="s">
        <v>2253</v>
      </c>
      <c r="G2589" s="209"/>
      <c r="H2589" s="212">
        <v>12.1</v>
      </c>
      <c r="I2589" s="213"/>
      <c r="J2589" s="209"/>
      <c r="K2589" s="209"/>
      <c r="L2589" s="214"/>
      <c r="M2589" s="215"/>
      <c r="N2589" s="216"/>
      <c r="O2589" s="216"/>
      <c r="P2589" s="216"/>
      <c r="Q2589" s="216"/>
      <c r="R2589" s="216"/>
      <c r="S2589" s="216"/>
      <c r="T2589" s="217"/>
      <c r="AT2589" s="218" t="s">
        <v>189</v>
      </c>
      <c r="AU2589" s="218" t="s">
        <v>85</v>
      </c>
      <c r="AV2589" s="13" t="s">
        <v>85</v>
      </c>
      <c r="AW2589" s="13" t="s">
        <v>35</v>
      </c>
      <c r="AX2589" s="13" t="s">
        <v>75</v>
      </c>
      <c r="AY2589" s="218" t="s">
        <v>178</v>
      </c>
    </row>
    <row r="2590" spans="2:51" s="12" customFormat="1" ht="11.25">
      <c r="B2590" s="198"/>
      <c r="C2590" s="199"/>
      <c r="D2590" s="195" t="s">
        <v>189</v>
      </c>
      <c r="E2590" s="200" t="s">
        <v>19</v>
      </c>
      <c r="F2590" s="201" t="s">
        <v>881</v>
      </c>
      <c r="G2590" s="199"/>
      <c r="H2590" s="200" t="s">
        <v>19</v>
      </c>
      <c r="I2590" s="202"/>
      <c r="J2590" s="199"/>
      <c r="K2590" s="199"/>
      <c r="L2590" s="203"/>
      <c r="M2590" s="204"/>
      <c r="N2590" s="205"/>
      <c r="O2590" s="205"/>
      <c r="P2590" s="205"/>
      <c r="Q2590" s="205"/>
      <c r="R2590" s="205"/>
      <c r="S2590" s="205"/>
      <c r="T2590" s="206"/>
      <c r="AT2590" s="207" t="s">
        <v>189</v>
      </c>
      <c r="AU2590" s="207" t="s">
        <v>85</v>
      </c>
      <c r="AV2590" s="12" t="s">
        <v>83</v>
      </c>
      <c r="AW2590" s="12" t="s">
        <v>35</v>
      </c>
      <c r="AX2590" s="12" t="s">
        <v>75</v>
      </c>
      <c r="AY2590" s="207" t="s">
        <v>178</v>
      </c>
    </row>
    <row r="2591" spans="2:51" s="13" customFormat="1" ht="11.25">
      <c r="B2591" s="208"/>
      <c r="C2591" s="209"/>
      <c r="D2591" s="195" t="s">
        <v>189</v>
      </c>
      <c r="E2591" s="210" t="s">
        <v>19</v>
      </c>
      <c r="F2591" s="211" t="s">
        <v>2786</v>
      </c>
      <c r="G2591" s="209"/>
      <c r="H2591" s="212">
        <v>-4.2</v>
      </c>
      <c r="I2591" s="213"/>
      <c r="J2591" s="209"/>
      <c r="K2591" s="209"/>
      <c r="L2591" s="214"/>
      <c r="M2591" s="215"/>
      <c r="N2591" s="216"/>
      <c r="O2591" s="216"/>
      <c r="P2591" s="216"/>
      <c r="Q2591" s="216"/>
      <c r="R2591" s="216"/>
      <c r="S2591" s="216"/>
      <c r="T2591" s="217"/>
      <c r="AT2591" s="218" t="s">
        <v>189</v>
      </c>
      <c r="AU2591" s="218" t="s">
        <v>85</v>
      </c>
      <c r="AV2591" s="13" t="s">
        <v>85</v>
      </c>
      <c r="AW2591" s="13" t="s">
        <v>35</v>
      </c>
      <c r="AX2591" s="13" t="s">
        <v>75</v>
      </c>
      <c r="AY2591" s="218" t="s">
        <v>178</v>
      </c>
    </row>
    <row r="2592" spans="2:51" s="15" customFormat="1" ht="11.25">
      <c r="B2592" s="230"/>
      <c r="C2592" s="231"/>
      <c r="D2592" s="195" t="s">
        <v>189</v>
      </c>
      <c r="E2592" s="232" t="s">
        <v>19</v>
      </c>
      <c r="F2592" s="233" t="s">
        <v>274</v>
      </c>
      <c r="G2592" s="231"/>
      <c r="H2592" s="234">
        <v>7.9</v>
      </c>
      <c r="I2592" s="235"/>
      <c r="J2592" s="231"/>
      <c r="K2592" s="231"/>
      <c r="L2592" s="236"/>
      <c r="M2592" s="237"/>
      <c r="N2592" s="238"/>
      <c r="O2592" s="238"/>
      <c r="P2592" s="238"/>
      <c r="Q2592" s="238"/>
      <c r="R2592" s="238"/>
      <c r="S2592" s="238"/>
      <c r="T2592" s="239"/>
      <c r="AT2592" s="240" t="s">
        <v>189</v>
      </c>
      <c r="AU2592" s="240" t="s">
        <v>85</v>
      </c>
      <c r="AV2592" s="15" t="s">
        <v>198</v>
      </c>
      <c r="AW2592" s="15" t="s">
        <v>35</v>
      </c>
      <c r="AX2592" s="15" t="s">
        <v>75</v>
      </c>
      <c r="AY2592" s="240" t="s">
        <v>178</v>
      </c>
    </row>
    <row r="2593" spans="2:51" s="12" customFormat="1" ht="11.25">
      <c r="B2593" s="198"/>
      <c r="C2593" s="199"/>
      <c r="D2593" s="195" t="s">
        <v>189</v>
      </c>
      <c r="E2593" s="200" t="s">
        <v>19</v>
      </c>
      <c r="F2593" s="201" t="s">
        <v>1197</v>
      </c>
      <c r="G2593" s="199"/>
      <c r="H2593" s="200" t="s">
        <v>19</v>
      </c>
      <c r="I2593" s="202"/>
      <c r="J2593" s="199"/>
      <c r="K2593" s="199"/>
      <c r="L2593" s="203"/>
      <c r="M2593" s="204"/>
      <c r="N2593" s="205"/>
      <c r="O2593" s="205"/>
      <c r="P2593" s="205"/>
      <c r="Q2593" s="205"/>
      <c r="R2593" s="205"/>
      <c r="S2593" s="205"/>
      <c r="T2593" s="206"/>
      <c r="AT2593" s="207" t="s">
        <v>189</v>
      </c>
      <c r="AU2593" s="207" t="s">
        <v>85</v>
      </c>
      <c r="AV2593" s="12" t="s">
        <v>83</v>
      </c>
      <c r="AW2593" s="12" t="s">
        <v>35</v>
      </c>
      <c r="AX2593" s="12" t="s">
        <v>75</v>
      </c>
      <c r="AY2593" s="207" t="s">
        <v>178</v>
      </c>
    </row>
    <row r="2594" spans="2:51" s="13" customFormat="1" ht="11.25">
      <c r="B2594" s="208"/>
      <c r="C2594" s="209"/>
      <c r="D2594" s="195" t="s">
        <v>189</v>
      </c>
      <c r="E2594" s="210" t="s">
        <v>19</v>
      </c>
      <c r="F2594" s="211" t="s">
        <v>2260</v>
      </c>
      <c r="G2594" s="209"/>
      <c r="H2594" s="212">
        <v>33.200000000000003</v>
      </c>
      <c r="I2594" s="213"/>
      <c r="J2594" s="209"/>
      <c r="K2594" s="209"/>
      <c r="L2594" s="214"/>
      <c r="M2594" s="215"/>
      <c r="N2594" s="216"/>
      <c r="O2594" s="216"/>
      <c r="P2594" s="216"/>
      <c r="Q2594" s="216"/>
      <c r="R2594" s="216"/>
      <c r="S2594" s="216"/>
      <c r="T2594" s="217"/>
      <c r="AT2594" s="218" t="s">
        <v>189</v>
      </c>
      <c r="AU2594" s="218" t="s">
        <v>85</v>
      </c>
      <c r="AV2594" s="13" t="s">
        <v>85</v>
      </c>
      <c r="AW2594" s="13" t="s">
        <v>35</v>
      </c>
      <c r="AX2594" s="13" t="s">
        <v>75</v>
      </c>
      <c r="AY2594" s="218" t="s">
        <v>178</v>
      </c>
    </row>
    <row r="2595" spans="2:51" s="12" customFormat="1" ht="11.25">
      <c r="B2595" s="198"/>
      <c r="C2595" s="199"/>
      <c r="D2595" s="195" t="s">
        <v>189</v>
      </c>
      <c r="E2595" s="200" t="s">
        <v>19</v>
      </c>
      <c r="F2595" s="201" t="s">
        <v>881</v>
      </c>
      <c r="G2595" s="199"/>
      <c r="H2595" s="200" t="s">
        <v>19</v>
      </c>
      <c r="I2595" s="202"/>
      <c r="J2595" s="199"/>
      <c r="K2595" s="199"/>
      <c r="L2595" s="203"/>
      <c r="M2595" s="204"/>
      <c r="N2595" s="205"/>
      <c r="O2595" s="205"/>
      <c r="P2595" s="205"/>
      <c r="Q2595" s="205"/>
      <c r="R2595" s="205"/>
      <c r="S2595" s="205"/>
      <c r="T2595" s="206"/>
      <c r="AT2595" s="207" t="s">
        <v>189</v>
      </c>
      <c r="AU2595" s="207" t="s">
        <v>85</v>
      </c>
      <c r="AV2595" s="12" t="s">
        <v>83</v>
      </c>
      <c r="AW2595" s="12" t="s">
        <v>35</v>
      </c>
      <c r="AX2595" s="12" t="s">
        <v>75</v>
      </c>
      <c r="AY2595" s="207" t="s">
        <v>178</v>
      </c>
    </row>
    <row r="2596" spans="2:51" s="13" customFormat="1" ht="11.25">
      <c r="B2596" s="208"/>
      <c r="C2596" s="209"/>
      <c r="D2596" s="195" t="s">
        <v>189</v>
      </c>
      <c r="E2596" s="210" t="s">
        <v>19</v>
      </c>
      <c r="F2596" s="211" t="s">
        <v>2787</v>
      </c>
      <c r="G2596" s="209"/>
      <c r="H2596" s="212">
        <v>-4.4000000000000004</v>
      </c>
      <c r="I2596" s="213"/>
      <c r="J2596" s="209"/>
      <c r="K2596" s="209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189</v>
      </c>
      <c r="AU2596" s="218" t="s">
        <v>85</v>
      </c>
      <c r="AV2596" s="13" t="s">
        <v>85</v>
      </c>
      <c r="AW2596" s="13" t="s">
        <v>35</v>
      </c>
      <c r="AX2596" s="13" t="s">
        <v>75</v>
      </c>
      <c r="AY2596" s="218" t="s">
        <v>178</v>
      </c>
    </row>
    <row r="2597" spans="2:51" s="15" customFormat="1" ht="11.25">
      <c r="B2597" s="230"/>
      <c r="C2597" s="231"/>
      <c r="D2597" s="195" t="s">
        <v>189</v>
      </c>
      <c r="E2597" s="232" t="s">
        <v>19</v>
      </c>
      <c r="F2597" s="233" t="s">
        <v>274</v>
      </c>
      <c r="G2597" s="231"/>
      <c r="H2597" s="234">
        <v>28.8</v>
      </c>
      <c r="I2597" s="235"/>
      <c r="J2597" s="231"/>
      <c r="K2597" s="231"/>
      <c r="L2597" s="236"/>
      <c r="M2597" s="237"/>
      <c r="N2597" s="238"/>
      <c r="O2597" s="238"/>
      <c r="P2597" s="238"/>
      <c r="Q2597" s="238"/>
      <c r="R2597" s="238"/>
      <c r="S2597" s="238"/>
      <c r="T2597" s="239"/>
      <c r="AT2597" s="240" t="s">
        <v>189</v>
      </c>
      <c r="AU2597" s="240" t="s">
        <v>85</v>
      </c>
      <c r="AV2597" s="15" t="s">
        <v>198</v>
      </c>
      <c r="AW2597" s="15" t="s">
        <v>35</v>
      </c>
      <c r="AX2597" s="15" t="s">
        <v>75</v>
      </c>
      <c r="AY2597" s="240" t="s">
        <v>178</v>
      </c>
    </row>
    <row r="2598" spans="2:51" s="12" customFormat="1" ht="11.25">
      <c r="B2598" s="198"/>
      <c r="C2598" s="199"/>
      <c r="D2598" s="195" t="s">
        <v>189</v>
      </c>
      <c r="E2598" s="200" t="s">
        <v>19</v>
      </c>
      <c r="F2598" s="201" t="s">
        <v>1221</v>
      </c>
      <c r="G2598" s="199"/>
      <c r="H2598" s="200" t="s">
        <v>19</v>
      </c>
      <c r="I2598" s="202"/>
      <c r="J2598" s="199"/>
      <c r="K2598" s="199"/>
      <c r="L2598" s="203"/>
      <c r="M2598" s="204"/>
      <c r="N2598" s="205"/>
      <c r="O2598" s="205"/>
      <c r="P2598" s="205"/>
      <c r="Q2598" s="205"/>
      <c r="R2598" s="205"/>
      <c r="S2598" s="205"/>
      <c r="T2598" s="206"/>
      <c r="AT2598" s="207" t="s">
        <v>189</v>
      </c>
      <c r="AU2598" s="207" t="s">
        <v>85</v>
      </c>
      <c r="AV2598" s="12" t="s">
        <v>83</v>
      </c>
      <c r="AW2598" s="12" t="s">
        <v>35</v>
      </c>
      <c r="AX2598" s="12" t="s">
        <v>75</v>
      </c>
      <c r="AY2598" s="207" t="s">
        <v>178</v>
      </c>
    </row>
    <row r="2599" spans="2:51" s="13" customFormat="1" ht="11.25">
      <c r="B2599" s="208"/>
      <c r="C2599" s="209"/>
      <c r="D2599" s="195" t="s">
        <v>189</v>
      </c>
      <c r="E2599" s="210" t="s">
        <v>19</v>
      </c>
      <c r="F2599" s="211" t="s">
        <v>2278</v>
      </c>
      <c r="G2599" s="209"/>
      <c r="H2599" s="212">
        <v>11</v>
      </c>
      <c r="I2599" s="213"/>
      <c r="J2599" s="209"/>
      <c r="K2599" s="209"/>
      <c r="L2599" s="214"/>
      <c r="M2599" s="215"/>
      <c r="N2599" s="216"/>
      <c r="O2599" s="216"/>
      <c r="P2599" s="216"/>
      <c r="Q2599" s="216"/>
      <c r="R2599" s="216"/>
      <c r="S2599" s="216"/>
      <c r="T2599" s="217"/>
      <c r="AT2599" s="218" t="s">
        <v>189</v>
      </c>
      <c r="AU2599" s="218" t="s">
        <v>85</v>
      </c>
      <c r="AV2599" s="13" t="s">
        <v>85</v>
      </c>
      <c r="AW2599" s="13" t="s">
        <v>35</v>
      </c>
      <c r="AX2599" s="13" t="s">
        <v>75</v>
      </c>
      <c r="AY2599" s="218" t="s">
        <v>178</v>
      </c>
    </row>
    <row r="2600" spans="2:51" s="12" customFormat="1" ht="11.25">
      <c r="B2600" s="198"/>
      <c r="C2600" s="199"/>
      <c r="D2600" s="195" t="s">
        <v>189</v>
      </c>
      <c r="E2600" s="200" t="s">
        <v>19</v>
      </c>
      <c r="F2600" s="201" t="s">
        <v>881</v>
      </c>
      <c r="G2600" s="199"/>
      <c r="H2600" s="200" t="s">
        <v>19</v>
      </c>
      <c r="I2600" s="202"/>
      <c r="J2600" s="199"/>
      <c r="K2600" s="199"/>
      <c r="L2600" s="203"/>
      <c r="M2600" s="204"/>
      <c r="N2600" s="205"/>
      <c r="O2600" s="205"/>
      <c r="P2600" s="205"/>
      <c r="Q2600" s="205"/>
      <c r="R2600" s="205"/>
      <c r="S2600" s="205"/>
      <c r="T2600" s="206"/>
      <c r="AT2600" s="207" t="s">
        <v>189</v>
      </c>
      <c r="AU2600" s="207" t="s">
        <v>85</v>
      </c>
      <c r="AV2600" s="12" t="s">
        <v>83</v>
      </c>
      <c r="AW2600" s="12" t="s">
        <v>35</v>
      </c>
      <c r="AX2600" s="12" t="s">
        <v>75</v>
      </c>
      <c r="AY2600" s="207" t="s">
        <v>178</v>
      </c>
    </row>
    <row r="2601" spans="2:51" s="13" customFormat="1" ht="11.25">
      <c r="B2601" s="208"/>
      <c r="C2601" s="209"/>
      <c r="D2601" s="195" t="s">
        <v>189</v>
      </c>
      <c r="E2601" s="210" t="s">
        <v>19</v>
      </c>
      <c r="F2601" s="211" t="s">
        <v>2729</v>
      </c>
      <c r="G2601" s="209"/>
      <c r="H2601" s="212">
        <v>-1.8</v>
      </c>
      <c r="I2601" s="213"/>
      <c r="J2601" s="209"/>
      <c r="K2601" s="209"/>
      <c r="L2601" s="214"/>
      <c r="M2601" s="215"/>
      <c r="N2601" s="216"/>
      <c r="O2601" s="216"/>
      <c r="P2601" s="216"/>
      <c r="Q2601" s="216"/>
      <c r="R2601" s="216"/>
      <c r="S2601" s="216"/>
      <c r="T2601" s="217"/>
      <c r="AT2601" s="218" t="s">
        <v>189</v>
      </c>
      <c r="AU2601" s="218" t="s">
        <v>85</v>
      </c>
      <c r="AV2601" s="13" t="s">
        <v>85</v>
      </c>
      <c r="AW2601" s="13" t="s">
        <v>35</v>
      </c>
      <c r="AX2601" s="13" t="s">
        <v>75</v>
      </c>
      <c r="AY2601" s="218" t="s">
        <v>178</v>
      </c>
    </row>
    <row r="2602" spans="2:51" s="15" customFormat="1" ht="11.25">
      <c r="B2602" s="230"/>
      <c r="C2602" s="231"/>
      <c r="D2602" s="195" t="s">
        <v>189</v>
      </c>
      <c r="E2602" s="232" t="s">
        <v>19</v>
      </c>
      <c r="F2602" s="233" t="s">
        <v>274</v>
      </c>
      <c r="G2602" s="231"/>
      <c r="H2602" s="234">
        <v>9.1999999999999993</v>
      </c>
      <c r="I2602" s="235"/>
      <c r="J2602" s="231"/>
      <c r="K2602" s="231"/>
      <c r="L2602" s="236"/>
      <c r="M2602" s="237"/>
      <c r="N2602" s="238"/>
      <c r="O2602" s="238"/>
      <c r="P2602" s="238"/>
      <c r="Q2602" s="238"/>
      <c r="R2602" s="238"/>
      <c r="S2602" s="238"/>
      <c r="T2602" s="239"/>
      <c r="AT2602" s="240" t="s">
        <v>189</v>
      </c>
      <c r="AU2602" s="240" t="s">
        <v>85</v>
      </c>
      <c r="AV2602" s="15" t="s">
        <v>198</v>
      </c>
      <c r="AW2602" s="15" t="s">
        <v>35</v>
      </c>
      <c r="AX2602" s="15" t="s">
        <v>75</v>
      </c>
      <c r="AY2602" s="240" t="s">
        <v>178</v>
      </c>
    </row>
    <row r="2603" spans="2:51" s="12" customFormat="1" ht="11.25">
      <c r="B2603" s="198"/>
      <c r="C2603" s="199"/>
      <c r="D2603" s="195" t="s">
        <v>189</v>
      </c>
      <c r="E2603" s="200" t="s">
        <v>19</v>
      </c>
      <c r="F2603" s="201" t="s">
        <v>1224</v>
      </c>
      <c r="G2603" s="199"/>
      <c r="H2603" s="200" t="s">
        <v>19</v>
      </c>
      <c r="I2603" s="202"/>
      <c r="J2603" s="199"/>
      <c r="K2603" s="199"/>
      <c r="L2603" s="203"/>
      <c r="M2603" s="204"/>
      <c r="N2603" s="205"/>
      <c r="O2603" s="205"/>
      <c r="P2603" s="205"/>
      <c r="Q2603" s="205"/>
      <c r="R2603" s="205"/>
      <c r="S2603" s="205"/>
      <c r="T2603" s="206"/>
      <c r="AT2603" s="207" t="s">
        <v>189</v>
      </c>
      <c r="AU2603" s="207" t="s">
        <v>85</v>
      </c>
      <c r="AV2603" s="12" t="s">
        <v>83</v>
      </c>
      <c r="AW2603" s="12" t="s">
        <v>35</v>
      </c>
      <c r="AX2603" s="12" t="s">
        <v>75</v>
      </c>
      <c r="AY2603" s="207" t="s">
        <v>178</v>
      </c>
    </row>
    <row r="2604" spans="2:51" s="13" customFormat="1" ht="11.25">
      <c r="B2604" s="208"/>
      <c r="C2604" s="209"/>
      <c r="D2604" s="195" t="s">
        <v>189</v>
      </c>
      <c r="E2604" s="210" t="s">
        <v>19</v>
      </c>
      <c r="F2604" s="211" t="s">
        <v>1310</v>
      </c>
      <c r="G2604" s="209"/>
      <c r="H2604" s="212">
        <v>41.844000000000001</v>
      </c>
      <c r="I2604" s="213"/>
      <c r="J2604" s="209"/>
      <c r="K2604" s="209"/>
      <c r="L2604" s="214"/>
      <c r="M2604" s="215"/>
      <c r="N2604" s="216"/>
      <c r="O2604" s="216"/>
      <c r="P2604" s="216"/>
      <c r="Q2604" s="216"/>
      <c r="R2604" s="216"/>
      <c r="S2604" s="216"/>
      <c r="T2604" s="217"/>
      <c r="AT2604" s="218" t="s">
        <v>189</v>
      </c>
      <c r="AU2604" s="218" t="s">
        <v>85</v>
      </c>
      <c r="AV2604" s="13" t="s">
        <v>85</v>
      </c>
      <c r="AW2604" s="13" t="s">
        <v>35</v>
      </c>
      <c r="AX2604" s="13" t="s">
        <v>75</v>
      </c>
      <c r="AY2604" s="218" t="s">
        <v>178</v>
      </c>
    </row>
    <row r="2605" spans="2:51" s="12" customFormat="1" ht="11.25">
      <c r="B2605" s="198"/>
      <c r="C2605" s="199"/>
      <c r="D2605" s="195" t="s">
        <v>189</v>
      </c>
      <c r="E2605" s="200" t="s">
        <v>19</v>
      </c>
      <c r="F2605" s="201" t="s">
        <v>881</v>
      </c>
      <c r="G2605" s="199"/>
      <c r="H2605" s="200" t="s">
        <v>19</v>
      </c>
      <c r="I2605" s="202"/>
      <c r="J2605" s="199"/>
      <c r="K2605" s="199"/>
      <c r="L2605" s="203"/>
      <c r="M2605" s="204"/>
      <c r="N2605" s="205"/>
      <c r="O2605" s="205"/>
      <c r="P2605" s="205"/>
      <c r="Q2605" s="205"/>
      <c r="R2605" s="205"/>
      <c r="S2605" s="205"/>
      <c r="T2605" s="206"/>
      <c r="AT2605" s="207" t="s">
        <v>189</v>
      </c>
      <c r="AU2605" s="207" t="s">
        <v>85</v>
      </c>
      <c r="AV2605" s="12" t="s">
        <v>83</v>
      </c>
      <c r="AW2605" s="12" t="s">
        <v>35</v>
      </c>
      <c r="AX2605" s="12" t="s">
        <v>75</v>
      </c>
      <c r="AY2605" s="207" t="s">
        <v>178</v>
      </c>
    </row>
    <row r="2606" spans="2:51" s="13" customFormat="1" ht="11.25">
      <c r="B2606" s="208"/>
      <c r="C2606" s="209"/>
      <c r="D2606" s="195" t="s">
        <v>189</v>
      </c>
      <c r="E2606" s="210" t="s">
        <v>19</v>
      </c>
      <c r="F2606" s="211" t="s">
        <v>1311</v>
      </c>
      <c r="G2606" s="209"/>
      <c r="H2606" s="212">
        <v>-4.7460000000000004</v>
      </c>
      <c r="I2606" s="213"/>
      <c r="J2606" s="209"/>
      <c r="K2606" s="209"/>
      <c r="L2606" s="214"/>
      <c r="M2606" s="215"/>
      <c r="N2606" s="216"/>
      <c r="O2606" s="216"/>
      <c r="P2606" s="216"/>
      <c r="Q2606" s="216"/>
      <c r="R2606" s="216"/>
      <c r="S2606" s="216"/>
      <c r="T2606" s="217"/>
      <c r="AT2606" s="218" t="s">
        <v>189</v>
      </c>
      <c r="AU2606" s="218" t="s">
        <v>85</v>
      </c>
      <c r="AV2606" s="13" t="s">
        <v>85</v>
      </c>
      <c r="AW2606" s="13" t="s">
        <v>35</v>
      </c>
      <c r="AX2606" s="13" t="s">
        <v>75</v>
      </c>
      <c r="AY2606" s="218" t="s">
        <v>178</v>
      </c>
    </row>
    <row r="2607" spans="2:51" s="15" customFormat="1" ht="11.25">
      <c r="B2607" s="230"/>
      <c r="C2607" s="231"/>
      <c r="D2607" s="195" t="s">
        <v>189</v>
      </c>
      <c r="E2607" s="232" t="s">
        <v>19</v>
      </c>
      <c r="F2607" s="233" t="s">
        <v>274</v>
      </c>
      <c r="G2607" s="231"/>
      <c r="H2607" s="234">
        <v>37.097999999999999</v>
      </c>
      <c r="I2607" s="235"/>
      <c r="J2607" s="231"/>
      <c r="K2607" s="231"/>
      <c r="L2607" s="236"/>
      <c r="M2607" s="237"/>
      <c r="N2607" s="238"/>
      <c r="O2607" s="238"/>
      <c r="P2607" s="238"/>
      <c r="Q2607" s="238"/>
      <c r="R2607" s="238"/>
      <c r="S2607" s="238"/>
      <c r="T2607" s="239"/>
      <c r="AT2607" s="240" t="s">
        <v>189</v>
      </c>
      <c r="AU2607" s="240" t="s">
        <v>85</v>
      </c>
      <c r="AV2607" s="15" t="s">
        <v>198</v>
      </c>
      <c r="AW2607" s="15" t="s">
        <v>35</v>
      </c>
      <c r="AX2607" s="15" t="s">
        <v>75</v>
      </c>
      <c r="AY2607" s="240" t="s">
        <v>178</v>
      </c>
    </row>
    <row r="2608" spans="2:51" s="12" customFormat="1" ht="11.25">
      <c r="B2608" s="198"/>
      <c r="C2608" s="199"/>
      <c r="D2608" s="195" t="s">
        <v>189</v>
      </c>
      <c r="E2608" s="200" t="s">
        <v>19</v>
      </c>
      <c r="F2608" s="201" t="s">
        <v>1227</v>
      </c>
      <c r="G2608" s="199"/>
      <c r="H2608" s="200" t="s">
        <v>19</v>
      </c>
      <c r="I2608" s="202"/>
      <c r="J2608" s="199"/>
      <c r="K2608" s="199"/>
      <c r="L2608" s="203"/>
      <c r="M2608" s="204"/>
      <c r="N2608" s="205"/>
      <c r="O2608" s="205"/>
      <c r="P2608" s="205"/>
      <c r="Q2608" s="205"/>
      <c r="R2608" s="205"/>
      <c r="S2608" s="205"/>
      <c r="T2608" s="206"/>
      <c r="AT2608" s="207" t="s">
        <v>189</v>
      </c>
      <c r="AU2608" s="207" t="s">
        <v>85</v>
      </c>
      <c r="AV2608" s="12" t="s">
        <v>83</v>
      </c>
      <c r="AW2608" s="12" t="s">
        <v>35</v>
      </c>
      <c r="AX2608" s="12" t="s">
        <v>75</v>
      </c>
      <c r="AY2608" s="207" t="s">
        <v>178</v>
      </c>
    </row>
    <row r="2609" spans="2:51" s="13" customFormat="1" ht="11.25">
      <c r="B2609" s="208"/>
      <c r="C2609" s="209"/>
      <c r="D2609" s="195" t="s">
        <v>189</v>
      </c>
      <c r="E2609" s="210" t="s">
        <v>19</v>
      </c>
      <c r="F2609" s="211" t="s">
        <v>1312</v>
      </c>
      <c r="G2609" s="209"/>
      <c r="H2609" s="212">
        <v>49.134999999999998</v>
      </c>
      <c r="I2609" s="213"/>
      <c r="J2609" s="209"/>
      <c r="K2609" s="209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189</v>
      </c>
      <c r="AU2609" s="218" t="s">
        <v>85</v>
      </c>
      <c r="AV2609" s="13" t="s">
        <v>85</v>
      </c>
      <c r="AW2609" s="13" t="s">
        <v>35</v>
      </c>
      <c r="AX2609" s="13" t="s">
        <v>75</v>
      </c>
      <c r="AY2609" s="218" t="s">
        <v>178</v>
      </c>
    </row>
    <row r="2610" spans="2:51" s="13" customFormat="1" ht="11.25">
      <c r="B2610" s="208"/>
      <c r="C2610" s="209"/>
      <c r="D2610" s="195" t="s">
        <v>189</v>
      </c>
      <c r="E2610" s="210" t="s">
        <v>19</v>
      </c>
      <c r="F2610" s="211" t="s">
        <v>1313</v>
      </c>
      <c r="G2610" s="209"/>
      <c r="H2610" s="212">
        <v>4.7549999999999999</v>
      </c>
      <c r="I2610" s="213"/>
      <c r="J2610" s="209"/>
      <c r="K2610" s="209"/>
      <c r="L2610" s="214"/>
      <c r="M2610" s="215"/>
      <c r="N2610" s="216"/>
      <c r="O2610" s="216"/>
      <c r="P2610" s="216"/>
      <c r="Q2610" s="216"/>
      <c r="R2610" s="216"/>
      <c r="S2610" s="216"/>
      <c r="T2610" s="217"/>
      <c r="AT2610" s="218" t="s">
        <v>189</v>
      </c>
      <c r="AU2610" s="218" t="s">
        <v>85</v>
      </c>
      <c r="AV2610" s="13" t="s">
        <v>85</v>
      </c>
      <c r="AW2610" s="13" t="s">
        <v>35</v>
      </c>
      <c r="AX2610" s="13" t="s">
        <v>75</v>
      </c>
      <c r="AY2610" s="218" t="s">
        <v>178</v>
      </c>
    </row>
    <row r="2611" spans="2:51" s="12" customFormat="1" ht="11.25">
      <c r="B2611" s="198"/>
      <c r="C2611" s="199"/>
      <c r="D2611" s="195" t="s">
        <v>189</v>
      </c>
      <c r="E2611" s="200" t="s">
        <v>19</v>
      </c>
      <c r="F2611" s="201" t="s">
        <v>881</v>
      </c>
      <c r="G2611" s="199"/>
      <c r="H2611" s="200" t="s">
        <v>19</v>
      </c>
      <c r="I2611" s="202"/>
      <c r="J2611" s="199"/>
      <c r="K2611" s="199"/>
      <c r="L2611" s="203"/>
      <c r="M2611" s="204"/>
      <c r="N2611" s="205"/>
      <c r="O2611" s="205"/>
      <c r="P2611" s="205"/>
      <c r="Q2611" s="205"/>
      <c r="R2611" s="205"/>
      <c r="S2611" s="205"/>
      <c r="T2611" s="206"/>
      <c r="AT2611" s="207" t="s">
        <v>189</v>
      </c>
      <c r="AU2611" s="207" t="s">
        <v>85</v>
      </c>
      <c r="AV2611" s="12" t="s">
        <v>83</v>
      </c>
      <c r="AW2611" s="12" t="s">
        <v>35</v>
      </c>
      <c r="AX2611" s="12" t="s">
        <v>75</v>
      </c>
      <c r="AY2611" s="207" t="s">
        <v>178</v>
      </c>
    </row>
    <row r="2612" spans="2:51" s="13" customFormat="1" ht="11.25">
      <c r="B2612" s="208"/>
      <c r="C2612" s="209"/>
      <c r="D2612" s="195" t="s">
        <v>189</v>
      </c>
      <c r="E2612" s="210" t="s">
        <v>19</v>
      </c>
      <c r="F2612" s="211" t="s">
        <v>1314</v>
      </c>
      <c r="G2612" s="209"/>
      <c r="H2612" s="212">
        <v>-3.1520000000000001</v>
      </c>
      <c r="I2612" s="213"/>
      <c r="J2612" s="209"/>
      <c r="K2612" s="209"/>
      <c r="L2612" s="214"/>
      <c r="M2612" s="215"/>
      <c r="N2612" s="216"/>
      <c r="O2612" s="216"/>
      <c r="P2612" s="216"/>
      <c r="Q2612" s="216"/>
      <c r="R2612" s="216"/>
      <c r="S2612" s="216"/>
      <c r="T2612" s="217"/>
      <c r="AT2612" s="218" t="s">
        <v>189</v>
      </c>
      <c r="AU2612" s="218" t="s">
        <v>85</v>
      </c>
      <c r="AV2612" s="13" t="s">
        <v>85</v>
      </c>
      <c r="AW2612" s="13" t="s">
        <v>35</v>
      </c>
      <c r="AX2612" s="13" t="s">
        <v>75</v>
      </c>
      <c r="AY2612" s="218" t="s">
        <v>178</v>
      </c>
    </row>
    <row r="2613" spans="2:51" s="15" customFormat="1" ht="11.25">
      <c r="B2613" s="230"/>
      <c r="C2613" s="231"/>
      <c r="D2613" s="195" t="s">
        <v>189</v>
      </c>
      <c r="E2613" s="232" t="s">
        <v>19</v>
      </c>
      <c r="F2613" s="233" t="s">
        <v>274</v>
      </c>
      <c r="G2613" s="231"/>
      <c r="H2613" s="234">
        <v>50.738</v>
      </c>
      <c r="I2613" s="235"/>
      <c r="J2613" s="231"/>
      <c r="K2613" s="231"/>
      <c r="L2613" s="236"/>
      <c r="M2613" s="237"/>
      <c r="N2613" s="238"/>
      <c r="O2613" s="238"/>
      <c r="P2613" s="238"/>
      <c r="Q2613" s="238"/>
      <c r="R2613" s="238"/>
      <c r="S2613" s="238"/>
      <c r="T2613" s="239"/>
      <c r="AT2613" s="240" t="s">
        <v>189</v>
      </c>
      <c r="AU2613" s="240" t="s">
        <v>85</v>
      </c>
      <c r="AV2613" s="15" t="s">
        <v>198</v>
      </c>
      <c r="AW2613" s="15" t="s">
        <v>35</v>
      </c>
      <c r="AX2613" s="15" t="s">
        <v>75</v>
      </c>
      <c r="AY2613" s="240" t="s">
        <v>178</v>
      </c>
    </row>
    <row r="2614" spans="2:51" s="12" customFormat="1" ht="11.25">
      <c r="B2614" s="198"/>
      <c r="C2614" s="199"/>
      <c r="D2614" s="195" t="s">
        <v>189</v>
      </c>
      <c r="E2614" s="200" t="s">
        <v>19</v>
      </c>
      <c r="F2614" s="201" t="s">
        <v>1231</v>
      </c>
      <c r="G2614" s="199"/>
      <c r="H2614" s="200" t="s">
        <v>19</v>
      </c>
      <c r="I2614" s="202"/>
      <c r="J2614" s="199"/>
      <c r="K2614" s="199"/>
      <c r="L2614" s="203"/>
      <c r="M2614" s="204"/>
      <c r="N2614" s="205"/>
      <c r="O2614" s="205"/>
      <c r="P2614" s="205"/>
      <c r="Q2614" s="205"/>
      <c r="R2614" s="205"/>
      <c r="S2614" s="205"/>
      <c r="T2614" s="206"/>
      <c r="AT2614" s="207" t="s">
        <v>189</v>
      </c>
      <c r="AU2614" s="207" t="s">
        <v>85</v>
      </c>
      <c r="AV2614" s="12" t="s">
        <v>83</v>
      </c>
      <c r="AW2614" s="12" t="s">
        <v>35</v>
      </c>
      <c r="AX2614" s="12" t="s">
        <v>75</v>
      </c>
      <c r="AY2614" s="207" t="s">
        <v>178</v>
      </c>
    </row>
    <row r="2615" spans="2:51" s="13" customFormat="1" ht="11.25">
      <c r="B2615" s="208"/>
      <c r="C2615" s="209"/>
      <c r="D2615" s="195" t="s">
        <v>189</v>
      </c>
      <c r="E2615" s="210" t="s">
        <v>19</v>
      </c>
      <c r="F2615" s="211" t="s">
        <v>1315</v>
      </c>
      <c r="G2615" s="209"/>
      <c r="H2615" s="212">
        <v>56.109000000000002</v>
      </c>
      <c r="I2615" s="213"/>
      <c r="J2615" s="209"/>
      <c r="K2615" s="209"/>
      <c r="L2615" s="214"/>
      <c r="M2615" s="215"/>
      <c r="N2615" s="216"/>
      <c r="O2615" s="216"/>
      <c r="P2615" s="216"/>
      <c r="Q2615" s="216"/>
      <c r="R2615" s="216"/>
      <c r="S2615" s="216"/>
      <c r="T2615" s="217"/>
      <c r="AT2615" s="218" t="s">
        <v>189</v>
      </c>
      <c r="AU2615" s="218" t="s">
        <v>85</v>
      </c>
      <c r="AV2615" s="13" t="s">
        <v>85</v>
      </c>
      <c r="AW2615" s="13" t="s">
        <v>35</v>
      </c>
      <c r="AX2615" s="13" t="s">
        <v>75</v>
      </c>
      <c r="AY2615" s="218" t="s">
        <v>178</v>
      </c>
    </row>
    <row r="2616" spans="2:51" s="12" customFormat="1" ht="11.25">
      <c r="B2616" s="198"/>
      <c r="C2616" s="199"/>
      <c r="D2616" s="195" t="s">
        <v>189</v>
      </c>
      <c r="E2616" s="200" t="s">
        <v>19</v>
      </c>
      <c r="F2616" s="201" t="s">
        <v>881</v>
      </c>
      <c r="G2616" s="199"/>
      <c r="H2616" s="200" t="s">
        <v>19</v>
      </c>
      <c r="I2616" s="202"/>
      <c r="J2616" s="199"/>
      <c r="K2616" s="199"/>
      <c r="L2616" s="203"/>
      <c r="M2616" s="204"/>
      <c r="N2616" s="205"/>
      <c r="O2616" s="205"/>
      <c r="P2616" s="205"/>
      <c r="Q2616" s="205"/>
      <c r="R2616" s="205"/>
      <c r="S2616" s="205"/>
      <c r="T2616" s="206"/>
      <c r="AT2616" s="207" t="s">
        <v>189</v>
      </c>
      <c r="AU2616" s="207" t="s">
        <v>85</v>
      </c>
      <c r="AV2616" s="12" t="s">
        <v>83</v>
      </c>
      <c r="AW2616" s="12" t="s">
        <v>35</v>
      </c>
      <c r="AX2616" s="12" t="s">
        <v>75</v>
      </c>
      <c r="AY2616" s="207" t="s">
        <v>178</v>
      </c>
    </row>
    <row r="2617" spans="2:51" s="13" customFormat="1" ht="11.25">
      <c r="B2617" s="208"/>
      <c r="C2617" s="209"/>
      <c r="D2617" s="195" t="s">
        <v>189</v>
      </c>
      <c r="E2617" s="210" t="s">
        <v>19</v>
      </c>
      <c r="F2617" s="211" t="s">
        <v>1314</v>
      </c>
      <c r="G2617" s="209"/>
      <c r="H2617" s="212">
        <v>-3.1520000000000001</v>
      </c>
      <c r="I2617" s="213"/>
      <c r="J2617" s="209"/>
      <c r="K2617" s="209"/>
      <c r="L2617" s="214"/>
      <c r="M2617" s="215"/>
      <c r="N2617" s="216"/>
      <c r="O2617" s="216"/>
      <c r="P2617" s="216"/>
      <c r="Q2617" s="216"/>
      <c r="R2617" s="216"/>
      <c r="S2617" s="216"/>
      <c r="T2617" s="217"/>
      <c r="AT2617" s="218" t="s">
        <v>189</v>
      </c>
      <c r="AU2617" s="218" t="s">
        <v>85</v>
      </c>
      <c r="AV2617" s="13" t="s">
        <v>85</v>
      </c>
      <c r="AW2617" s="13" t="s">
        <v>35</v>
      </c>
      <c r="AX2617" s="13" t="s">
        <v>75</v>
      </c>
      <c r="AY2617" s="218" t="s">
        <v>178</v>
      </c>
    </row>
    <row r="2618" spans="2:51" s="15" customFormat="1" ht="11.25">
      <c r="B2618" s="230"/>
      <c r="C2618" s="231"/>
      <c r="D2618" s="195" t="s">
        <v>189</v>
      </c>
      <c r="E2618" s="232" t="s">
        <v>19</v>
      </c>
      <c r="F2618" s="233" t="s">
        <v>274</v>
      </c>
      <c r="G2618" s="231"/>
      <c r="H2618" s="234">
        <v>52.957000000000001</v>
      </c>
      <c r="I2618" s="235"/>
      <c r="J2618" s="231"/>
      <c r="K2618" s="231"/>
      <c r="L2618" s="236"/>
      <c r="M2618" s="237"/>
      <c r="N2618" s="238"/>
      <c r="O2618" s="238"/>
      <c r="P2618" s="238"/>
      <c r="Q2618" s="238"/>
      <c r="R2618" s="238"/>
      <c r="S2618" s="238"/>
      <c r="T2618" s="239"/>
      <c r="AT2618" s="240" t="s">
        <v>189</v>
      </c>
      <c r="AU2618" s="240" t="s">
        <v>85</v>
      </c>
      <c r="AV2618" s="15" t="s">
        <v>198</v>
      </c>
      <c r="AW2618" s="15" t="s">
        <v>35</v>
      </c>
      <c r="AX2618" s="15" t="s">
        <v>75</v>
      </c>
      <c r="AY2618" s="240" t="s">
        <v>178</v>
      </c>
    </row>
    <row r="2619" spans="2:51" s="12" customFormat="1" ht="11.25">
      <c r="B2619" s="198"/>
      <c r="C2619" s="199"/>
      <c r="D2619" s="195" t="s">
        <v>189</v>
      </c>
      <c r="E2619" s="200" t="s">
        <v>19</v>
      </c>
      <c r="F2619" s="201" t="s">
        <v>1233</v>
      </c>
      <c r="G2619" s="199"/>
      <c r="H2619" s="200" t="s">
        <v>19</v>
      </c>
      <c r="I2619" s="202"/>
      <c r="J2619" s="199"/>
      <c r="K2619" s="199"/>
      <c r="L2619" s="203"/>
      <c r="M2619" s="204"/>
      <c r="N2619" s="205"/>
      <c r="O2619" s="205"/>
      <c r="P2619" s="205"/>
      <c r="Q2619" s="205"/>
      <c r="R2619" s="205"/>
      <c r="S2619" s="205"/>
      <c r="T2619" s="206"/>
      <c r="AT2619" s="207" t="s">
        <v>189</v>
      </c>
      <c r="AU2619" s="207" t="s">
        <v>85</v>
      </c>
      <c r="AV2619" s="12" t="s">
        <v>83</v>
      </c>
      <c r="AW2619" s="12" t="s">
        <v>35</v>
      </c>
      <c r="AX2619" s="12" t="s">
        <v>75</v>
      </c>
      <c r="AY2619" s="207" t="s">
        <v>178</v>
      </c>
    </row>
    <row r="2620" spans="2:51" s="13" customFormat="1" ht="11.25">
      <c r="B2620" s="208"/>
      <c r="C2620" s="209"/>
      <c r="D2620" s="195" t="s">
        <v>189</v>
      </c>
      <c r="E2620" s="210" t="s">
        <v>19</v>
      </c>
      <c r="F2620" s="211" t="s">
        <v>1316</v>
      </c>
      <c r="G2620" s="209"/>
      <c r="H2620" s="212">
        <v>68.789000000000001</v>
      </c>
      <c r="I2620" s="213"/>
      <c r="J2620" s="209"/>
      <c r="K2620" s="209"/>
      <c r="L2620" s="214"/>
      <c r="M2620" s="215"/>
      <c r="N2620" s="216"/>
      <c r="O2620" s="216"/>
      <c r="P2620" s="216"/>
      <c r="Q2620" s="216"/>
      <c r="R2620" s="216"/>
      <c r="S2620" s="216"/>
      <c r="T2620" s="217"/>
      <c r="AT2620" s="218" t="s">
        <v>189</v>
      </c>
      <c r="AU2620" s="218" t="s">
        <v>85</v>
      </c>
      <c r="AV2620" s="13" t="s">
        <v>85</v>
      </c>
      <c r="AW2620" s="13" t="s">
        <v>35</v>
      </c>
      <c r="AX2620" s="13" t="s">
        <v>75</v>
      </c>
      <c r="AY2620" s="218" t="s">
        <v>178</v>
      </c>
    </row>
    <row r="2621" spans="2:51" s="12" customFormat="1" ht="11.25">
      <c r="B2621" s="198"/>
      <c r="C2621" s="199"/>
      <c r="D2621" s="195" t="s">
        <v>189</v>
      </c>
      <c r="E2621" s="200" t="s">
        <v>19</v>
      </c>
      <c r="F2621" s="201" t="s">
        <v>881</v>
      </c>
      <c r="G2621" s="199"/>
      <c r="H2621" s="200" t="s">
        <v>19</v>
      </c>
      <c r="I2621" s="202"/>
      <c r="J2621" s="199"/>
      <c r="K2621" s="199"/>
      <c r="L2621" s="203"/>
      <c r="M2621" s="204"/>
      <c r="N2621" s="205"/>
      <c r="O2621" s="205"/>
      <c r="P2621" s="205"/>
      <c r="Q2621" s="205"/>
      <c r="R2621" s="205"/>
      <c r="S2621" s="205"/>
      <c r="T2621" s="206"/>
      <c r="AT2621" s="207" t="s">
        <v>189</v>
      </c>
      <c r="AU2621" s="207" t="s">
        <v>85</v>
      </c>
      <c r="AV2621" s="12" t="s">
        <v>83</v>
      </c>
      <c r="AW2621" s="12" t="s">
        <v>35</v>
      </c>
      <c r="AX2621" s="12" t="s">
        <v>75</v>
      </c>
      <c r="AY2621" s="207" t="s">
        <v>178</v>
      </c>
    </row>
    <row r="2622" spans="2:51" s="13" customFormat="1" ht="11.25">
      <c r="B2622" s="208"/>
      <c r="C2622" s="209"/>
      <c r="D2622" s="195" t="s">
        <v>189</v>
      </c>
      <c r="E2622" s="210" t="s">
        <v>19</v>
      </c>
      <c r="F2622" s="211" t="s">
        <v>1317</v>
      </c>
      <c r="G2622" s="209"/>
      <c r="H2622" s="212">
        <v>-6.2279999999999998</v>
      </c>
      <c r="I2622" s="213"/>
      <c r="J2622" s="209"/>
      <c r="K2622" s="209"/>
      <c r="L2622" s="214"/>
      <c r="M2622" s="215"/>
      <c r="N2622" s="216"/>
      <c r="O2622" s="216"/>
      <c r="P2622" s="216"/>
      <c r="Q2622" s="216"/>
      <c r="R2622" s="216"/>
      <c r="S2622" s="216"/>
      <c r="T2622" s="217"/>
      <c r="AT2622" s="218" t="s">
        <v>189</v>
      </c>
      <c r="AU2622" s="218" t="s">
        <v>85</v>
      </c>
      <c r="AV2622" s="13" t="s">
        <v>85</v>
      </c>
      <c r="AW2622" s="13" t="s">
        <v>35</v>
      </c>
      <c r="AX2622" s="13" t="s">
        <v>75</v>
      </c>
      <c r="AY2622" s="218" t="s">
        <v>178</v>
      </c>
    </row>
    <row r="2623" spans="2:51" s="15" customFormat="1" ht="11.25">
      <c r="B2623" s="230"/>
      <c r="C2623" s="231"/>
      <c r="D2623" s="195" t="s">
        <v>189</v>
      </c>
      <c r="E2623" s="232" t="s">
        <v>19</v>
      </c>
      <c r="F2623" s="233" t="s">
        <v>274</v>
      </c>
      <c r="G2623" s="231"/>
      <c r="H2623" s="234">
        <v>62.561</v>
      </c>
      <c r="I2623" s="235"/>
      <c r="J2623" s="231"/>
      <c r="K2623" s="231"/>
      <c r="L2623" s="236"/>
      <c r="M2623" s="237"/>
      <c r="N2623" s="238"/>
      <c r="O2623" s="238"/>
      <c r="P2623" s="238"/>
      <c r="Q2623" s="238"/>
      <c r="R2623" s="238"/>
      <c r="S2623" s="238"/>
      <c r="T2623" s="239"/>
      <c r="AT2623" s="240" t="s">
        <v>189</v>
      </c>
      <c r="AU2623" s="240" t="s">
        <v>85</v>
      </c>
      <c r="AV2623" s="15" t="s">
        <v>198</v>
      </c>
      <c r="AW2623" s="15" t="s">
        <v>35</v>
      </c>
      <c r="AX2623" s="15" t="s">
        <v>75</v>
      </c>
      <c r="AY2623" s="240" t="s">
        <v>178</v>
      </c>
    </row>
    <row r="2624" spans="2:51" s="14" customFormat="1" ht="11.25">
      <c r="B2624" s="219"/>
      <c r="C2624" s="220"/>
      <c r="D2624" s="195" t="s">
        <v>189</v>
      </c>
      <c r="E2624" s="221" t="s">
        <v>19</v>
      </c>
      <c r="F2624" s="222" t="s">
        <v>258</v>
      </c>
      <c r="G2624" s="220"/>
      <c r="H2624" s="223">
        <v>277.75400000000002</v>
      </c>
      <c r="I2624" s="224"/>
      <c r="J2624" s="220"/>
      <c r="K2624" s="220"/>
      <c r="L2624" s="225"/>
      <c r="M2624" s="226"/>
      <c r="N2624" s="227"/>
      <c r="O2624" s="227"/>
      <c r="P2624" s="227"/>
      <c r="Q2624" s="227"/>
      <c r="R2624" s="227"/>
      <c r="S2624" s="227"/>
      <c r="T2624" s="228"/>
      <c r="AT2624" s="229" t="s">
        <v>189</v>
      </c>
      <c r="AU2624" s="229" t="s">
        <v>85</v>
      </c>
      <c r="AV2624" s="14" t="s">
        <v>185</v>
      </c>
      <c r="AW2624" s="14" t="s">
        <v>35</v>
      </c>
      <c r="AX2624" s="14" t="s">
        <v>83</v>
      </c>
      <c r="AY2624" s="229" t="s">
        <v>178</v>
      </c>
    </row>
    <row r="2625" spans="2:65" s="1" customFormat="1" ht="16.5" customHeight="1">
      <c r="B2625" s="35"/>
      <c r="C2625" s="183" t="s">
        <v>2788</v>
      </c>
      <c r="D2625" s="183" t="s">
        <v>180</v>
      </c>
      <c r="E2625" s="184" t="s">
        <v>2789</v>
      </c>
      <c r="F2625" s="185" t="s">
        <v>2790</v>
      </c>
      <c r="G2625" s="186" t="s">
        <v>1843</v>
      </c>
      <c r="H2625" s="255"/>
      <c r="I2625" s="188"/>
      <c r="J2625" s="189">
        <f>ROUND(I2625*H2625,2)</f>
        <v>0</v>
      </c>
      <c r="K2625" s="185" t="s">
        <v>184</v>
      </c>
      <c r="L2625" s="39"/>
      <c r="M2625" s="190" t="s">
        <v>19</v>
      </c>
      <c r="N2625" s="191" t="s">
        <v>46</v>
      </c>
      <c r="O2625" s="61"/>
      <c r="P2625" s="192">
        <f>O2625*H2625</f>
        <v>0</v>
      </c>
      <c r="Q2625" s="192">
        <v>0</v>
      </c>
      <c r="R2625" s="192">
        <f>Q2625*H2625</f>
        <v>0</v>
      </c>
      <c r="S2625" s="192">
        <v>0</v>
      </c>
      <c r="T2625" s="193">
        <f>S2625*H2625</f>
        <v>0</v>
      </c>
      <c r="AR2625" s="18" t="s">
        <v>288</v>
      </c>
      <c r="AT2625" s="18" t="s">
        <v>180</v>
      </c>
      <c r="AU2625" s="18" t="s">
        <v>85</v>
      </c>
      <c r="AY2625" s="18" t="s">
        <v>178</v>
      </c>
      <c r="BE2625" s="194">
        <f>IF(N2625="základní",J2625,0)</f>
        <v>0</v>
      </c>
      <c r="BF2625" s="194">
        <f>IF(N2625="snížená",J2625,0)</f>
        <v>0</v>
      </c>
      <c r="BG2625" s="194">
        <f>IF(N2625="zákl. přenesená",J2625,0)</f>
        <v>0</v>
      </c>
      <c r="BH2625" s="194">
        <f>IF(N2625="sníž. přenesená",J2625,0)</f>
        <v>0</v>
      </c>
      <c r="BI2625" s="194">
        <f>IF(N2625="nulová",J2625,0)</f>
        <v>0</v>
      </c>
      <c r="BJ2625" s="18" t="s">
        <v>83</v>
      </c>
      <c r="BK2625" s="194">
        <f>ROUND(I2625*H2625,2)</f>
        <v>0</v>
      </c>
      <c r="BL2625" s="18" t="s">
        <v>288</v>
      </c>
      <c r="BM2625" s="18" t="s">
        <v>2791</v>
      </c>
    </row>
    <row r="2626" spans="2:65" s="1" customFormat="1" ht="11.25">
      <c r="B2626" s="35"/>
      <c r="C2626" s="36"/>
      <c r="D2626" s="195" t="s">
        <v>187</v>
      </c>
      <c r="E2626" s="36"/>
      <c r="F2626" s="196" t="s">
        <v>2792</v>
      </c>
      <c r="G2626" s="36"/>
      <c r="H2626" s="36"/>
      <c r="I2626" s="113"/>
      <c r="J2626" s="36"/>
      <c r="K2626" s="36"/>
      <c r="L2626" s="39"/>
      <c r="M2626" s="197"/>
      <c r="N2626" s="61"/>
      <c r="O2626" s="61"/>
      <c r="P2626" s="61"/>
      <c r="Q2626" s="61"/>
      <c r="R2626" s="61"/>
      <c r="S2626" s="61"/>
      <c r="T2626" s="62"/>
      <c r="AT2626" s="18" t="s">
        <v>187</v>
      </c>
      <c r="AU2626" s="18" t="s">
        <v>85</v>
      </c>
    </row>
    <row r="2627" spans="2:65" s="11" customFormat="1" ht="22.9" customHeight="1">
      <c r="B2627" s="167"/>
      <c r="C2627" s="168"/>
      <c r="D2627" s="169" t="s">
        <v>74</v>
      </c>
      <c r="E2627" s="181" t="s">
        <v>588</v>
      </c>
      <c r="F2627" s="181" t="s">
        <v>589</v>
      </c>
      <c r="G2627" s="168"/>
      <c r="H2627" s="168"/>
      <c r="I2627" s="171"/>
      <c r="J2627" s="182">
        <f>BK2627</f>
        <v>0</v>
      </c>
      <c r="K2627" s="168"/>
      <c r="L2627" s="173"/>
      <c r="M2627" s="174"/>
      <c r="N2627" s="175"/>
      <c r="O2627" s="175"/>
      <c r="P2627" s="176">
        <f>SUM(P2628:P2786)</f>
        <v>0</v>
      </c>
      <c r="Q2627" s="175"/>
      <c r="R2627" s="176">
        <f>SUM(R2628:R2786)</f>
        <v>5.2743668000000001</v>
      </c>
      <c r="S2627" s="175"/>
      <c r="T2627" s="177">
        <f>SUM(T2628:T2786)</f>
        <v>0</v>
      </c>
      <c r="AR2627" s="178" t="s">
        <v>85</v>
      </c>
      <c r="AT2627" s="179" t="s">
        <v>74</v>
      </c>
      <c r="AU2627" s="179" t="s">
        <v>83</v>
      </c>
      <c r="AY2627" s="178" t="s">
        <v>178</v>
      </c>
      <c r="BK2627" s="180">
        <f>SUM(BK2628:BK2786)</f>
        <v>0</v>
      </c>
    </row>
    <row r="2628" spans="2:65" s="1" customFormat="1" ht="16.5" customHeight="1">
      <c r="B2628" s="35"/>
      <c r="C2628" s="183" t="s">
        <v>2793</v>
      </c>
      <c r="D2628" s="183" t="s">
        <v>180</v>
      </c>
      <c r="E2628" s="184" t="s">
        <v>2794</v>
      </c>
      <c r="F2628" s="185" t="s">
        <v>2795</v>
      </c>
      <c r="G2628" s="186" t="s">
        <v>183</v>
      </c>
      <c r="H2628" s="187">
        <v>324.74200000000002</v>
      </c>
      <c r="I2628" s="188"/>
      <c r="J2628" s="189">
        <f>ROUND(I2628*H2628,2)</f>
        <v>0</v>
      </c>
      <c r="K2628" s="185" t="s">
        <v>184</v>
      </c>
      <c r="L2628" s="39"/>
      <c r="M2628" s="190" t="s">
        <v>19</v>
      </c>
      <c r="N2628" s="191" t="s">
        <v>46</v>
      </c>
      <c r="O2628" s="61"/>
      <c r="P2628" s="192">
        <f>O2628*H2628</f>
        <v>0</v>
      </c>
      <c r="Q2628" s="192">
        <v>3.0000000000000001E-3</v>
      </c>
      <c r="R2628" s="192">
        <f>Q2628*H2628</f>
        <v>0.97422600000000004</v>
      </c>
      <c r="S2628" s="192">
        <v>0</v>
      </c>
      <c r="T2628" s="193">
        <f>S2628*H2628</f>
        <v>0</v>
      </c>
      <c r="AR2628" s="18" t="s">
        <v>288</v>
      </c>
      <c r="AT2628" s="18" t="s">
        <v>180</v>
      </c>
      <c r="AU2628" s="18" t="s">
        <v>85</v>
      </c>
      <c r="AY2628" s="18" t="s">
        <v>178</v>
      </c>
      <c r="BE2628" s="194">
        <f>IF(N2628="základní",J2628,0)</f>
        <v>0</v>
      </c>
      <c r="BF2628" s="194">
        <f>IF(N2628="snížená",J2628,0)</f>
        <v>0</v>
      </c>
      <c r="BG2628" s="194">
        <f>IF(N2628="zákl. přenesená",J2628,0)</f>
        <v>0</v>
      </c>
      <c r="BH2628" s="194">
        <f>IF(N2628="sníž. přenesená",J2628,0)</f>
        <v>0</v>
      </c>
      <c r="BI2628" s="194">
        <f>IF(N2628="nulová",J2628,0)</f>
        <v>0</v>
      </c>
      <c r="BJ2628" s="18" t="s">
        <v>83</v>
      </c>
      <c r="BK2628" s="194">
        <f>ROUND(I2628*H2628,2)</f>
        <v>0</v>
      </c>
      <c r="BL2628" s="18" t="s">
        <v>288</v>
      </c>
      <c r="BM2628" s="18" t="s">
        <v>2796</v>
      </c>
    </row>
    <row r="2629" spans="2:65" s="1" customFormat="1" ht="19.5">
      <c r="B2629" s="35"/>
      <c r="C2629" s="36"/>
      <c r="D2629" s="195" t="s">
        <v>187</v>
      </c>
      <c r="E2629" s="36"/>
      <c r="F2629" s="196" t="s">
        <v>2797</v>
      </c>
      <c r="G2629" s="36"/>
      <c r="H2629" s="36"/>
      <c r="I2629" s="113"/>
      <c r="J2629" s="36"/>
      <c r="K2629" s="36"/>
      <c r="L2629" s="39"/>
      <c r="M2629" s="197"/>
      <c r="N2629" s="61"/>
      <c r="O2629" s="61"/>
      <c r="P2629" s="61"/>
      <c r="Q2629" s="61"/>
      <c r="R2629" s="61"/>
      <c r="S2629" s="61"/>
      <c r="T2629" s="62"/>
      <c r="AT2629" s="18" t="s">
        <v>187</v>
      </c>
      <c r="AU2629" s="18" t="s">
        <v>85</v>
      </c>
    </row>
    <row r="2630" spans="2:65" s="12" customFormat="1" ht="11.25">
      <c r="B2630" s="198"/>
      <c r="C2630" s="199"/>
      <c r="D2630" s="195" t="s">
        <v>189</v>
      </c>
      <c r="E2630" s="200" t="s">
        <v>19</v>
      </c>
      <c r="F2630" s="201" t="s">
        <v>2798</v>
      </c>
      <c r="G2630" s="199"/>
      <c r="H2630" s="200" t="s">
        <v>19</v>
      </c>
      <c r="I2630" s="202"/>
      <c r="J2630" s="199"/>
      <c r="K2630" s="199"/>
      <c r="L2630" s="203"/>
      <c r="M2630" s="204"/>
      <c r="N2630" s="205"/>
      <c r="O2630" s="205"/>
      <c r="P2630" s="205"/>
      <c r="Q2630" s="205"/>
      <c r="R2630" s="205"/>
      <c r="S2630" s="205"/>
      <c r="T2630" s="206"/>
      <c r="AT2630" s="207" t="s">
        <v>189</v>
      </c>
      <c r="AU2630" s="207" t="s">
        <v>85</v>
      </c>
      <c r="AV2630" s="12" t="s">
        <v>83</v>
      </c>
      <c r="AW2630" s="12" t="s">
        <v>35</v>
      </c>
      <c r="AX2630" s="12" t="s">
        <v>75</v>
      </c>
      <c r="AY2630" s="207" t="s">
        <v>178</v>
      </c>
    </row>
    <row r="2631" spans="2:65" s="12" customFormat="1" ht="11.25">
      <c r="B2631" s="198"/>
      <c r="C2631" s="199"/>
      <c r="D2631" s="195" t="s">
        <v>189</v>
      </c>
      <c r="E2631" s="200" t="s">
        <v>19</v>
      </c>
      <c r="F2631" s="201" t="s">
        <v>1242</v>
      </c>
      <c r="G2631" s="199"/>
      <c r="H2631" s="200" t="s">
        <v>19</v>
      </c>
      <c r="I2631" s="202"/>
      <c r="J2631" s="199"/>
      <c r="K2631" s="199"/>
      <c r="L2631" s="203"/>
      <c r="M2631" s="204"/>
      <c r="N2631" s="205"/>
      <c r="O2631" s="205"/>
      <c r="P2631" s="205"/>
      <c r="Q2631" s="205"/>
      <c r="R2631" s="205"/>
      <c r="S2631" s="205"/>
      <c r="T2631" s="206"/>
      <c r="AT2631" s="207" t="s">
        <v>189</v>
      </c>
      <c r="AU2631" s="207" t="s">
        <v>85</v>
      </c>
      <c r="AV2631" s="12" t="s">
        <v>83</v>
      </c>
      <c r="AW2631" s="12" t="s">
        <v>35</v>
      </c>
      <c r="AX2631" s="12" t="s">
        <v>75</v>
      </c>
      <c r="AY2631" s="207" t="s">
        <v>178</v>
      </c>
    </row>
    <row r="2632" spans="2:65" s="13" customFormat="1" ht="11.25">
      <c r="B2632" s="208"/>
      <c r="C2632" s="209"/>
      <c r="D2632" s="195" t="s">
        <v>189</v>
      </c>
      <c r="E2632" s="210" t="s">
        <v>19</v>
      </c>
      <c r="F2632" s="211" t="s">
        <v>2799</v>
      </c>
      <c r="G2632" s="209"/>
      <c r="H2632" s="212">
        <v>18.899999999999999</v>
      </c>
      <c r="I2632" s="213"/>
      <c r="J2632" s="209"/>
      <c r="K2632" s="209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189</v>
      </c>
      <c r="AU2632" s="218" t="s">
        <v>85</v>
      </c>
      <c r="AV2632" s="13" t="s">
        <v>85</v>
      </c>
      <c r="AW2632" s="13" t="s">
        <v>35</v>
      </c>
      <c r="AX2632" s="13" t="s">
        <v>75</v>
      </c>
      <c r="AY2632" s="218" t="s">
        <v>178</v>
      </c>
    </row>
    <row r="2633" spans="2:65" s="12" customFormat="1" ht="11.25">
      <c r="B2633" s="198"/>
      <c r="C2633" s="199"/>
      <c r="D2633" s="195" t="s">
        <v>189</v>
      </c>
      <c r="E2633" s="200" t="s">
        <v>19</v>
      </c>
      <c r="F2633" s="201" t="s">
        <v>881</v>
      </c>
      <c r="G2633" s="199"/>
      <c r="H2633" s="200" t="s">
        <v>19</v>
      </c>
      <c r="I2633" s="202"/>
      <c r="J2633" s="199"/>
      <c r="K2633" s="199"/>
      <c r="L2633" s="203"/>
      <c r="M2633" s="204"/>
      <c r="N2633" s="205"/>
      <c r="O2633" s="205"/>
      <c r="P2633" s="205"/>
      <c r="Q2633" s="205"/>
      <c r="R2633" s="205"/>
      <c r="S2633" s="205"/>
      <c r="T2633" s="206"/>
      <c r="AT2633" s="207" t="s">
        <v>189</v>
      </c>
      <c r="AU2633" s="207" t="s">
        <v>85</v>
      </c>
      <c r="AV2633" s="12" t="s">
        <v>83</v>
      </c>
      <c r="AW2633" s="12" t="s">
        <v>35</v>
      </c>
      <c r="AX2633" s="12" t="s">
        <v>75</v>
      </c>
      <c r="AY2633" s="207" t="s">
        <v>178</v>
      </c>
    </row>
    <row r="2634" spans="2:65" s="13" customFormat="1" ht="11.25">
      <c r="B2634" s="208"/>
      <c r="C2634" s="209"/>
      <c r="D2634" s="195" t="s">
        <v>189</v>
      </c>
      <c r="E2634" s="210" t="s">
        <v>19</v>
      </c>
      <c r="F2634" s="211" t="s">
        <v>2800</v>
      </c>
      <c r="G2634" s="209"/>
      <c r="H2634" s="212">
        <v>-2.3260000000000001</v>
      </c>
      <c r="I2634" s="213"/>
      <c r="J2634" s="209"/>
      <c r="K2634" s="209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189</v>
      </c>
      <c r="AU2634" s="218" t="s">
        <v>85</v>
      </c>
      <c r="AV2634" s="13" t="s">
        <v>85</v>
      </c>
      <c r="AW2634" s="13" t="s">
        <v>35</v>
      </c>
      <c r="AX2634" s="13" t="s">
        <v>75</v>
      </c>
      <c r="AY2634" s="218" t="s">
        <v>178</v>
      </c>
    </row>
    <row r="2635" spans="2:65" s="15" customFormat="1" ht="11.25">
      <c r="B2635" s="230"/>
      <c r="C2635" s="231"/>
      <c r="D2635" s="195" t="s">
        <v>189</v>
      </c>
      <c r="E2635" s="232" t="s">
        <v>19</v>
      </c>
      <c r="F2635" s="233" t="s">
        <v>274</v>
      </c>
      <c r="G2635" s="231"/>
      <c r="H2635" s="234">
        <v>16.574000000000002</v>
      </c>
      <c r="I2635" s="235"/>
      <c r="J2635" s="231"/>
      <c r="K2635" s="231"/>
      <c r="L2635" s="236"/>
      <c r="M2635" s="237"/>
      <c r="N2635" s="238"/>
      <c r="O2635" s="238"/>
      <c r="P2635" s="238"/>
      <c r="Q2635" s="238"/>
      <c r="R2635" s="238"/>
      <c r="S2635" s="238"/>
      <c r="T2635" s="239"/>
      <c r="AT2635" s="240" t="s">
        <v>189</v>
      </c>
      <c r="AU2635" s="240" t="s">
        <v>85</v>
      </c>
      <c r="AV2635" s="15" t="s">
        <v>198</v>
      </c>
      <c r="AW2635" s="15" t="s">
        <v>35</v>
      </c>
      <c r="AX2635" s="15" t="s">
        <v>75</v>
      </c>
      <c r="AY2635" s="240" t="s">
        <v>178</v>
      </c>
    </row>
    <row r="2636" spans="2:65" s="12" customFormat="1" ht="11.25">
      <c r="B2636" s="198"/>
      <c r="C2636" s="199"/>
      <c r="D2636" s="195" t="s">
        <v>189</v>
      </c>
      <c r="E2636" s="200" t="s">
        <v>19</v>
      </c>
      <c r="F2636" s="201" t="s">
        <v>1243</v>
      </c>
      <c r="G2636" s="199"/>
      <c r="H2636" s="200" t="s">
        <v>19</v>
      </c>
      <c r="I2636" s="202"/>
      <c r="J2636" s="199"/>
      <c r="K2636" s="199"/>
      <c r="L2636" s="203"/>
      <c r="M2636" s="204"/>
      <c r="N2636" s="205"/>
      <c r="O2636" s="205"/>
      <c r="P2636" s="205"/>
      <c r="Q2636" s="205"/>
      <c r="R2636" s="205"/>
      <c r="S2636" s="205"/>
      <c r="T2636" s="206"/>
      <c r="AT2636" s="207" t="s">
        <v>189</v>
      </c>
      <c r="AU2636" s="207" t="s">
        <v>85</v>
      </c>
      <c r="AV2636" s="12" t="s">
        <v>83</v>
      </c>
      <c r="AW2636" s="12" t="s">
        <v>35</v>
      </c>
      <c r="AX2636" s="12" t="s">
        <v>75</v>
      </c>
      <c r="AY2636" s="207" t="s">
        <v>178</v>
      </c>
    </row>
    <row r="2637" spans="2:65" s="13" customFormat="1" ht="11.25">
      <c r="B2637" s="208"/>
      <c r="C2637" s="209"/>
      <c r="D2637" s="195" t="s">
        <v>189</v>
      </c>
      <c r="E2637" s="210" t="s">
        <v>19</v>
      </c>
      <c r="F2637" s="211" t="s">
        <v>2799</v>
      </c>
      <c r="G2637" s="209"/>
      <c r="H2637" s="212">
        <v>18.899999999999999</v>
      </c>
      <c r="I2637" s="213"/>
      <c r="J2637" s="209"/>
      <c r="K2637" s="209"/>
      <c r="L2637" s="214"/>
      <c r="M2637" s="215"/>
      <c r="N2637" s="216"/>
      <c r="O2637" s="216"/>
      <c r="P2637" s="216"/>
      <c r="Q2637" s="216"/>
      <c r="R2637" s="216"/>
      <c r="S2637" s="216"/>
      <c r="T2637" s="217"/>
      <c r="AT2637" s="218" t="s">
        <v>189</v>
      </c>
      <c r="AU2637" s="218" t="s">
        <v>85</v>
      </c>
      <c r="AV2637" s="13" t="s">
        <v>85</v>
      </c>
      <c r="AW2637" s="13" t="s">
        <v>35</v>
      </c>
      <c r="AX2637" s="13" t="s">
        <v>75</v>
      </c>
      <c r="AY2637" s="218" t="s">
        <v>178</v>
      </c>
    </row>
    <row r="2638" spans="2:65" s="12" customFormat="1" ht="11.25">
      <c r="B2638" s="198"/>
      <c r="C2638" s="199"/>
      <c r="D2638" s="195" t="s">
        <v>189</v>
      </c>
      <c r="E2638" s="200" t="s">
        <v>19</v>
      </c>
      <c r="F2638" s="201" t="s">
        <v>881</v>
      </c>
      <c r="G2638" s="199"/>
      <c r="H2638" s="200" t="s">
        <v>19</v>
      </c>
      <c r="I2638" s="202"/>
      <c r="J2638" s="199"/>
      <c r="K2638" s="199"/>
      <c r="L2638" s="203"/>
      <c r="M2638" s="204"/>
      <c r="N2638" s="205"/>
      <c r="O2638" s="205"/>
      <c r="P2638" s="205"/>
      <c r="Q2638" s="205"/>
      <c r="R2638" s="205"/>
      <c r="S2638" s="205"/>
      <c r="T2638" s="206"/>
      <c r="AT2638" s="207" t="s">
        <v>189</v>
      </c>
      <c r="AU2638" s="207" t="s">
        <v>85</v>
      </c>
      <c r="AV2638" s="12" t="s">
        <v>83</v>
      </c>
      <c r="AW2638" s="12" t="s">
        <v>35</v>
      </c>
      <c r="AX2638" s="12" t="s">
        <v>75</v>
      </c>
      <c r="AY2638" s="207" t="s">
        <v>178</v>
      </c>
    </row>
    <row r="2639" spans="2:65" s="13" customFormat="1" ht="11.25">
      <c r="B2639" s="208"/>
      <c r="C2639" s="209"/>
      <c r="D2639" s="195" t="s">
        <v>189</v>
      </c>
      <c r="E2639" s="210" t="s">
        <v>19</v>
      </c>
      <c r="F2639" s="211" t="s">
        <v>2800</v>
      </c>
      <c r="G2639" s="209"/>
      <c r="H2639" s="212">
        <v>-2.3260000000000001</v>
      </c>
      <c r="I2639" s="213"/>
      <c r="J2639" s="209"/>
      <c r="K2639" s="209"/>
      <c r="L2639" s="214"/>
      <c r="M2639" s="215"/>
      <c r="N2639" s="216"/>
      <c r="O2639" s="216"/>
      <c r="P2639" s="216"/>
      <c r="Q2639" s="216"/>
      <c r="R2639" s="216"/>
      <c r="S2639" s="216"/>
      <c r="T2639" s="217"/>
      <c r="AT2639" s="218" t="s">
        <v>189</v>
      </c>
      <c r="AU2639" s="218" t="s">
        <v>85</v>
      </c>
      <c r="AV2639" s="13" t="s">
        <v>85</v>
      </c>
      <c r="AW2639" s="13" t="s">
        <v>35</v>
      </c>
      <c r="AX2639" s="13" t="s">
        <v>75</v>
      </c>
      <c r="AY2639" s="218" t="s">
        <v>178</v>
      </c>
    </row>
    <row r="2640" spans="2:65" s="15" customFormat="1" ht="11.25">
      <c r="B2640" s="230"/>
      <c r="C2640" s="231"/>
      <c r="D2640" s="195" t="s">
        <v>189</v>
      </c>
      <c r="E2640" s="232" t="s">
        <v>19</v>
      </c>
      <c r="F2640" s="233" t="s">
        <v>274</v>
      </c>
      <c r="G2640" s="231"/>
      <c r="H2640" s="234">
        <v>16.574000000000002</v>
      </c>
      <c r="I2640" s="235"/>
      <c r="J2640" s="231"/>
      <c r="K2640" s="231"/>
      <c r="L2640" s="236"/>
      <c r="M2640" s="237"/>
      <c r="N2640" s="238"/>
      <c r="O2640" s="238"/>
      <c r="P2640" s="238"/>
      <c r="Q2640" s="238"/>
      <c r="R2640" s="238"/>
      <c r="S2640" s="238"/>
      <c r="T2640" s="239"/>
      <c r="AT2640" s="240" t="s">
        <v>189</v>
      </c>
      <c r="AU2640" s="240" t="s">
        <v>85</v>
      </c>
      <c r="AV2640" s="15" t="s">
        <v>198</v>
      </c>
      <c r="AW2640" s="15" t="s">
        <v>35</v>
      </c>
      <c r="AX2640" s="15" t="s">
        <v>75</v>
      </c>
      <c r="AY2640" s="240" t="s">
        <v>178</v>
      </c>
    </row>
    <row r="2641" spans="2:51" s="12" customFormat="1" ht="11.25">
      <c r="B2641" s="198"/>
      <c r="C2641" s="199"/>
      <c r="D2641" s="195" t="s">
        <v>189</v>
      </c>
      <c r="E2641" s="200" t="s">
        <v>19</v>
      </c>
      <c r="F2641" s="201" t="s">
        <v>1244</v>
      </c>
      <c r="G2641" s="199"/>
      <c r="H2641" s="200" t="s">
        <v>19</v>
      </c>
      <c r="I2641" s="202"/>
      <c r="J2641" s="199"/>
      <c r="K2641" s="199"/>
      <c r="L2641" s="203"/>
      <c r="M2641" s="204"/>
      <c r="N2641" s="205"/>
      <c r="O2641" s="205"/>
      <c r="P2641" s="205"/>
      <c r="Q2641" s="205"/>
      <c r="R2641" s="205"/>
      <c r="S2641" s="205"/>
      <c r="T2641" s="206"/>
      <c r="AT2641" s="207" t="s">
        <v>189</v>
      </c>
      <c r="AU2641" s="207" t="s">
        <v>85</v>
      </c>
      <c r="AV2641" s="12" t="s">
        <v>83</v>
      </c>
      <c r="AW2641" s="12" t="s">
        <v>35</v>
      </c>
      <c r="AX2641" s="12" t="s">
        <v>75</v>
      </c>
      <c r="AY2641" s="207" t="s">
        <v>178</v>
      </c>
    </row>
    <row r="2642" spans="2:51" s="13" customFormat="1" ht="11.25">
      <c r="B2642" s="208"/>
      <c r="C2642" s="209"/>
      <c r="D2642" s="195" t="s">
        <v>189</v>
      </c>
      <c r="E2642" s="210" t="s">
        <v>19</v>
      </c>
      <c r="F2642" s="211" t="s">
        <v>2801</v>
      </c>
      <c r="G2642" s="209"/>
      <c r="H2642" s="212">
        <v>23.7</v>
      </c>
      <c r="I2642" s="213"/>
      <c r="J2642" s="209"/>
      <c r="K2642" s="209"/>
      <c r="L2642" s="214"/>
      <c r="M2642" s="215"/>
      <c r="N2642" s="216"/>
      <c r="O2642" s="216"/>
      <c r="P2642" s="216"/>
      <c r="Q2642" s="216"/>
      <c r="R2642" s="216"/>
      <c r="S2642" s="216"/>
      <c r="T2642" s="217"/>
      <c r="AT2642" s="218" t="s">
        <v>189</v>
      </c>
      <c r="AU2642" s="218" t="s">
        <v>85</v>
      </c>
      <c r="AV2642" s="13" t="s">
        <v>85</v>
      </c>
      <c r="AW2642" s="13" t="s">
        <v>35</v>
      </c>
      <c r="AX2642" s="13" t="s">
        <v>75</v>
      </c>
      <c r="AY2642" s="218" t="s">
        <v>178</v>
      </c>
    </row>
    <row r="2643" spans="2:51" s="12" customFormat="1" ht="11.25">
      <c r="B2643" s="198"/>
      <c r="C2643" s="199"/>
      <c r="D2643" s="195" t="s">
        <v>189</v>
      </c>
      <c r="E2643" s="200" t="s">
        <v>19</v>
      </c>
      <c r="F2643" s="201" t="s">
        <v>881</v>
      </c>
      <c r="G2643" s="199"/>
      <c r="H2643" s="200" t="s">
        <v>19</v>
      </c>
      <c r="I2643" s="202"/>
      <c r="J2643" s="199"/>
      <c r="K2643" s="199"/>
      <c r="L2643" s="203"/>
      <c r="M2643" s="204"/>
      <c r="N2643" s="205"/>
      <c r="O2643" s="205"/>
      <c r="P2643" s="205"/>
      <c r="Q2643" s="205"/>
      <c r="R2643" s="205"/>
      <c r="S2643" s="205"/>
      <c r="T2643" s="206"/>
      <c r="AT2643" s="207" t="s">
        <v>189</v>
      </c>
      <c r="AU2643" s="207" t="s">
        <v>85</v>
      </c>
      <c r="AV2643" s="12" t="s">
        <v>83</v>
      </c>
      <c r="AW2643" s="12" t="s">
        <v>35</v>
      </c>
      <c r="AX2643" s="12" t="s">
        <v>75</v>
      </c>
      <c r="AY2643" s="207" t="s">
        <v>178</v>
      </c>
    </row>
    <row r="2644" spans="2:51" s="13" customFormat="1" ht="11.25">
      <c r="B2644" s="208"/>
      <c r="C2644" s="209"/>
      <c r="D2644" s="195" t="s">
        <v>189</v>
      </c>
      <c r="E2644" s="210" t="s">
        <v>19</v>
      </c>
      <c r="F2644" s="211" t="s">
        <v>2802</v>
      </c>
      <c r="G2644" s="209"/>
      <c r="H2644" s="212">
        <v>-2.42</v>
      </c>
      <c r="I2644" s="213"/>
      <c r="J2644" s="209"/>
      <c r="K2644" s="209"/>
      <c r="L2644" s="214"/>
      <c r="M2644" s="215"/>
      <c r="N2644" s="216"/>
      <c r="O2644" s="216"/>
      <c r="P2644" s="216"/>
      <c r="Q2644" s="216"/>
      <c r="R2644" s="216"/>
      <c r="S2644" s="216"/>
      <c r="T2644" s="217"/>
      <c r="AT2644" s="218" t="s">
        <v>189</v>
      </c>
      <c r="AU2644" s="218" t="s">
        <v>85</v>
      </c>
      <c r="AV2644" s="13" t="s">
        <v>85</v>
      </c>
      <c r="AW2644" s="13" t="s">
        <v>35</v>
      </c>
      <c r="AX2644" s="13" t="s">
        <v>75</v>
      </c>
      <c r="AY2644" s="218" t="s">
        <v>178</v>
      </c>
    </row>
    <row r="2645" spans="2:51" s="15" customFormat="1" ht="11.25">
      <c r="B2645" s="230"/>
      <c r="C2645" s="231"/>
      <c r="D2645" s="195" t="s">
        <v>189</v>
      </c>
      <c r="E2645" s="232" t="s">
        <v>19</v>
      </c>
      <c r="F2645" s="233" t="s">
        <v>274</v>
      </c>
      <c r="G2645" s="231"/>
      <c r="H2645" s="234">
        <v>21.28</v>
      </c>
      <c r="I2645" s="235"/>
      <c r="J2645" s="231"/>
      <c r="K2645" s="231"/>
      <c r="L2645" s="236"/>
      <c r="M2645" s="237"/>
      <c r="N2645" s="238"/>
      <c r="O2645" s="238"/>
      <c r="P2645" s="238"/>
      <c r="Q2645" s="238"/>
      <c r="R2645" s="238"/>
      <c r="S2645" s="238"/>
      <c r="T2645" s="239"/>
      <c r="AT2645" s="240" t="s">
        <v>189</v>
      </c>
      <c r="AU2645" s="240" t="s">
        <v>85</v>
      </c>
      <c r="AV2645" s="15" t="s">
        <v>198</v>
      </c>
      <c r="AW2645" s="15" t="s">
        <v>35</v>
      </c>
      <c r="AX2645" s="15" t="s">
        <v>75</v>
      </c>
      <c r="AY2645" s="240" t="s">
        <v>178</v>
      </c>
    </row>
    <row r="2646" spans="2:51" s="12" customFormat="1" ht="11.25">
      <c r="B2646" s="198"/>
      <c r="C2646" s="199"/>
      <c r="D2646" s="195" t="s">
        <v>189</v>
      </c>
      <c r="E2646" s="200" t="s">
        <v>19</v>
      </c>
      <c r="F2646" s="201" t="s">
        <v>1245</v>
      </c>
      <c r="G2646" s="199"/>
      <c r="H2646" s="200" t="s">
        <v>19</v>
      </c>
      <c r="I2646" s="202"/>
      <c r="J2646" s="199"/>
      <c r="K2646" s="199"/>
      <c r="L2646" s="203"/>
      <c r="M2646" s="204"/>
      <c r="N2646" s="205"/>
      <c r="O2646" s="205"/>
      <c r="P2646" s="205"/>
      <c r="Q2646" s="205"/>
      <c r="R2646" s="205"/>
      <c r="S2646" s="205"/>
      <c r="T2646" s="206"/>
      <c r="AT2646" s="207" t="s">
        <v>189</v>
      </c>
      <c r="AU2646" s="207" t="s">
        <v>85</v>
      </c>
      <c r="AV2646" s="12" t="s">
        <v>83</v>
      </c>
      <c r="AW2646" s="12" t="s">
        <v>35</v>
      </c>
      <c r="AX2646" s="12" t="s">
        <v>75</v>
      </c>
      <c r="AY2646" s="207" t="s">
        <v>178</v>
      </c>
    </row>
    <row r="2647" spans="2:51" s="13" customFormat="1" ht="11.25">
      <c r="B2647" s="208"/>
      <c r="C2647" s="209"/>
      <c r="D2647" s="195" t="s">
        <v>189</v>
      </c>
      <c r="E2647" s="210" t="s">
        <v>19</v>
      </c>
      <c r="F2647" s="211" t="s">
        <v>2803</v>
      </c>
      <c r="G2647" s="209"/>
      <c r="H2647" s="212">
        <v>17.100000000000001</v>
      </c>
      <c r="I2647" s="213"/>
      <c r="J2647" s="209"/>
      <c r="K2647" s="209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189</v>
      </c>
      <c r="AU2647" s="218" t="s">
        <v>85</v>
      </c>
      <c r="AV2647" s="13" t="s">
        <v>85</v>
      </c>
      <c r="AW2647" s="13" t="s">
        <v>35</v>
      </c>
      <c r="AX2647" s="13" t="s">
        <v>75</v>
      </c>
      <c r="AY2647" s="218" t="s">
        <v>178</v>
      </c>
    </row>
    <row r="2648" spans="2:51" s="12" customFormat="1" ht="11.25">
      <c r="B2648" s="198"/>
      <c r="C2648" s="199"/>
      <c r="D2648" s="195" t="s">
        <v>189</v>
      </c>
      <c r="E2648" s="200" t="s">
        <v>19</v>
      </c>
      <c r="F2648" s="201" t="s">
        <v>881</v>
      </c>
      <c r="G2648" s="199"/>
      <c r="H2648" s="200" t="s">
        <v>19</v>
      </c>
      <c r="I2648" s="202"/>
      <c r="J2648" s="199"/>
      <c r="K2648" s="199"/>
      <c r="L2648" s="203"/>
      <c r="M2648" s="204"/>
      <c r="N2648" s="205"/>
      <c r="O2648" s="205"/>
      <c r="P2648" s="205"/>
      <c r="Q2648" s="205"/>
      <c r="R2648" s="205"/>
      <c r="S2648" s="205"/>
      <c r="T2648" s="206"/>
      <c r="AT2648" s="207" t="s">
        <v>189</v>
      </c>
      <c r="AU2648" s="207" t="s">
        <v>85</v>
      </c>
      <c r="AV2648" s="12" t="s">
        <v>83</v>
      </c>
      <c r="AW2648" s="12" t="s">
        <v>35</v>
      </c>
      <c r="AX2648" s="12" t="s">
        <v>75</v>
      </c>
      <c r="AY2648" s="207" t="s">
        <v>178</v>
      </c>
    </row>
    <row r="2649" spans="2:51" s="13" customFormat="1" ht="11.25">
      <c r="B2649" s="208"/>
      <c r="C2649" s="209"/>
      <c r="D2649" s="195" t="s">
        <v>189</v>
      </c>
      <c r="E2649" s="210" t="s">
        <v>19</v>
      </c>
      <c r="F2649" s="211" t="s">
        <v>2804</v>
      </c>
      <c r="G2649" s="209"/>
      <c r="H2649" s="212">
        <v>-1.379</v>
      </c>
      <c r="I2649" s="213"/>
      <c r="J2649" s="209"/>
      <c r="K2649" s="209"/>
      <c r="L2649" s="214"/>
      <c r="M2649" s="215"/>
      <c r="N2649" s="216"/>
      <c r="O2649" s="216"/>
      <c r="P2649" s="216"/>
      <c r="Q2649" s="216"/>
      <c r="R2649" s="216"/>
      <c r="S2649" s="216"/>
      <c r="T2649" s="217"/>
      <c r="AT2649" s="218" t="s">
        <v>189</v>
      </c>
      <c r="AU2649" s="218" t="s">
        <v>85</v>
      </c>
      <c r="AV2649" s="13" t="s">
        <v>85</v>
      </c>
      <c r="AW2649" s="13" t="s">
        <v>35</v>
      </c>
      <c r="AX2649" s="13" t="s">
        <v>75</v>
      </c>
      <c r="AY2649" s="218" t="s">
        <v>178</v>
      </c>
    </row>
    <row r="2650" spans="2:51" s="15" customFormat="1" ht="11.25">
      <c r="B2650" s="230"/>
      <c r="C2650" s="231"/>
      <c r="D2650" s="195" t="s">
        <v>189</v>
      </c>
      <c r="E2650" s="232" t="s">
        <v>19</v>
      </c>
      <c r="F2650" s="233" t="s">
        <v>274</v>
      </c>
      <c r="G2650" s="231"/>
      <c r="H2650" s="234">
        <v>15.721</v>
      </c>
      <c r="I2650" s="235"/>
      <c r="J2650" s="231"/>
      <c r="K2650" s="231"/>
      <c r="L2650" s="236"/>
      <c r="M2650" s="237"/>
      <c r="N2650" s="238"/>
      <c r="O2650" s="238"/>
      <c r="P2650" s="238"/>
      <c r="Q2650" s="238"/>
      <c r="R2650" s="238"/>
      <c r="S2650" s="238"/>
      <c r="T2650" s="239"/>
      <c r="AT2650" s="240" t="s">
        <v>189</v>
      </c>
      <c r="AU2650" s="240" t="s">
        <v>85</v>
      </c>
      <c r="AV2650" s="15" t="s">
        <v>198</v>
      </c>
      <c r="AW2650" s="15" t="s">
        <v>35</v>
      </c>
      <c r="AX2650" s="15" t="s">
        <v>75</v>
      </c>
      <c r="AY2650" s="240" t="s">
        <v>178</v>
      </c>
    </row>
    <row r="2651" spans="2:51" s="12" customFormat="1" ht="11.25">
      <c r="B2651" s="198"/>
      <c r="C2651" s="199"/>
      <c r="D2651" s="195" t="s">
        <v>189</v>
      </c>
      <c r="E2651" s="200" t="s">
        <v>19</v>
      </c>
      <c r="F2651" s="201" t="s">
        <v>1248</v>
      </c>
      <c r="G2651" s="199"/>
      <c r="H2651" s="200" t="s">
        <v>19</v>
      </c>
      <c r="I2651" s="202"/>
      <c r="J2651" s="199"/>
      <c r="K2651" s="199"/>
      <c r="L2651" s="203"/>
      <c r="M2651" s="204"/>
      <c r="N2651" s="205"/>
      <c r="O2651" s="205"/>
      <c r="P2651" s="205"/>
      <c r="Q2651" s="205"/>
      <c r="R2651" s="205"/>
      <c r="S2651" s="205"/>
      <c r="T2651" s="206"/>
      <c r="AT2651" s="207" t="s">
        <v>189</v>
      </c>
      <c r="AU2651" s="207" t="s">
        <v>85</v>
      </c>
      <c r="AV2651" s="12" t="s">
        <v>83</v>
      </c>
      <c r="AW2651" s="12" t="s">
        <v>35</v>
      </c>
      <c r="AX2651" s="12" t="s">
        <v>75</v>
      </c>
      <c r="AY2651" s="207" t="s">
        <v>178</v>
      </c>
    </row>
    <row r="2652" spans="2:51" s="13" customFormat="1" ht="11.25">
      <c r="B2652" s="208"/>
      <c r="C2652" s="209"/>
      <c r="D2652" s="195" t="s">
        <v>189</v>
      </c>
      <c r="E2652" s="210" t="s">
        <v>19</v>
      </c>
      <c r="F2652" s="211" t="s">
        <v>2805</v>
      </c>
      <c r="G2652" s="209"/>
      <c r="H2652" s="212">
        <v>15.6</v>
      </c>
      <c r="I2652" s="213"/>
      <c r="J2652" s="209"/>
      <c r="K2652" s="209"/>
      <c r="L2652" s="214"/>
      <c r="M2652" s="215"/>
      <c r="N2652" s="216"/>
      <c r="O2652" s="216"/>
      <c r="P2652" s="216"/>
      <c r="Q2652" s="216"/>
      <c r="R2652" s="216"/>
      <c r="S2652" s="216"/>
      <c r="T2652" s="217"/>
      <c r="AT2652" s="218" t="s">
        <v>189</v>
      </c>
      <c r="AU2652" s="218" t="s">
        <v>85</v>
      </c>
      <c r="AV2652" s="13" t="s">
        <v>85</v>
      </c>
      <c r="AW2652" s="13" t="s">
        <v>35</v>
      </c>
      <c r="AX2652" s="13" t="s">
        <v>75</v>
      </c>
      <c r="AY2652" s="218" t="s">
        <v>178</v>
      </c>
    </row>
    <row r="2653" spans="2:51" s="12" customFormat="1" ht="11.25">
      <c r="B2653" s="198"/>
      <c r="C2653" s="199"/>
      <c r="D2653" s="195" t="s">
        <v>189</v>
      </c>
      <c r="E2653" s="200" t="s">
        <v>19</v>
      </c>
      <c r="F2653" s="201" t="s">
        <v>881</v>
      </c>
      <c r="G2653" s="199"/>
      <c r="H2653" s="200" t="s">
        <v>19</v>
      </c>
      <c r="I2653" s="202"/>
      <c r="J2653" s="199"/>
      <c r="K2653" s="199"/>
      <c r="L2653" s="203"/>
      <c r="M2653" s="204"/>
      <c r="N2653" s="205"/>
      <c r="O2653" s="205"/>
      <c r="P2653" s="205"/>
      <c r="Q2653" s="205"/>
      <c r="R2653" s="205"/>
      <c r="S2653" s="205"/>
      <c r="T2653" s="206"/>
      <c r="AT2653" s="207" t="s">
        <v>189</v>
      </c>
      <c r="AU2653" s="207" t="s">
        <v>85</v>
      </c>
      <c r="AV2653" s="12" t="s">
        <v>83</v>
      </c>
      <c r="AW2653" s="12" t="s">
        <v>35</v>
      </c>
      <c r="AX2653" s="12" t="s">
        <v>75</v>
      </c>
      <c r="AY2653" s="207" t="s">
        <v>178</v>
      </c>
    </row>
    <row r="2654" spans="2:51" s="13" customFormat="1" ht="11.25">
      <c r="B2654" s="208"/>
      <c r="C2654" s="209"/>
      <c r="D2654" s="195" t="s">
        <v>189</v>
      </c>
      <c r="E2654" s="210" t="s">
        <v>19</v>
      </c>
      <c r="F2654" s="211" t="s">
        <v>2806</v>
      </c>
      <c r="G2654" s="209"/>
      <c r="H2654" s="212">
        <v>-3.7050000000000001</v>
      </c>
      <c r="I2654" s="213"/>
      <c r="J2654" s="209"/>
      <c r="K2654" s="209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189</v>
      </c>
      <c r="AU2654" s="218" t="s">
        <v>85</v>
      </c>
      <c r="AV2654" s="13" t="s">
        <v>85</v>
      </c>
      <c r="AW2654" s="13" t="s">
        <v>35</v>
      </c>
      <c r="AX2654" s="13" t="s">
        <v>75</v>
      </c>
      <c r="AY2654" s="218" t="s">
        <v>178</v>
      </c>
    </row>
    <row r="2655" spans="2:51" s="15" customFormat="1" ht="11.25">
      <c r="B2655" s="230"/>
      <c r="C2655" s="231"/>
      <c r="D2655" s="195" t="s">
        <v>189</v>
      </c>
      <c r="E2655" s="232" t="s">
        <v>19</v>
      </c>
      <c r="F2655" s="233" t="s">
        <v>274</v>
      </c>
      <c r="G2655" s="231"/>
      <c r="H2655" s="234">
        <v>11.895</v>
      </c>
      <c r="I2655" s="235"/>
      <c r="J2655" s="231"/>
      <c r="K2655" s="231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189</v>
      </c>
      <c r="AU2655" s="240" t="s">
        <v>85</v>
      </c>
      <c r="AV2655" s="15" t="s">
        <v>198</v>
      </c>
      <c r="AW2655" s="15" t="s">
        <v>35</v>
      </c>
      <c r="AX2655" s="15" t="s">
        <v>75</v>
      </c>
      <c r="AY2655" s="240" t="s">
        <v>178</v>
      </c>
    </row>
    <row r="2656" spans="2:51" s="12" customFormat="1" ht="11.25">
      <c r="B2656" s="198"/>
      <c r="C2656" s="199"/>
      <c r="D2656" s="195" t="s">
        <v>189</v>
      </c>
      <c r="E2656" s="200" t="s">
        <v>19</v>
      </c>
      <c r="F2656" s="201" t="s">
        <v>1249</v>
      </c>
      <c r="G2656" s="199"/>
      <c r="H2656" s="200" t="s">
        <v>19</v>
      </c>
      <c r="I2656" s="202"/>
      <c r="J2656" s="199"/>
      <c r="K2656" s="199"/>
      <c r="L2656" s="203"/>
      <c r="M2656" s="204"/>
      <c r="N2656" s="205"/>
      <c r="O2656" s="205"/>
      <c r="P2656" s="205"/>
      <c r="Q2656" s="205"/>
      <c r="R2656" s="205"/>
      <c r="S2656" s="205"/>
      <c r="T2656" s="206"/>
      <c r="AT2656" s="207" t="s">
        <v>189</v>
      </c>
      <c r="AU2656" s="207" t="s">
        <v>85</v>
      </c>
      <c r="AV2656" s="12" t="s">
        <v>83</v>
      </c>
      <c r="AW2656" s="12" t="s">
        <v>35</v>
      </c>
      <c r="AX2656" s="12" t="s">
        <v>75</v>
      </c>
      <c r="AY2656" s="207" t="s">
        <v>178</v>
      </c>
    </row>
    <row r="2657" spans="2:51" s="13" customFormat="1" ht="11.25">
      <c r="B2657" s="208"/>
      <c r="C2657" s="209"/>
      <c r="D2657" s="195" t="s">
        <v>189</v>
      </c>
      <c r="E2657" s="210" t="s">
        <v>19</v>
      </c>
      <c r="F2657" s="211" t="s">
        <v>2807</v>
      </c>
      <c r="G2657" s="209"/>
      <c r="H2657" s="212">
        <v>14.7</v>
      </c>
      <c r="I2657" s="213"/>
      <c r="J2657" s="209"/>
      <c r="K2657" s="209"/>
      <c r="L2657" s="214"/>
      <c r="M2657" s="215"/>
      <c r="N2657" s="216"/>
      <c r="O2657" s="216"/>
      <c r="P2657" s="216"/>
      <c r="Q2657" s="216"/>
      <c r="R2657" s="216"/>
      <c r="S2657" s="216"/>
      <c r="T2657" s="217"/>
      <c r="AT2657" s="218" t="s">
        <v>189</v>
      </c>
      <c r="AU2657" s="218" t="s">
        <v>85</v>
      </c>
      <c r="AV2657" s="13" t="s">
        <v>85</v>
      </c>
      <c r="AW2657" s="13" t="s">
        <v>35</v>
      </c>
      <c r="AX2657" s="13" t="s">
        <v>75</v>
      </c>
      <c r="AY2657" s="218" t="s">
        <v>178</v>
      </c>
    </row>
    <row r="2658" spans="2:51" s="12" customFormat="1" ht="11.25">
      <c r="B2658" s="198"/>
      <c r="C2658" s="199"/>
      <c r="D2658" s="195" t="s">
        <v>189</v>
      </c>
      <c r="E2658" s="200" t="s">
        <v>19</v>
      </c>
      <c r="F2658" s="201" t="s">
        <v>881</v>
      </c>
      <c r="G2658" s="199"/>
      <c r="H2658" s="200" t="s">
        <v>19</v>
      </c>
      <c r="I2658" s="202"/>
      <c r="J2658" s="199"/>
      <c r="K2658" s="199"/>
      <c r="L2658" s="203"/>
      <c r="M2658" s="204"/>
      <c r="N2658" s="205"/>
      <c r="O2658" s="205"/>
      <c r="P2658" s="205"/>
      <c r="Q2658" s="205"/>
      <c r="R2658" s="205"/>
      <c r="S2658" s="205"/>
      <c r="T2658" s="206"/>
      <c r="AT2658" s="207" t="s">
        <v>189</v>
      </c>
      <c r="AU2658" s="207" t="s">
        <v>85</v>
      </c>
      <c r="AV2658" s="12" t="s">
        <v>83</v>
      </c>
      <c r="AW2658" s="12" t="s">
        <v>35</v>
      </c>
      <c r="AX2658" s="12" t="s">
        <v>75</v>
      </c>
      <c r="AY2658" s="207" t="s">
        <v>178</v>
      </c>
    </row>
    <row r="2659" spans="2:51" s="13" customFormat="1" ht="11.25">
      <c r="B2659" s="208"/>
      <c r="C2659" s="209"/>
      <c r="D2659" s="195" t="s">
        <v>189</v>
      </c>
      <c r="E2659" s="210" t="s">
        <v>19</v>
      </c>
      <c r="F2659" s="211" t="s">
        <v>2804</v>
      </c>
      <c r="G2659" s="209"/>
      <c r="H2659" s="212">
        <v>-1.379</v>
      </c>
      <c r="I2659" s="213"/>
      <c r="J2659" s="209"/>
      <c r="K2659" s="209"/>
      <c r="L2659" s="214"/>
      <c r="M2659" s="215"/>
      <c r="N2659" s="216"/>
      <c r="O2659" s="216"/>
      <c r="P2659" s="216"/>
      <c r="Q2659" s="216"/>
      <c r="R2659" s="216"/>
      <c r="S2659" s="216"/>
      <c r="T2659" s="217"/>
      <c r="AT2659" s="218" t="s">
        <v>189</v>
      </c>
      <c r="AU2659" s="218" t="s">
        <v>85</v>
      </c>
      <c r="AV2659" s="13" t="s">
        <v>85</v>
      </c>
      <c r="AW2659" s="13" t="s">
        <v>35</v>
      </c>
      <c r="AX2659" s="13" t="s">
        <v>75</v>
      </c>
      <c r="AY2659" s="218" t="s">
        <v>178</v>
      </c>
    </row>
    <row r="2660" spans="2:51" s="15" customFormat="1" ht="11.25">
      <c r="B2660" s="230"/>
      <c r="C2660" s="231"/>
      <c r="D2660" s="195" t="s">
        <v>189</v>
      </c>
      <c r="E2660" s="232" t="s">
        <v>19</v>
      </c>
      <c r="F2660" s="233" t="s">
        <v>274</v>
      </c>
      <c r="G2660" s="231"/>
      <c r="H2660" s="234">
        <v>13.321</v>
      </c>
      <c r="I2660" s="235"/>
      <c r="J2660" s="231"/>
      <c r="K2660" s="231"/>
      <c r="L2660" s="236"/>
      <c r="M2660" s="237"/>
      <c r="N2660" s="238"/>
      <c r="O2660" s="238"/>
      <c r="P2660" s="238"/>
      <c r="Q2660" s="238"/>
      <c r="R2660" s="238"/>
      <c r="S2660" s="238"/>
      <c r="T2660" s="239"/>
      <c r="AT2660" s="240" t="s">
        <v>189</v>
      </c>
      <c r="AU2660" s="240" t="s">
        <v>85</v>
      </c>
      <c r="AV2660" s="15" t="s">
        <v>198</v>
      </c>
      <c r="AW2660" s="15" t="s">
        <v>35</v>
      </c>
      <c r="AX2660" s="15" t="s">
        <v>75</v>
      </c>
      <c r="AY2660" s="240" t="s">
        <v>178</v>
      </c>
    </row>
    <row r="2661" spans="2:51" s="12" customFormat="1" ht="11.25">
      <c r="B2661" s="198"/>
      <c r="C2661" s="199"/>
      <c r="D2661" s="195" t="s">
        <v>189</v>
      </c>
      <c r="E2661" s="200" t="s">
        <v>19</v>
      </c>
      <c r="F2661" s="201" t="s">
        <v>1250</v>
      </c>
      <c r="G2661" s="199"/>
      <c r="H2661" s="200" t="s">
        <v>19</v>
      </c>
      <c r="I2661" s="202"/>
      <c r="J2661" s="199"/>
      <c r="K2661" s="199"/>
      <c r="L2661" s="203"/>
      <c r="M2661" s="204"/>
      <c r="N2661" s="205"/>
      <c r="O2661" s="205"/>
      <c r="P2661" s="205"/>
      <c r="Q2661" s="205"/>
      <c r="R2661" s="205"/>
      <c r="S2661" s="205"/>
      <c r="T2661" s="206"/>
      <c r="AT2661" s="207" t="s">
        <v>189</v>
      </c>
      <c r="AU2661" s="207" t="s">
        <v>85</v>
      </c>
      <c r="AV2661" s="12" t="s">
        <v>83</v>
      </c>
      <c r="AW2661" s="12" t="s">
        <v>35</v>
      </c>
      <c r="AX2661" s="12" t="s">
        <v>75</v>
      </c>
      <c r="AY2661" s="207" t="s">
        <v>178</v>
      </c>
    </row>
    <row r="2662" spans="2:51" s="13" customFormat="1" ht="11.25">
      <c r="B2662" s="208"/>
      <c r="C2662" s="209"/>
      <c r="D2662" s="195" t="s">
        <v>189</v>
      </c>
      <c r="E2662" s="210" t="s">
        <v>19</v>
      </c>
      <c r="F2662" s="211" t="s">
        <v>2807</v>
      </c>
      <c r="G2662" s="209"/>
      <c r="H2662" s="212">
        <v>14.7</v>
      </c>
      <c r="I2662" s="213"/>
      <c r="J2662" s="209"/>
      <c r="K2662" s="209"/>
      <c r="L2662" s="214"/>
      <c r="M2662" s="215"/>
      <c r="N2662" s="216"/>
      <c r="O2662" s="216"/>
      <c r="P2662" s="216"/>
      <c r="Q2662" s="216"/>
      <c r="R2662" s="216"/>
      <c r="S2662" s="216"/>
      <c r="T2662" s="217"/>
      <c r="AT2662" s="218" t="s">
        <v>189</v>
      </c>
      <c r="AU2662" s="218" t="s">
        <v>85</v>
      </c>
      <c r="AV2662" s="13" t="s">
        <v>85</v>
      </c>
      <c r="AW2662" s="13" t="s">
        <v>35</v>
      </c>
      <c r="AX2662" s="13" t="s">
        <v>75</v>
      </c>
      <c r="AY2662" s="218" t="s">
        <v>178</v>
      </c>
    </row>
    <row r="2663" spans="2:51" s="12" customFormat="1" ht="11.25">
      <c r="B2663" s="198"/>
      <c r="C2663" s="199"/>
      <c r="D2663" s="195" t="s">
        <v>189</v>
      </c>
      <c r="E2663" s="200" t="s">
        <v>19</v>
      </c>
      <c r="F2663" s="201" t="s">
        <v>881</v>
      </c>
      <c r="G2663" s="199"/>
      <c r="H2663" s="200" t="s">
        <v>19</v>
      </c>
      <c r="I2663" s="202"/>
      <c r="J2663" s="199"/>
      <c r="K2663" s="199"/>
      <c r="L2663" s="203"/>
      <c r="M2663" s="204"/>
      <c r="N2663" s="205"/>
      <c r="O2663" s="205"/>
      <c r="P2663" s="205"/>
      <c r="Q2663" s="205"/>
      <c r="R2663" s="205"/>
      <c r="S2663" s="205"/>
      <c r="T2663" s="206"/>
      <c r="AT2663" s="207" t="s">
        <v>189</v>
      </c>
      <c r="AU2663" s="207" t="s">
        <v>85</v>
      </c>
      <c r="AV2663" s="12" t="s">
        <v>83</v>
      </c>
      <c r="AW2663" s="12" t="s">
        <v>35</v>
      </c>
      <c r="AX2663" s="12" t="s">
        <v>75</v>
      </c>
      <c r="AY2663" s="207" t="s">
        <v>178</v>
      </c>
    </row>
    <row r="2664" spans="2:51" s="13" customFormat="1" ht="11.25">
      <c r="B2664" s="208"/>
      <c r="C2664" s="209"/>
      <c r="D2664" s="195" t="s">
        <v>189</v>
      </c>
      <c r="E2664" s="210" t="s">
        <v>19</v>
      </c>
      <c r="F2664" s="211" t="s">
        <v>2804</v>
      </c>
      <c r="G2664" s="209"/>
      <c r="H2664" s="212">
        <v>-1.379</v>
      </c>
      <c r="I2664" s="213"/>
      <c r="J2664" s="209"/>
      <c r="K2664" s="209"/>
      <c r="L2664" s="214"/>
      <c r="M2664" s="215"/>
      <c r="N2664" s="216"/>
      <c r="O2664" s="216"/>
      <c r="P2664" s="216"/>
      <c r="Q2664" s="216"/>
      <c r="R2664" s="216"/>
      <c r="S2664" s="216"/>
      <c r="T2664" s="217"/>
      <c r="AT2664" s="218" t="s">
        <v>189</v>
      </c>
      <c r="AU2664" s="218" t="s">
        <v>85</v>
      </c>
      <c r="AV2664" s="13" t="s">
        <v>85</v>
      </c>
      <c r="AW2664" s="13" t="s">
        <v>35</v>
      </c>
      <c r="AX2664" s="13" t="s">
        <v>75</v>
      </c>
      <c r="AY2664" s="218" t="s">
        <v>178</v>
      </c>
    </row>
    <row r="2665" spans="2:51" s="15" customFormat="1" ht="11.25">
      <c r="B2665" s="230"/>
      <c r="C2665" s="231"/>
      <c r="D2665" s="195" t="s">
        <v>189</v>
      </c>
      <c r="E2665" s="232" t="s">
        <v>19</v>
      </c>
      <c r="F2665" s="233" t="s">
        <v>274</v>
      </c>
      <c r="G2665" s="231"/>
      <c r="H2665" s="234">
        <v>13.321</v>
      </c>
      <c r="I2665" s="235"/>
      <c r="J2665" s="231"/>
      <c r="K2665" s="231"/>
      <c r="L2665" s="236"/>
      <c r="M2665" s="237"/>
      <c r="N2665" s="238"/>
      <c r="O2665" s="238"/>
      <c r="P2665" s="238"/>
      <c r="Q2665" s="238"/>
      <c r="R2665" s="238"/>
      <c r="S2665" s="238"/>
      <c r="T2665" s="239"/>
      <c r="AT2665" s="240" t="s">
        <v>189</v>
      </c>
      <c r="AU2665" s="240" t="s">
        <v>85</v>
      </c>
      <c r="AV2665" s="15" t="s">
        <v>198</v>
      </c>
      <c r="AW2665" s="15" t="s">
        <v>35</v>
      </c>
      <c r="AX2665" s="15" t="s">
        <v>75</v>
      </c>
      <c r="AY2665" s="240" t="s">
        <v>178</v>
      </c>
    </row>
    <row r="2666" spans="2:51" s="12" customFormat="1" ht="11.25">
      <c r="B2666" s="198"/>
      <c r="C2666" s="199"/>
      <c r="D2666" s="195" t="s">
        <v>189</v>
      </c>
      <c r="E2666" s="200" t="s">
        <v>19</v>
      </c>
      <c r="F2666" s="201" t="s">
        <v>1251</v>
      </c>
      <c r="G2666" s="199"/>
      <c r="H2666" s="200" t="s">
        <v>19</v>
      </c>
      <c r="I2666" s="202"/>
      <c r="J2666" s="199"/>
      <c r="K2666" s="199"/>
      <c r="L2666" s="203"/>
      <c r="M2666" s="204"/>
      <c r="N2666" s="205"/>
      <c r="O2666" s="205"/>
      <c r="P2666" s="205"/>
      <c r="Q2666" s="205"/>
      <c r="R2666" s="205"/>
      <c r="S2666" s="205"/>
      <c r="T2666" s="206"/>
      <c r="AT2666" s="207" t="s">
        <v>189</v>
      </c>
      <c r="AU2666" s="207" t="s">
        <v>85</v>
      </c>
      <c r="AV2666" s="12" t="s">
        <v>83</v>
      </c>
      <c r="AW2666" s="12" t="s">
        <v>35</v>
      </c>
      <c r="AX2666" s="12" t="s">
        <v>75</v>
      </c>
      <c r="AY2666" s="207" t="s">
        <v>178</v>
      </c>
    </row>
    <row r="2667" spans="2:51" s="13" customFormat="1" ht="11.25">
      <c r="B2667" s="208"/>
      <c r="C2667" s="209"/>
      <c r="D2667" s="195" t="s">
        <v>189</v>
      </c>
      <c r="E2667" s="210" t="s">
        <v>19</v>
      </c>
      <c r="F2667" s="211" t="s">
        <v>2805</v>
      </c>
      <c r="G2667" s="209"/>
      <c r="H2667" s="212">
        <v>15.6</v>
      </c>
      <c r="I2667" s="213"/>
      <c r="J2667" s="209"/>
      <c r="K2667" s="209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189</v>
      </c>
      <c r="AU2667" s="218" t="s">
        <v>85</v>
      </c>
      <c r="AV2667" s="13" t="s">
        <v>85</v>
      </c>
      <c r="AW2667" s="13" t="s">
        <v>35</v>
      </c>
      <c r="AX2667" s="13" t="s">
        <v>75</v>
      </c>
      <c r="AY2667" s="218" t="s">
        <v>178</v>
      </c>
    </row>
    <row r="2668" spans="2:51" s="12" customFormat="1" ht="11.25">
      <c r="B2668" s="198"/>
      <c r="C2668" s="199"/>
      <c r="D2668" s="195" t="s">
        <v>189</v>
      </c>
      <c r="E2668" s="200" t="s">
        <v>19</v>
      </c>
      <c r="F2668" s="201" t="s">
        <v>881</v>
      </c>
      <c r="G2668" s="199"/>
      <c r="H2668" s="200" t="s">
        <v>19</v>
      </c>
      <c r="I2668" s="202"/>
      <c r="J2668" s="199"/>
      <c r="K2668" s="199"/>
      <c r="L2668" s="203"/>
      <c r="M2668" s="204"/>
      <c r="N2668" s="205"/>
      <c r="O2668" s="205"/>
      <c r="P2668" s="205"/>
      <c r="Q2668" s="205"/>
      <c r="R2668" s="205"/>
      <c r="S2668" s="205"/>
      <c r="T2668" s="206"/>
      <c r="AT2668" s="207" t="s">
        <v>189</v>
      </c>
      <c r="AU2668" s="207" t="s">
        <v>85</v>
      </c>
      <c r="AV2668" s="12" t="s">
        <v>83</v>
      </c>
      <c r="AW2668" s="12" t="s">
        <v>35</v>
      </c>
      <c r="AX2668" s="12" t="s">
        <v>75</v>
      </c>
      <c r="AY2668" s="207" t="s">
        <v>178</v>
      </c>
    </row>
    <row r="2669" spans="2:51" s="13" customFormat="1" ht="11.25">
      <c r="B2669" s="208"/>
      <c r="C2669" s="209"/>
      <c r="D2669" s="195" t="s">
        <v>189</v>
      </c>
      <c r="E2669" s="210" t="s">
        <v>19</v>
      </c>
      <c r="F2669" s="211" t="s">
        <v>2808</v>
      </c>
      <c r="G2669" s="209"/>
      <c r="H2669" s="212">
        <v>-4.3339999999999996</v>
      </c>
      <c r="I2669" s="213"/>
      <c r="J2669" s="209"/>
      <c r="K2669" s="209"/>
      <c r="L2669" s="214"/>
      <c r="M2669" s="215"/>
      <c r="N2669" s="216"/>
      <c r="O2669" s="216"/>
      <c r="P2669" s="216"/>
      <c r="Q2669" s="216"/>
      <c r="R2669" s="216"/>
      <c r="S2669" s="216"/>
      <c r="T2669" s="217"/>
      <c r="AT2669" s="218" t="s">
        <v>189</v>
      </c>
      <c r="AU2669" s="218" t="s">
        <v>85</v>
      </c>
      <c r="AV2669" s="13" t="s">
        <v>85</v>
      </c>
      <c r="AW2669" s="13" t="s">
        <v>35</v>
      </c>
      <c r="AX2669" s="13" t="s">
        <v>75</v>
      </c>
      <c r="AY2669" s="218" t="s">
        <v>178</v>
      </c>
    </row>
    <row r="2670" spans="2:51" s="15" customFormat="1" ht="11.25">
      <c r="B2670" s="230"/>
      <c r="C2670" s="231"/>
      <c r="D2670" s="195" t="s">
        <v>189</v>
      </c>
      <c r="E2670" s="232" t="s">
        <v>19</v>
      </c>
      <c r="F2670" s="233" t="s">
        <v>274</v>
      </c>
      <c r="G2670" s="231"/>
      <c r="H2670" s="234">
        <v>11.266</v>
      </c>
      <c r="I2670" s="235"/>
      <c r="J2670" s="231"/>
      <c r="K2670" s="231"/>
      <c r="L2670" s="236"/>
      <c r="M2670" s="237"/>
      <c r="N2670" s="238"/>
      <c r="O2670" s="238"/>
      <c r="P2670" s="238"/>
      <c r="Q2670" s="238"/>
      <c r="R2670" s="238"/>
      <c r="S2670" s="238"/>
      <c r="T2670" s="239"/>
      <c r="AT2670" s="240" t="s">
        <v>189</v>
      </c>
      <c r="AU2670" s="240" t="s">
        <v>85</v>
      </c>
      <c r="AV2670" s="15" t="s">
        <v>198</v>
      </c>
      <c r="AW2670" s="15" t="s">
        <v>35</v>
      </c>
      <c r="AX2670" s="15" t="s">
        <v>75</v>
      </c>
      <c r="AY2670" s="240" t="s">
        <v>178</v>
      </c>
    </row>
    <row r="2671" spans="2:51" s="12" customFormat="1" ht="11.25">
      <c r="B2671" s="198"/>
      <c r="C2671" s="199"/>
      <c r="D2671" s="195" t="s">
        <v>189</v>
      </c>
      <c r="E2671" s="200" t="s">
        <v>19</v>
      </c>
      <c r="F2671" s="201" t="s">
        <v>1252</v>
      </c>
      <c r="G2671" s="199"/>
      <c r="H2671" s="200" t="s">
        <v>19</v>
      </c>
      <c r="I2671" s="202"/>
      <c r="J2671" s="199"/>
      <c r="K2671" s="199"/>
      <c r="L2671" s="203"/>
      <c r="M2671" s="204"/>
      <c r="N2671" s="205"/>
      <c r="O2671" s="205"/>
      <c r="P2671" s="205"/>
      <c r="Q2671" s="205"/>
      <c r="R2671" s="205"/>
      <c r="S2671" s="205"/>
      <c r="T2671" s="206"/>
      <c r="AT2671" s="207" t="s">
        <v>189</v>
      </c>
      <c r="AU2671" s="207" t="s">
        <v>85</v>
      </c>
      <c r="AV2671" s="12" t="s">
        <v>83</v>
      </c>
      <c r="AW2671" s="12" t="s">
        <v>35</v>
      </c>
      <c r="AX2671" s="12" t="s">
        <v>75</v>
      </c>
      <c r="AY2671" s="207" t="s">
        <v>178</v>
      </c>
    </row>
    <row r="2672" spans="2:51" s="13" customFormat="1" ht="11.25">
      <c r="B2672" s="208"/>
      <c r="C2672" s="209"/>
      <c r="D2672" s="195" t="s">
        <v>189</v>
      </c>
      <c r="E2672" s="210" t="s">
        <v>19</v>
      </c>
      <c r="F2672" s="211" t="s">
        <v>2807</v>
      </c>
      <c r="G2672" s="209"/>
      <c r="H2672" s="212">
        <v>14.7</v>
      </c>
      <c r="I2672" s="213"/>
      <c r="J2672" s="209"/>
      <c r="K2672" s="209"/>
      <c r="L2672" s="214"/>
      <c r="M2672" s="215"/>
      <c r="N2672" s="216"/>
      <c r="O2672" s="216"/>
      <c r="P2672" s="216"/>
      <c r="Q2672" s="216"/>
      <c r="R2672" s="216"/>
      <c r="S2672" s="216"/>
      <c r="T2672" s="217"/>
      <c r="AT2672" s="218" t="s">
        <v>189</v>
      </c>
      <c r="AU2672" s="218" t="s">
        <v>85</v>
      </c>
      <c r="AV2672" s="13" t="s">
        <v>85</v>
      </c>
      <c r="AW2672" s="13" t="s">
        <v>35</v>
      </c>
      <c r="AX2672" s="13" t="s">
        <v>75</v>
      </c>
      <c r="AY2672" s="218" t="s">
        <v>178</v>
      </c>
    </row>
    <row r="2673" spans="2:51" s="12" customFormat="1" ht="11.25">
      <c r="B2673" s="198"/>
      <c r="C2673" s="199"/>
      <c r="D2673" s="195" t="s">
        <v>189</v>
      </c>
      <c r="E2673" s="200" t="s">
        <v>19</v>
      </c>
      <c r="F2673" s="201" t="s">
        <v>881</v>
      </c>
      <c r="G2673" s="199"/>
      <c r="H2673" s="200" t="s">
        <v>19</v>
      </c>
      <c r="I2673" s="202"/>
      <c r="J2673" s="199"/>
      <c r="K2673" s="199"/>
      <c r="L2673" s="203"/>
      <c r="M2673" s="204"/>
      <c r="N2673" s="205"/>
      <c r="O2673" s="205"/>
      <c r="P2673" s="205"/>
      <c r="Q2673" s="205"/>
      <c r="R2673" s="205"/>
      <c r="S2673" s="205"/>
      <c r="T2673" s="206"/>
      <c r="AT2673" s="207" t="s">
        <v>189</v>
      </c>
      <c r="AU2673" s="207" t="s">
        <v>85</v>
      </c>
      <c r="AV2673" s="12" t="s">
        <v>83</v>
      </c>
      <c r="AW2673" s="12" t="s">
        <v>35</v>
      </c>
      <c r="AX2673" s="12" t="s">
        <v>75</v>
      </c>
      <c r="AY2673" s="207" t="s">
        <v>178</v>
      </c>
    </row>
    <row r="2674" spans="2:51" s="13" customFormat="1" ht="11.25">
      <c r="B2674" s="208"/>
      <c r="C2674" s="209"/>
      <c r="D2674" s="195" t="s">
        <v>189</v>
      </c>
      <c r="E2674" s="210" t="s">
        <v>19</v>
      </c>
      <c r="F2674" s="211" t="s">
        <v>2804</v>
      </c>
      <c r="G2674" s="209"/>
      <c r="H2674" s="212">
        <v>-1.379</v>
      </c>
      <c r="I2674" s="213"/>
      <c r="J2674" s="209"/>
      <c r="K2674" s="209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189</v>
      </c>
      <c r="AU2674" s="218" t="s">
        <v>85</v>
      </c>
      <c r="AV2674" s="13" t="s">
        <v>85</v>
      </c>
      <c r="AW2674" s="13" t="s">
        <v>35</v>
      </c>
      <c r="AX2674" s="13" t="s">
        <v>75</v>
      </c>
      <c r="AY2674" s="218" t="s">
        <v>178</v>
      </c>
    </row>
    <row r="2675" spans="2:51" s="15" customFormat="1" ht="11.25">
      <c r="B2675" s="230"/>
      <c r="C2675" s="231"/>
      <c r="D2675" s="195" t="s">
        <v>189</v>
      </c>
      <c r="E2675" s="232" t="s">
        <v>19</v>
      </c>
      <c r="F2675" s="233" t="s">
        <v>274</v>
      </c>
      <c r="G2675" s="231"/>
      <c r="H2675" s="234">
        <v>13.321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189</v>
      </c>
      <c r="AU2675" s="240" t="s">
        <v>85</v>
      </c>
      <c r="AV2675" s="15" t="s">
        <v>198</v>
      </c>
      <c r="AW2675" s="15" t="s">
        <v>35</v>
      </c>
      <c r="AX2675" s="15" t="s">
        <v>75</v>
      </c>
      <c r="AY2675" s="240" t="s">
        <v>178</v>
      </c>
    </row>
    <row r="2676" spans="2:51" s="12" customFormat="1" ht="11.25">
      <c r="B2676" s="198"/>
      <c r="C2676" s="199"/>
      <c r="D2676" s="195" t="s">
        <v>189</v>
      </c>
      <c r="E2676" s="200" t="s">
        <v>19</v>
      </c>
      <c r="F2676" s="201" t="s">
        <v>1253</v>
      </c>
      <c r="G2676" s="199"/>
      <c r="H2676" s="200" t="s">
        <v>19</v>
      </c>
      <c r="I2676" s="202"/>
      <c r="J2676" s="199"/>
      <c r="K2676" s="199"/>
      <c r="L2676" s="203"/>
      <c r="M2676" s="204"/>
      <c r="N2676" s="205"/>
      <c r="O2676" s="205"/>
      <c r="P2676" s="205"/>
      <c r="Q2676" s="205"/>
      <c r="R2676" s="205"/>
      <c r="S2676" s="205"/>
      <c r="T2676" s="206"/>
      <c r="AT2676" s="207" t="s">
        <v>189</v>
      </c>
      <c r="AU2676" s="207" t="s">
        <v>85</v>
      </c>
      <c r="AV2676" s="12" t="s">
        <v>83</v>
      </c>
      <c r="AW2676" s="12" t="s">
        <v>35</v>
      </c>
      <c r="AX2676" s="12" t="s">
        <v>75</v>
      </c>
      <c r="AY2676" s="207" t="s">
        <v>178</v>
      </c>
    </row>
    <row r="2677" spans="2:51" s="13" customFormat="1" ht="11.25">
      <c r="B2677" s="208"/>
      <c r="C2677" s="209"/>
      <c r="D2677" s="195" t="s">
        <v>189</v>
      </c>
      <c r="E2677" s="210" t="s">
        <v>19</v>
      </c>
      <c r="F2677" s="211" t="s">
        <v>2809</v>
      </c>
      <c r="G2677" s="209"/>
      <c r="H2677" s="212">
        <v>14.4</v>
      </c>
      <c r="I2677" s="213"/>
      <c r="J2677" s="209"/>
      <c r="K2677" s="209"/>
      <c r="L2677" s="214"/>
      <c r="M2677" s="215"/>
      <c r="N2677" s="216"/>
      <c r="O2677" s="216"/>
      <c r="P2677" s="216"/>
      <c r="Q2677" s="216"/>
      <c r="R2677" s="216"/>
      <c r="S2677" s="216"/>
      <c r="T2677" s="217"/>
      <c r="AT2677" s="218" t="s">
        <v>189</v>
      </c>
      <c r="AU2677" s="218" t="s">
        <v>85</v>
      </c>
      <c r="AV2677" s="13" t="s">
        <v>85</v>
      </c>
      <c r="AW2677" s="13" t="s">
        <v>35</v>
      </c>
      <c r="AX2677" s="13" t="s">
        <v>75</v>
      </c>
      <c r="AY2677" s="218" t="s">
        <v>178</v>
      </c>
    </row>
    <row r="2678" spans="2:51" s="12" customFormat="1" ht="11.25">
      <c r="B2678" s="198"/>
      <c r="C2678" s="199"/>
      <c r="D2678" s="195" t="s">
        <v>189</v>
      </c>
      <c r="E2678" s="200" t="s">
        <v>19</v>
      </c>
      <c r="F2678" s="201" t="s">
        <v>881</v>
      </c>
      <c r="G2678" s="199"/>
      <c r="H2678" s="200" t="s">
        <v>19</v>
      </c>
      <c r="I2678" s="202"/>
      <c r="J2678" s="199"/>
      <c r="K2678" s="199"/>
      <c r="L2678" s="203"/>
      <c r="M2678" s="204"/>
      <c r="N2678" s="205"/>
      <c r="O2678" s="205"/>
      <c r="P2678" s="205"/>
      <c r="Q2678" s="205"/>
      <c r="R2678" s="205"/>
      <c r="S2678" s="205"/>
      <c r="T2678" s="206"/>
      <c r="AT2678" s="207" t="s">
        <v>189</v>
      </c>
      <c r="AU2678" s="207" t="s">
        <v>85</v>
      </c>
      <c r="AV2678" s="12" t="s">
        <v>83</v>
      </c>
      <c r="AW2678" s="12" t="s">
        <v>35</v>
      </c>
      <c r="AX2678" s="12" t="s">
        <v>75</v>
      </c>
      <c r="AY2678" s="207" t="s">
        <v>178</v>
      </c>
    </row>
    <row r="2679" spans="2:51" s="13" customFormat="1" ht="11.25">
      <c r="B2679" s="208"/>
      <c r="C2679" s="209"/>
      <c r="D2679" s="195" t="s">
        <v>189</v>
      </c>
      <c r="E2679" s="210" t="s">
        <v>19</v>
      </c>
      <c r="F2679" s="211" t="s">
        <v>2804</v>
      </c>
      <c r="G2679" s="209"/>
      <c r="H2679" s="212">
        <v>-1.379</v>
      </c>
      <c r="I2679" s="213"/>
      <c r="J2679" s="209"/>
      <c r="K2679" s="209"/>
      <c r="L2679" s="214"/>
      <c r="M2679" s="215"/>
      <c r="N2679" s="216"/>
      <c r="O2679" s="216"/>
      <c r="P2679" s="216"/>
      <c r="Q2679" s="216"/>
      <c r="R2679" s="216"/>
      <c r="S2679" s="216"/>
      <c r="T2679" s="217"/>
      <c r="AT2679" s="218" t="s">
        <v>189</v>
      </c>
      <c r="AU2679" s="218" t="s">
        <v>85</v>
      </c>
      <c r="AV2679" s="13" t="s">
        <v>85</v>
      </c>
      <c r="AW2679" s="13" t="s">
        <v>35</v>
      </c>
      <c r="AX2679" s="13" t="s">
        <v>75</v>
      </c>
      <c r="AY2679" s="218" t="s">
        <v>178</v>
      </c>
    </row>
    <row r="2680" spans="2:51" s="15" customFormat="1" ht="11.25">
      <c r="B2680" s="230"/>
      <c r="C2680" s="231"/>
      <c r="D2680" s="195" t="s">
        <v>189</v>
      </c>
      <c r="E2680" s="232" t="s">
        <v>19</v>
      </c>
      <c r="F2680" s="233" t="s">
        <v>274</v>
      </c>
      <c r="G2680" s="231"/>
      <c r="H2680" s="234">
        <v>13.021000000000001</v>
      </c>
      <c r="I2680" s="235"/>
      <c r="J2680" s="231"/>
      <c r="K2680" s="231"/>
      <c r="L2680" s="236"/>
      <c r="M2680" s="237"/>
      <c r="N2680" s="238"/>
      <c r="O2680" s="238"/>
      <c r="P2680" s="238"/>
      <c r="Q2680" s="238"/>
      <c r="R2680" s="238"/>
      <c r="S2680" s="238"/>
      <c r="T2680" s="239"/>
      <c r="AT2680" s="240" t="s">
        <v>189</v>
      </c>
      <c r="AU2680" s="240" t="s">
        <v>85</v>
      </c>
      <c r="AV2680" s="15" t="s">
        <v>198</v>
      </c>
      <c r="AW2680" s="15" t="s">
        <v>35</v>
      </c>
      <c r="AX2680" s="15" t="s">
        <v>75</v>
      </c>
      <c r="AY2680" s="240" t="s">
        <v>178</v>
      </c>
    </row>
    <row r="2681" spans="2:51" s="12" customFormat="1" ht="11.25">
      <c r="B2681" s="198"/>
      <c r="C2681" s="199"/>
      <c r="D2681" s="195" t="s">
        <v>189</v>
      </c>
      <c r="E2681" s="200" t="s">
        <v>19</v>
      </c>
      <c r="F2681" s="201" t="s">
        <v>1254</v>
      </c>
      <c r="G2681" s="199"/>
      <c r="H2681" s="200" t="s">
        <v>19</v>
      </c>
      <c r="I2681" s="202"/>
      <c r="J2681" s="199"/>
      <c r="K2681" s="199"/>
      <c r="L2681" s="203"/>
      <c r="M2681" s="204"/>
      <c r="N2681" s="205"/>
      <c r="O2681" s="205"/>
      <c r="P2681" s="205"/>
      <c r="Q2681" s="205"/>
      <c r="R2681" s="205"/>
      <c r="S2681" s="205"/>
      <c r="T2681" s="206"/>
      <c r="AT2681" s="207" t="s">
        <v>189</v>
      </c>
      <c r="AU2681" s="207" t="s">
        <v>85</v>
      </c>
      <c r="AV2681" s="12" t="s">
        <v>83</v>
      </c>
      <c r="AW2681" s="12" t="s">
        <v>35</v>
      </c>
      <c r="AX2681" s="12" t="s">
        <v>75</v>
      </c>
      <c r="AY2681" s="207" t="s">
        <v>178</v>
      </c>
    </row>
    <row r="2682" spans="2:51" s="13" customFormat="1" ht="11.25">
      <c r="B2682" s="208"/>
      <c r="C2682" s="209"/>
      <c r="D2682" s="195" t="s">
        <v>189</v>
      </c>
      <c r="E2682" s="210" t="s">
        <v>19</v>
      </c>
      <c r="F2682" s="211" t="s">
        <v>2809</v>
      </c>
      <c r="G2682" s="209"/>
      <c r="H2682" s="212">
        <v>14.4</v>
      </c>
      <c r="I2682" s="213"/>
      <c r="J2682" s="209"/>
      <c r="K2682" s="209"/>
      <c r="L2682" s="214"/>
      <c r="M2682" s="215"/>
      <c r="N2682" s="216"/>
      <c r="O2682" s="216"/>
      <c r="P2682" s="216"/>
      <c r="Q2682" s="216"/>
      <c r="R2682" s="216"/>
      <c r="S2682" s="216"/>
      <c r="T2682" s="217"/>
      <c r="AT2682" s="218" t="s">
        <v>189</v>
      </c>
      <c r="AU2682" s="218" t="s">
        <v>85</v>
      </c>
      <c r="AV2682" s="13" t="s">
        <v>85</v>
      </c>
      <c r="AW2682" s="13" t="s">
        <v>35</v>
      </c>
      <c r="AX2682" s="13" t="s">
        <v>75</v>
      </c>
      <c r="AY2682" s="218" t="s">
        <v>178</v>
      </c>
    </row>
    <row r="2683" spans="2:51" s="12" customFormat="1" ht="11.25">
      <c r="B2683" s="198"/>
      <c r="C2683" s="199"/>
      <c r="D2683" s="195" t="s">
        <v>189</v>
      </c>
      <c r="E2683" s="200" t="s">
        <v>19</v>
      </c>
      <c r="F2683" s="201" t="s">
        <v>881</v>
      </c>
      <c r="G2683" s="199"/>
      <c r="H2683" s="200" t="s">
        <v>19</v>
      </c>
      <c r="I2683" s="202"/>
      <c r="J2683" s="199"/>
      <c r="K2683" s="199"/>
      <c r="L2683" s="203"/>
      <c r="M2683" s="204"/>
      <c r="N2683" s="205"/>
      <c r="O2683" s="205"/>
      <c r="P2683" s="205"/>
      <c r="Q2683" s="205"/>
      <c r="R2683" s="205"/>
      <c r="S2683" s="205"/>
      <c r="T2683" s="206"/>
      <c r="AT2683" s="207" t="s">
        <v>189</v>
      </c>
      <c r="AU2683" s="207" t="s">
        <v>85</v>
      </c>
      <c r="AV2683" s="12" t="s">
        <v>83</v>
      </c>
      <c r="AW2683" s="12" t="s">
        <v>35</v>
      </c>
      <c r="AX2683" s="12" t="s">
        <v>75</v>
      </c>
      <c r="AY2683" s="207" t="s">
        <v>178</v>
      </c>
    </row>
    <row r="2684" spans="2:51" s="13" customFormat="1" ht="11.25">
      <c r="B2684" s="208"/>
      <c r="C2684" s="209"/>
      <c r="D2684" s="195" t="s">
        <v>189</v>
      </c>
      <c r="E2684" s="210" t="s">
        <v>19</v>
      </c>
      <c r="F2684" s="211" t="s">
        <v>2804</v>
      </c>
      <c r="G2684" s="209"/>
      <c r="H2684" s="212">
        <v>-1.379</v>
      </c>
      <c r="I2684" s="213"/>
      <c r="J2684" s="209"/>
      <c r="K2684" s="209"/>
      <c r="L2684" s="214"/>
      <c r="M2684" s="215"/>
      <c r="N2684" s="216"/>
      <c r="O2684" s="216"/>
      <c r="P2684" s="216"/>
      <c r="Q2684" s="216"/>
      <c r="R2684" s="216"/>
      <c r="S2684" s="216"/>
      <c r="T2684" s="217"/>
      <c r="AT2684" s="218" t="s">
        <v>189</v>
      </c>
      <c r="AU2684" s="218" t="s">
        <v>85</v>
      </c>
      <c r="AV2684" s="13" t="s">
        <v>85</v>
      </c>
      <c r="AW2684" s="13" t="s">
        <v>35</v>
      </c>
      <c r="AX2684" s="13" t="s">
        <v>75</v>
      </c>
      <c r="AY2684" s="218" t="s">
        <v>178</v>
      </c>
    </row>
    <row r="2685" spans="2:51" s="15" customFormat="1" ht="11.25">
      <c r="B2685" s="230"/>
      <c r="C2685" s="231"/>
      <c r="D2685" s="195" t="s">
        <v>189</v>
      </c>
      <c r="E2685" s="232" t="s">
        <v>19</v>
      </c>
      <c r="F2685" s="233" t="s">
        <v>274</v>
      </c>
      <c r="G2685" s="231"/>
      <c r="H2685" s="234">
        <v>13.021000000000001</v>
      </c>
      <c r="I2685" s="235"/>
      <c r="J2685" s="231"/>
      <c r="K2685" s="231"/>
      <c r="L2685" s="236"/>
      <c r="M2685" s="237"/>
      <c r="N2685" s="238"/>
      <c r="O2685" s="238"/>
      <c r="P2685" s="238"/>
      <c r="Q2685" s="238"/>
      <c r="R2685" s="238"/>
      <c r="S2685" s="238"/>
      <c r="T2685" s="239"/>
      <c r="AT2685" s="240" t="s">
        <v>189</v>
      </c>
      <c r="AU2685" s="240" t="s">
        <v>85</v>
      </c>
      <c r="AV2685" s="15" t="s">
        <v>198</v>
      </c>
      <c r="AW2685" s="15" t="s">
        <v>35</v>
      </c>
      <c r="AX2685" s="15" t="s">
        <v>75</v>
      </c>
      <c r="AY2685" s="240" t="s">
        <v>178</v>
      </c>
    </row>
    <row r="2686" spans="2:51" s="12" customFormat="1" ht="11.25">
      <c r="B2686" s="198"/>
      <c r="C2686" s="199"/>
      <c r="D2686" s="195" t="s">
        <v>189</v>
      </c>
      <c r="E2686" s="200" t="s">
        <v>19</v>
      </c>
      <c r="F2686" s="201" t="s">
        <v>1255</v>
      </c>
      <c r="G2686" s="199"/>
      <c r="H2686" s="200" t="s">
        <v>19</v>
      </c>
      <c r="I2686" s="202"/>
      <c r="J2686" s="199"/>
      <c r="K2686" s="199"/>
      <c r="L2686" s="203"/>
      <c r="M2686" s="204"/>
      <c r="N2686" s="205"/>
      <c r="O2686" s="205"/>
      <c r="P2686" s="205"/>
      <c r="Q2686" s="205"/>
      <c r="R2686" s="205"/>
      <c r="S2686" s="205"/>
      <c r="T2686" s="206"/>
      <c r="AT2686" s="207" t="s">
        <v>189</v>
      </c>
      <c r="AU2686" s="207" t="s">
        <v>85</v>
      </c>
      <c r="AV2686" s="12" t="s">
        <v>83</v>
      </c>
      <c r="AW2686" s="12" t="s">
        <v>35</v>
      </c>
      <c r="AX2686" s="12" t="s">
        <v>75</v>
      </c>
      <c r="AY2686" s="207" t="s">
        <v>178</v>
      </c>
    </row>
    <row r="2687" spans="2:51" s="13" customFormat="1" ht="11.25">
      <c r="B2687" s="208"/>
      <c r="C2687" s="209"/>
      <c r="D2687" s="195" t="s">
        <v>189</v>
      </c>
      <c r="E2687" s="210" t="s">
        <v>19</v>
      </c>
      <c r="F2687" s="211" t="s">
        <v>2810</v>
      </c>
      <c r="G2687" s="209"/>
      <c r="H2687" s="212">
        <v>48.3</v>
      </c>
      <c r="I2687" s="213"/>
      <c r="J2687" s="209"/>
      <c r="K2687" s="209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189</v>
      </c>
      <c r="AU2687" s="218" t="s">
        <v>85</v>
      </c>
      <c r="AV2687" s="13" t="s">
        <v>85</v>
      </c>
      <c r="AW2687" s="13" t="s">
        <v>35</v>
      </c>
      <c r="AX2687" s="13" t="s">
        <v>75</v>
      </c>
      <c r="AY2687" s="218" t="s">
        <v>178</v>
      </c>
    </row>
    <row r="2688" spans="2:51" s="13" customFormat="1" ht="11.25">
      <c r="B2688" s="208"/>
      <c r="C2688" s="209"/>
      <c r="D2688" s="195" t="s">
        <v>189</v>
      </c>
      <c r="E2688" s="210" t="s">
        <v>19</v>
      </c>
      <c r="F2688" s="211" t="s">
        <v>2811</v>
      </c>
      <c r="G2688" s="209"/>
      <c r="H2688" s="212">
        <v>27.3</v>
      </c>
      <c r="I2688" s="213"/>
      <c r="J2688" s="209"/>
      <c r="K2688" s="209"/>
      <c r="L2688" s="214"/>
      <c r="M2688" s="215"/>
      <c r="N2688" s="216"/>
      <c r="O2688" s="216"/>
      <c r="P2688" s="216"/>
      <c r="Q2688" s="216"/>
      <c r="R2688" s="216"/>
      <c r="S2688" s="216"/>
      <c r="T2688" s="217"/>
      <c r="AT2688" s="218" t="s">
        <v>189</v>
      </c>
      <c r="AU2688" s="218" t="s">
        <v>85</v>
      </c>
      <c r="AV2688" s="13" t="s">
        <v>85</v>
      </c>
      <c r="AW2688" s="13" t="s">
        <v>35</v>
      </c>
      <c r="AX2688" s="13" t="s">
        <v>75</v>
      </c>
      <c r="AY2688" s="218" t="s">
        <v>178</v>
      </c>
    </row>
    <row r="2689" spans="2:51" s="12" customFormat="1" ht="11.25">
      <c r="B2689" s="198"/>
      <c r="C2689" s="199"/>
      <c r="D2689" s="195" t="s">
        <v>189</v>
      </c>
      <c r="E2689" s="200" t="s">
        <v>19</v>
      </c>
      <c r="F2689" s="201" t="s">
        <v>881</v>
      </c>
      <c r="G2689" s="199"/>
      <c r="H2689" s="200" t="s">
        <v>19</v>
      </c>
      <c r="I2689" s="202"/>
      <c r="J2689" s="199"/>
      <c r="K2689" s="199"/>
      <c r="L2689" s="203"/>
      <c r="M2689" s="204"/>
      <c r="N2689" s="205"/>
      <c r="O2689" s="205"/>
      <c r="P2689" s="205"/>
      <c r="Q2689" s="205"/>
      <c r="R2689" s="205"/>
      <c r="S2689" s="205"/>
      <c r="T2689" s="206"/>
      <c r="AT2689" s="207" t="s">
        <v>189</v>
      </c>
      <c r="AU2689" s="207" t="s">
        <v>85</v>
      </c>
      <c r="AV2689" s="12" t="s">
        <v>83</v>
      </c>
      <c r="AW2689" s="12" t="s">
        <v>35</v>
      </c>
      <c r="AX2689" s="12" t="s">
        <v>75</v>
      </c>
      <c r="AY2689" s="207" t="s">
        <v>178</v>
      </c>
    </row>
    <row r="2690" spans="2:51" s="13" customFormat="1" ht="11.25">
      <c r="B2690" s="208"/>
      <c r="C2690" s="209"/>
      <c r="D2690" s="195" t="s">
        <v>189</v>
      </c>
      <c r="E2690" s="210" t="s">
        <v>19</v>
      </c>
      <c r="F2690" s="211" t="s">
        <v>2812</v>
      </c>
      <c r="G2690" s="209"/>
      <c r="H2690" s="212">
        <v>-5.91</v>
      </c>
      <c r="I2690" s="213"/>
      <c r="J2690" s="209"/>
      <c r="K2690" s="209"/>
      <c r="L2690" s="214"/>
      <c r="M2690" s="215"/>
      <c r="N2690" s="216"/>
      <c r="O2690" s="216"/>
      <c r="P2690" s="216"/>
      <c r="Q2690" s="216"/>
      <c r="R2690" s="216"/>
      <c r="S2690" s="216"/>
      <c r="T2690" s="217"/>
      <c r="AT2690" s="218" t="s">
        <v>189</v>
      </c>
      <c r="AU2690" s="218" t="s">
        <v>85</v>
      </c>
      <c r="AV2690" s="13" t="s">
        <v>85</v>
      </c>
      <c r="AW2690" s="13" t="s">
        <v>35</v>
      </c>
      <c r="AX2690" s="13" t="s">
        <v>75</v>
      </c>
      <c r="AY2690" s="218" t="s">
        <v>178</v>
      </c>
    </row>
    <row r="2691" spans="2:51" s="15" customFormat="1" ht="11.25">
      <c r="B2691" s="230"/>
      <c r="C2691" s="231"/>
      <c r="D2691" s="195" t="s">
        <v>189</v>
      </c>
      <c r="E2691" s="232" t="s">
        <v>19</v>
      </c>
      <c r="F2691" s="233" t="s">
        <v>274</v>
      </c>
      <c r="G2691" s="231"/>
      <c r="H2691" s="234">
        <v>69.69</v>
      </c>
      <c r="I2691" s="235"/>
      <c r="J2691" s="231"/>
      <c r="K2691" s="231"/>
      <c r="L2691" s="236"/>
      <c r="M2691" s="237"/>
      <c r="N2691" s="238"/>
      <c r="O2691" s="238"/>
      <c r="P2691" s="238"/>
      <c r="Q2691" s="238"/>
      <c r="R2691" s="238"/>
      <c r="S2691" s="238"/>
      <c r="T2691" s="239"/>
      <c r="AT2691" s="240" t="s">
        <v>189</v>
      </c>
      <c r="AU2691" s="240" t="s">
        <v>85</v>
      </c>
      <c r="AV2691" s="15" t="s">
        <v>198</v>
      </c>
      <c r="AW2691" s="15" t="s">
        <v>35</v>
      </c>
      <c r="AX2691" s="15" t="s">
        <v>75</v>
      </c>
      <c r="AY2691" s="240" t="s">
        <v>178</v>
      </c>
    </row>
    <row r="2692" spans="2:51" s="12" customFormat="1" ht="11.25">
      <c r="B2692" s="198"/>
      <c r="C2692" s="199"/>
      <c r="D2692" s="195" t="s">
        <v>189</v>
      </c>
      <c r="E2692" s="200" t="s">
        <v>19</v>
      </c>
      <c r="F2692" s="201" t="s">
        <v>1256</v>
      </c>
      <c r="G2692" s="199"/>
      <c r="H2692" s="200" t="s">
        <v>19</v>
      </c>
      <c r="I2692" s="202"/>
      <c r="J2692" s="199"/>
      <c r="K2692" s="199"/>
      <c r="L2692" s="203"/>
      <c r="M2692" s="204"/>
      <c r="N2692" s="205"/>
      <c r="O2692" s="205"/>
      <c r="P2692" s="205"/>
      <c r="Q2692" s="205"/>
      <c r="R2692" s="205"/>
      <c r="S2692" s="205"/>
      <c r="T2692" s="206"/>
      <c r="AT2692" s="207" t="s">
        <v>189</v>
      </c>
      <c r="AU2692" s="207" t="s">
        <v>85</v>
      </c>
      <c r="AV2692" s="12" t="s">
        <v>83</v>
      </c>
      <c r="AW2692" s="12" t="s">
        <v>35</v>
      </c>
      <c r="AX2692" s="12" t="s">
        <v>75</v>
      </c>
      <c r="AY2692" s="207" t="s">
        <v>178</v>
      </c>
    </row>
    <row r="2693" spans="2:51" s="13" customFormat="1" ht="11.25">
      <c r="B2693" s="208"/>
      <c r="C2693" s="209"/>
      <c r="D2693" s="195" t="s">
        <v>189</v>
      </c>
      <c r="E2693" s="210" t="s">
        <v>19</v>
      </c>
      <c r="F2693" s="211" t="s">
        <v>2809</v>
      </c>
      <c r="G2693" s="209"/>
      <c r="H2693" s="212">
        <v>14.4</v>
      </c>
      <c r="I2693" s="213"/>
      <c r="J2693" s="209"/>
      <c r="K2693" s="209"/>
      <c r="L2693" s="214"/>
      <c r="M2693" s="215"/>
      <c r="N2693" s="216"/>
      <c r="O2693" s="216"/>
      <c r="P2693" s="216"/>
      <c r="Q2693" s="216"/>
      <c r="R2693" s="216"/>
      <c r="S2693" s="216"/>
      <c r="T2693" s="217"/>
      <c r="AT2693" s="218" t="s">
        <v>189</v>
      </c>
      <c r="AU2693" s="218" t="s">
        <v>85</v>
      </c>
      <c r="AV2693" s="13" t="s">
        <v>85</v>
      </c>
      <c r="AW2693" s="13" t="s">
        <v>35</v>
      </c>
      <c r="AX2693" s="13" t="s">
        <v>75</v>
      </c>
      <c r="AY2693" s="218" t="s">
        <v>178</v>
      </c>
    </row>
    <row r="2694" spans="2:51" s="12" customFormat="1" ht="11.25">
      <c r="B2694" s="198"/>
      <c r="C2694" s="199"/>
      <c r="D2694" s="195" t="s">
        <v>189</v>
      </c>
      <c r="E2694" s="200" t="s">
        <v>19</v>
      </c>
      <c r="F2694" s="201" t="s">
        <v>881</v>
      </c>
      <c r="G2694" s="199"/>
      <c r="H2694" s="200" t="s">
        <v>19</v>
      </c>
      <c r="I2694" s="202"/>
      <c r="J2694" s="199"/>
      <c r="K2694" s="199"/>
      <c r="L2694" s="203"/>
      <c r="M2694" s="204"/>
      <c r="N2694" s="205"/>
      <c r="O2694" s="205"/>
      <c r="P2694" s="205"/>
      <c r="Q2694" s="205"/>
      <c r="R2694" s="205"/>
      <c r="S2694" s="205"/>
      <c r="T2694" s="206"/>
      <c r="AT2694" s="207" t="s">
        <v>189</v>
      </c>
      <c r="AU2694" s="207" t="s">
        <v>85</v>
      </c>
      <c r="AV2694" s="12" t="s">
        <v>83</v>
      </c>
      <c r="AW2694" s="12" t="s">
        <v>35</v>
      </c>
      <c r="AX2694" s="12" t="s">
        <v>75</v>
      </c>
      <c r="AY2694" s="207" t="s">
        <v>178</v>
      </c>
    </row>
    <row r="2695" spans="2:51" s="13" customFormat="1" ht="11.25">
      <c r="B2695" s="208"/>
      <c r="C2695" s="209"/>
      <c r="D2695" s="195" t="s">
        <v>189</v>
      </c>
      <c r="E2695" s="210" t="s">
        <v>19</v>
      </c>
      <c r="F2695" s="211" t="s">
        <v>2804</v>
      </c>
      <c r="G2695" s="209"/>
      <c r="H2695" s="212">
        <v>-1.379</v>
      </c>
      <c r="I2695" s="213"/>
      <c r="J2695" s="209"/>
      <c r="K2695" s="209"/>
      <c r="L2695" s="214"/>
      <c r="M2695" s="215"/>
      <c r="N2695" s="216"/>
      <c r="O2695" s="216"/>
      <c r="P2695" s="216"/>
      <c r="Q2695" s="216"/>
      <c r="R2695" s="216"/>
      <c r="S2695" s="216"/>
      <c r="T2695" s="217"/>
      <c r="AT2695" s="218" t="s">
        <v>189</v>
      </c>
      <c r="AU2695" s="218" t="s">
        <v>85</v>
      </c>
      <c r="AV2695" s="13" t="s">
        <v>85</v>
      </c>
      <c r="AW2695" s="13" t="s">
        <v>35</v>
      </c>
      <c r="AX2695" s="13" t="s">
        <v>75</v>
      </c>
      <c r="AY2695" s="218" t="s">
        <v>178</v>
      </c>
    </row>
    <row r="2696" spans="2:51" s="15" customFormat="1" ht="11.25">
      <c r="B2696" s="230"/>
      <c r="C2696" s="231"/>
      <c r="D2696" s="195" t="s">
        <v>189</v>
      </c>
      <c r="E2696" s="232" t="s">
        <v>19</v>
      </c>
      <c r="F2696" s="233" t="s">
        <v>274</v>
      </c>
      <c r="G2696" s="231"/>
      <c r="H2696" s="234">
        <v>13.021000000000001</v>
      </c>
      <c r="I2696" s="235"/>
      <c r="J2696" s="231"/>
      <c r="K2696" s="231"/>
      <c r="L2696" s="236"/>
      <c r="M2696" s="237"/>
      <c r="N2696" s="238"/>
      <c r="O2696" s="238"/>
      <c r="P2696" s="238"/>
      <c r="Q2696" s="238"/>
      <c r="R2696" s="238"/>
      <c r="S2696" s="238"/>
      <c r="T2696" s="239"/>
      <c r="AT2696" s="240" t="s">
        <v>189</v>
      </c>
      <c r="AU2696" s="240" t="s">
        <v>85</v>
      </c>
      <c r="AV2696" s="15" t="s">
        <v>198</v>
      </c>
      <c r="AW2696" s="15" t="s">
        <v>35</v>
      </c>
      <c r="AX2696" s="15" t="s">
        <v>75</v>
      </c>
      <c r="AY2696" s="240" t="s">
        <v>178</v>
      </c>
    </row>
    <row r="2697" spans="2:51" s="12" customFormat="1" ht="11.25">
      <c r="B2697" s="198"/>
      <c r="C2697" s="199"/>
      <c r="D2697" s="195" t="s">
        <v>189</v>
      </c>
      <c r="E2697" s="200" t="s">
        <v>19</v>
      </c>
      <c r="F2697" s="201" t="s">
        <v>1257</v>
      </c>
      <c r="G2697" s="199"/>
      <c r="H2697" s="200" t="s">
        <v>19</v>
      </c>
      <c r="I2697" s="202"/>
      <c r="J2697" s="199"/>
      <c r="K2697" s="199"/>
      <c r="L2697" s="203"/>
      <c r="M2697" s="204"/>
      <c r="N2697" s="205"/>
      <c r="O2697" s="205"/>
      <c r="P2697" s="205"/>
      <c r="Q2697" s="205"/>
      <c r="R2697" s="205"/>
      <c r="S2697" s="205"/>
      <c r="T2697" s="206"/>
      <c r="AT2697" s="207" t="s">
        <v>189</v>
      </c>
      <c r="AU2697" s="207" t="s">
        <v>85</v>
      </c>
      <c r="AV2697" s="12" t="s">
        <v>83</v>
      </c>
      <c r="AW2697" s="12" t="s">
        <v>35</v>
      </c>
      <c r="AX2697" s="12" t="s">
        <v>75</v>
      </c>
      <c r="AY2697" s="207" t="s">
        <v>178</v>
      </c>
    </row>
    <row r="2698" spans="2:51" s="13" customFormat="1" ht="11.25">
      <c r="B2698" s="208"/>
      <c r="C2698" s="209"/>
      <c r="D2698" s="195" t="s">
        <v>189</v>
      </c>
      <c r="E2698" s="210" t="s">
        <v>19</v>
      </c>
      <c r="F2698" s="211" t="s">
        <v>2809</v>
      </c>
      <c r="G2698" s="209"/>
      <c r="H2698" s="212">
        <v>14.4</v>
      </c>
      <c r="I2698" s="213"/>
      <c r="J2698" s="209"/>
      <c r="K2698" s="209"/>
      <c r="L2698" s="214"/>
      <c r="M2698" s="215"/>
      <c r="N2698" s="216"/>
      <c r="O2698" s="216"/>
      <c r="P2698" s="216"/>
      <c r="Q2698" s="216"/>
      <c r="R2698" s="216"/>
      <c r="S2698" s="216"/>
      <c r="T2698" s="217"/>
      <c r="AT2698" s="218" t="s">
        <v>189</v>
      </c>
      <c r="AU2698" s="218" t="s">
        <v>85</v>
      </c>
      <c r="AV2698" s="13" t="s">
        <v>85</v>
      </c>
      <c r="AW2698" s="13" t="s">
        <v>35</v>
      </c>
      <c r="AX2698" s="13" t="s">
        <v>75</v>
      </c>
      <c r="AY2698" s="218" t="s">
        <v>178</v>
      </c>
    </row>
    <row r="2699" spans="2:51" s="12" customFormat="1" ht="11.25">
      <c r="B2699" s="198"/>
      <c r="C2699" s="199"/>
      <c r="D2699" s="195" t="s">
        <v>189</v>
      </c>
      <c r="E2699" s="200" t="s">
        <v>19</v>
      </c>
      <c r="F2699" s="201" t="s">
        <v>881</v>
      </c>
      <c r="G2699" s="199"/>
      <c r="H2699" s="200" t="s">
        <v>19</v>
      </c>
      <c r="I2699" s="202"/>
      <c r="J2699" s="199"/>
      <c r="K2699" s="199"/>
      <c r="L2699" s="203"/>
      <c r="M2699" s="204"/>
      <c r="N2699" s="205"/>
      <c r="O2699" s="205"/>
      <c r="P2699" s="205"/>
      <c r="Q2699" s="205"/>
      <c r="R2699" s="205"/>
      <c r="S2699" s="205"/>
      <c r="T2699" s="206"/>
      <c r="AT2699" s="207" t="s">
        <v>189</v>
      </c>
      <c r="AU2699" s="207" t="s">
        <v>85</v>
      </c>
      <c r="AV2699" s="12" t="s">
        <v>83</v>
      </c>
      <c r="AW2699" s="12" t="s">
        <v>35</v>
      </c>
      <c r="AX2699" s="12" t="s">
        <v>75</v>
      </c>
      <c r="AY2699" s="207" t="s">
        <v>178</v>
      </c>
    </row>
    <row r="2700" spans="2:51" s="13" customFormat="1" ht="11.25">
      <c r="B2700" s="208"/>
      <c r="C2700" s="209"/>
      <c r="D2700" s="195" t="s">
        <v>189</v>
      </c>
      <c r="E2700" s="210" t="s">
        <v>19</v>
      </c>
      <c r="F2700" s="211" t="s">
        <v>2804</v>
      </c>
      <c r="G2700" s="209"/>
      <c r="H2700" s="212">
        <v>-1.379</v>
      </c>
      <c r="I2700" s="213"/>
      <c r="J2700" s="209"/>
      <c r="K2700" s="209"/>
      <c r="L2700" s="214"/>
      <c r="M2700" s="215"/>
      <c r="N2700" s="216"/>
      <c r="O2700" s="216"/>
      <c r="P2700" s="216"/>
      <c r="Q2700" s="216"/>
      <c r="R2700" s="216"/>
      <c r="S2700" s="216"/>
      <c r="T2700" s="217"/>
      <c r="AT2700" s="218" t="s">
        <v>189</v>
      </c>
      <c r="AU2700" s="218" t="s">
        <v>85</v>
      </c>
      <c r="AV2700" s="13" t="s">
        <v>85</v>
      </c>
      <c r="AW2700" s="13" t="s">
        <v>35</v>
      </c>
      <c r="AX2700" s="13" t="s">
        <v>75</v>
      </c>
      <c r="AY2700" s="218" t="s">
        <v>178</v>
      </c>
    </row>
    <row r="2701" spans="2:51" s="15" customFormat="1" ht="11.25">
      <c r="B2701" s="230"/>
      <c r="C2701" s="231"/>
      <c r="D2701" s="195" t="s">
        <v>189</v>
      </c>
      <c r="E2701" s="232" t="s">
        <v>19</v>
      </c>
      <c r="F2701" s="233" t="s">
        <v>274</v>
      </c>
      <c r="G2701" s="231"/>
      <c r="H2701" s="234">
        <v>13.021000000000001</v>
      </c>
      <c r="I2701" s="235"/>
      <c r="J2701" s="231"/>
      <c r="K2701" s="231"/>
      <c r="L2701" s="236"/>
      <c r="M2701" s="237"/>
      <c r="N2701" s="238"/>
      <c r="O2701" s="238"/>
      <c r="P2701" s="238"/>
      <c r="Q2701" s="238"/>
      <c r="R2701" s="238"/>
      <c r="S2701" s="238"/>
      <c r="T2701" s="239"/>
      <c r="AT2701" s="240" t="s">
        <v>189</v>
      </c>
      <c r="AU2701" s="240" t="s">
        <v>85</v>
      </c>
      <c r="AV2701" s="15" t="s">
        <v>198</v>
      </c>
      <c r="AW2701" s="15" t="s">
        <v>35</v>
      </c>
      <c r="AX2701" s="15" t="s">
        <v>75</v>
      </c>
      <c r="AY2701" s="240" t="s">
        <v>178</v>
      </c>
    </row>
    <row r="2702" spans="2:51" s="12" customFormat="1" ht="11.25">
      <c r="B2702" s="198"/>
      <c r="C2702" s="199"/>
      <c r="D2702" s="195" t="s">
        <v>189</v>
      </c>
      <c r="E2702" s="200" t="s">
        <v>19</v>
      </c>
      <c r="F2702" s="201" t="s">
        <v>1258</v>
      </c>
      <c r="G2702" s="199"/>
      <c r="H2702" s="200" t="s">
        <v>19</v>
      </c>
      <c r="I2702" s="202"/>
      <c r="J2702" s="199"/>
      <c r="K2702" s="199"/>
      <c r="L2702" s="203"/>
      <c r="M2702" s="204"/>
      <c r="N2702" s="205"/>
      <c r="O2702" s="205"/>
      <c r="P2702" s="205"/>
      <c r="Q2702" s="205"/>
      <c r="R2702" s="205"/>
      <c r="S2702" s="205"/>
      <c r="T2702" s="206"/>
      <c r="AT2702" s="207" t="s">
        <v>189</v>
      </c>
      <c r="AU2702" s="207" t="s">
        <v>85</v>
      </c>
      <c r="AV2702" s="12" t="s">
        <v>83</v>
      </c>
      <c r="AW2702" s="12" t="s">
        <v>35</v>
      </c>
      <c r="AX2702" s="12" t="s">
        <v>75</v>
      </c>
      <c r="AY2702" s="207" t="s">
        <v>178</v>
      </c>
    </row>
    <row r="2703" spans="2:51" s="13" customFormat="1" ht="11.25">
      <c r="B2703" s="208"/>
      <c r="C2703" s="209"/>
      <c r="D2703" s="195" t="s">
        <v>189</v>
      </c>
      <c r="E2703" s="210" t="s">
        <v>19</v>
      </c>
      <c r="F2703" s="211" t="s">
        <v>2810</v>
      </c>
      <c r="G2703" s="209"/>
      <c r="H2703" s="212">
        <v>48.3</v>
      </c>
      <c r="I2703" s="213"/>
      <c r="J2703" s="209"/>
      <c r="K2703" s="209"/>
      <c r="L2703" s="214"/>
      <c r="M2703" s="215"/>
      <c r="N2703" s="216"/>
      <c r="O2703" s="216"/>
      <c r="P2703" s="216"/>
      <c r="Q2703" s="216"/>
      <c r="R2703" s="216"/>
      <c r="S2703" s="216"/>
      <c r="T2703" s="217"/>
      <c r="AT2703" s="218" t="s">
        <v>189</v>
      </c>
      <c r="AU2703" s="218" t="s">
        <v>85</v>
      </c>
      <c r="AV2703" s="13" t="s">
        <v>85</v>
      </c>
      <c r="AW2703" s="13" t="s">
        <v>35</v>
      </c>
      <c r="AX2703" s="13" t="s">
        <v>75</v>
      </c>
      <c r="AY2703" s="218" t="s">
        <v>178</v>
      </c>
    </row>
    <row r="2704" spans="2:51" s="13" customFormat="1" ht="11.25">
      <c r="B2704" s="208"/>
      <c r="C2704" s="209"/>
      <c r="D2704" s="195" t="s">
        <v>189</v>
      </c>
      <c r="E2704" s="210" t="s">
        <v>19</v>
      </c>
      <c r="F2704" s="211" t="s">
        <v>2811</v>
      </c>
      <c r="G2704" s="209"/>
      <c r="H2704" s="212">
        <v>27.3</v>
      </c>
      <c r="I2704" s="213"/>
      <c r="J2704" s="209"/>
      <c r="K2704" s="209"/>
      <c r="L2704" s="214"/>
      <c r="M2704" s="215"/>
      <c r="N2704" s="216"/>
      <c r="O2704" s="216"/>
      <c r="P2704" s="216"/>
      <c r="Q2704" s="216"/>
      <c r="R2704" s="216"/>
      <c r="S2704" s="216"/>
      <c r="T2704" s="217"/>
      <c r="AT2704" s="218" t="s">
        <v>189</v>
      </c>
      <c r="AU2704" s="218" t="s">
        <v>85</v>
      </c>
      <c r="AV2704" s="13" t="s">
        <v>85</v>
      </c>
      <c r="AW2704" s="13" t="s">
        <v>35</v>
      </c>
      <c r="AX2704" s="13" t="s">
        <v>75</v>
      </c>
      <c r="AY2704" s="218" t="s">
        <v>178</v>
      </c>
    </row>
    <row r="2705" spans="2:65" s="12" customFormat="1" ht="11.25">
      <c r="B2705" s="198"/>
      <c r="C2705" s="199"/>
      <c r="D2705" s="195" t="s">
        <v>189</v>
      </c>
      <c r="E2705" s="200" t="s">
        <v>19</v>
      </c>
      <c r="F2705" s="201" t="s">
        <v>881</v>
      </c>
      <c r="G2705" s="199"/>
      <c r="H2705" s="200" t="s">
        <v>19</v>
      </c>
      <c r="I2705" s="202"/>
      <c r="J2705" s="199"/>
      <c r="K2705" s="199"/>
      <c r="L2705" s="203"/>
      <c r="M2705" s="204"/>
      <c r="N2705" s="205"/>
      <c r="O2705" s="205"/>
      <c r="P2705" s="205"/>
      <c r="Q2705" s="205"/>
      <c r="R2705" s="205"/>
      <c r="S2705" s="205"/>
      <c r="T2705" s="206"/>
      <c r="AT2705" s="207" t="s">
        <v>189</v>
      </c>
      <c r="AU2705" s="207" t="s">
        <v>85</v>
      </c>
      <c r="AV2705" s="12" t="s">
        <v>83</v>
      </c>
      <c r="AW2705" s="12" t="s">
        <v>35</v>
      </c>
      <c r="AX2705" s="12" t="s">
        <v>75</v>
      </c>
      <c r="AY2705" s="207" t="s">
        <v>178</v>
      </c>
    </row>
    <row r="2706" spans="2:65" s="13" customFormat="1" ht="11.25">
      <c r="B2706" s="208"/>
      <c r="C2706" s="209"/>
      <c r="D2706" s="195" t="s">
        <v>189</v>
      </c>
      <c r="E2706" s="210" t="s">
        <v>19</v>
      </c>
      <c r="F2706" s="211" t="s">
        <v>2813</v>
      </c>
      <c r="G2706" s="209"/>
      <c r="H2706" s="212">
        <v>-5.9050000000000002</v>
      </c>
      <c r="I2706" s="213"/>
      <c r="J2706" s="209"/>
      <c r="K2706" s="209"/>
      <c r="L2706" s="214"/>
      <c r="M2706" s="215"/>
      <c r="N2706" s="216"/>
      <c r="O2706" s="216"/>
      <c r="P2706" s="216"/>
      <c r="Q2706" s="216"/>
      <c r="R2706" s="216"/>
      <c r="S2706" s="216"/>
      <c r="T2706" s="217"/>
      <c r="AT2706" s="218" t="s">
        <v>189</v>
      </c>
      <c r="AU2706" s="218" t="s">
        <v>85</v>
      </c>
      <c r="AV2706" s="13" t="s">
        <v>85</v>
      </c>
      <c r="AW2706" s="13" t="s">
        <v>35</v>
      </c>
      <c r="AX2706" s="13" t="s">
        <v>75</v>
      </c>
      <c r="AY2706" s="218" t="s">
        <v>178</v>
      </c>
    </row>
    <row r="2707" spans="2:65" s="15" customFormat="1" ht="11.25">
      <c r="B2707" s="230"/>
      <c r="C2707" s="231"/>
      <c r="D2707" s="195" t="s">
        <v>189</v>
      </c>
      <c r="E2707" s="232" t="s">
        <v>19</v>
      </c>
      <c r="F2707" s="233" t="s">
        <v>274</v>
      </c>
      <c r="G2707" s="231"/>
      <c r="H2707" s="234">
        <v>69.694999999999993</v>
      </c>
      <c r="I2707" s="235"/>
      <c r="J2707" s="231"/>
      <c r="K2707" s="231"/>
      <c r="L2707" s="236"/>
      <c r="M2707" s="237"/>
      <c r="N2707" s="238"/>
      <c r="O2707" s="238"/>
      <c r="P2707" s="238"/>
      <c r="Q2707" s="238"/>
      <c r="R2707" s="238"/>
      <c r="S2707" s="238"/>
      <c r="T2707" s="239"/>
      <c r="AT2707" s="240" t="s">
        <v>189</v>
      </c>
      <c r="AU2707" s="240" t="s">
        <v>85</v>
      </c>
      <c r="AV2707" s="15" t="s">
        <v>198</v>
      </c>
      <c r="AW2707" s="15" t="s">
        <v>35</v>
      </c>
      <c r="AX2707" s="15" t="s">
        <v>75</v>
      </c>
      <c r="AY2707" s="240" t="s">
        <v>178</v>
      </c>
    </row>
    <row r="2708" spans="2:65" s="14" customFormat="1" ht="11.25">
      <c r="B2708" s="219"/>
      <c r="C2708" s="220"/>
      <c r="D2708" s="195" t="s">
        <v>189</v>
      </c>
      <c r="E2708" s="221" t="s">
        <v>19</v>
      </c>
      <c r="F2708" s="222" t="s">
        <v>258</v>
      </c>
      <c r="G2708" s="220"/>
      <c r="H2708" s="223">
        <v>324.74200000000002</v>
      </c>
      <c r="I2708" s="224"/>
      <c r="J2708" s="220"/>
      <c r="K2708" s="220"/>
      <c r="L2708" s="225"/>
      <c r="M2708" s="226"/>
      <c r="N2708" s="227"/>
      <c r="O2708" s="227"/>
      <c r="P2708" s="227"/>
      <c r="Q2708" s="227"/>
      <c r="R2708" s="227"/>
      <c r="S2708" s="227"/>
      <c r="T2708" s="228"/>
      <c r="AT2708" s="229" t="s">
        <v>189</v>
      </c>
      <c r="AU2708" s="229" t="s">
        <v>85</v>
      </c>
      <c r="AV2708" s="14" t="s">
        <v>185</v>
      </c>
      <c r="AW2708" s="14" t="s">
        <v>35</v>
      </c>
      <c r="AX2708" s="14" t="s">
        <v>83</v>
      </c>
      <c r="AY2708" s="229" t="s">
        <v>178</v>
      </c>
    </row>
    <row r="2709" spans="2:65" s="1" customFormat="1" ht="16.5" customHeight="1">
      <c r="B2709" s="35"/>
      <c r="C2709" s="183" t="s">
        <v>2814</v>
      </c>
      <c r="D2709" s="183" t="s">
        <v>180</v>
      </c>
      <c r="E2709" s="184" t="s">
        <v>2794</v>
      </c>
      <c r="F2709" s="185" t="s">
        <v>2795</v>
      </c>
      <c r="G2709" s="186" t="s">
        <v>183</v>
      </c>
      <c r="H2709" s="187">
        <v>4.9359999999999999</v>
      </c>
      <c r="I2709" s="188"/>
      <c r="J2709" s="189">
        <f>ROUND(I2709*H2709,2)</f>
        <v>0</v>
      </c>
      <c r="K2709" s="185" t="s">
        <v>184</v>
      </c>
      <c r="L2709" s="39"/>
      <c r="M2709" s="190" t="s">
        <v>19</v>
      </c>
      <c r="N2709" s="191" t="s">
        <v>46</v>
      </c>
      <c r="O2709" s="61"/>
      <c r="P2709" s="192">
        <f>O2709*H2709</f>
        <v>0</v>
      </c>
      <c r="Q2709" s="192">
        <v>3.0000000000000001E-3</v>
      </c>
      <c r="R2709" s="192">
        <f>Q2709*H2709</f>
        <v>1.4808E-2</v>
      </c>
      <c r="S2709" s="192">
        <v>0</v>
      </c>
      <c r="T2709" s="193">
        <f>S2709*H2709</f>
        <v>0</v>
      </c>
      <c r="AR2709" s="18" t="s">
        <v>288</v>
      </c>
      <c r="AT2709" s="18" t="s">
        <v>180</v>
      </c>
      <c r="AU2709" s="18" t="s">
        <v>85</v>
      </c>
      <c r="AY2709" s="18" t="s">
        <v>178</v>
      </c>
      <c r="BE2709" s="194">
        <f>IF(N2709="základní",J2709,0)</f>
        <v>0</v>
      </c>
      <c r="BF2709" s="194">
        <f>IF(N2709="snížená",J2709,0)</f>
        <v>0</v>
      </c>
      <c r="BG2709" s="194">
        <f>IF(N2709="zákl. přenesená",J2709,0)</f>
        <v>0</v>
      </c>
      <c r="BH2709" s="194">
        <f>IF(N2709="sníž. přenesená",J2709,0)</f>
        <v>0</v>
      </c>
      <c r="BI2709" s="194">
        <f>IF(N2709="nulová",J2709,0)</f>
        <v>0</v>
      </c>
      <c r="BJ2709" s="18" t="s">
        <v>83</v>
      </c>
      <c r="BK2709" s="194">
        <f>ROUND(I2709*H2709,2)</f>
        <v>0</v>
      </c>
      <c r="BL2709" s="18" t="s">
        <v>288</v>
      </c>
      <c r="BM2709" s="18" t="s">
        <v>2815</v>
      </c>
    </row>
    <row r="2710" spans="2:65" s="1" customFormat="1" ht="19.5">
      <c r="B2710" s="35"/>
      <c r="C2710" s="36"/>
      <c r="D2710" s="195" t="s">
        <v>187</v>
      </c>
      <c r="E2710" s="36"/>
      <c r="F2710" s="196" t="s">
        <v>2797</v>
      </c>
      <c r="G2710" s="36"/>
      <c r="H2710" s="36"/>
      <c r="I2710" s="113"/>
      <c r="J2710" s="36"/>
      <c r="K2710" s="36"/>
      <c r="L2710" s="39"/>
      <c r="M2710" s="197"/>
      <c r="N2710" s="61"/>
      <c r="O2710" s="61"/>
      <c r="P2710" s="61"/>
      <c r="Q2710" s="61"/>
      <c r="R2710" s="61"/>
      <c r="S2710" s="61"/>
      <c r="T2710" s="62"/>
      <c r="AT2710" s="18" t="s">
        <v>187</v>
      </c>
      <c r="AU2710" s="18" t="s">
        <v>85</v>
      </c>
    </row>
    <row r="2711" spans="2:65" s="12" customFormat="1" ht="11.25">
      <c r="B2711" s="198"/>
      <c r="C2711" s="199"/>
      <c r="D2711" s="195" t="s">
        <v>189</v>
      </c>
      <c r="E2711" s="200" t="s">
        <v>19</v>
      </c>
      <c r="F2711" s="201" t="s">
        <v>2798</v>
      </c>
      <c r="G2711" s="199"/>
      <c r="H2711" s="200" t="s">
        <v>19</v>
      </c>
      <c r="I2711" s="202"/>
      <c r="J2711" s="199"/>
      <c r="K2711" s="199"/>
      <c r="L2711" s="203"/>
      <c r="M2711" s="204"/>
      <c r="N2711" s="205"/>
      <c r="O2711" s="205"/>
      <c r="P2711" s="205"/>
      <c r="Q2711" s="205"/>
      <c r="R2711" s="205"/>
      <c r="S2711" s="205"/>
      <c r="T2711" s="206"/>
      <c r="AT2711" s="207" t="s">
        <v>189</v>
      </c>
      <c r="AU2711" s="207" t="s">
        <v>85</v>
      </c>
      <c r="AV2711" s="12" t="s">
        <v>83</v>
      </c>
      <c r="AW2711" s="12" t="s">
        <v>35</v>
      </c>
      <c r="AX2711" s="12" t="s">
        <v>75</v>
      </c>
      <c r="AY2711" s="207" t="s">
        <v>178</v>
      </c>
    </row>
    <row r="2712" spans="2:65" s="12" customFormat="1" ht="11.25">
      <c r="B2712" s="198"/>
      <c r="C2712" s="199"/>
      <c r="D2712" s="195" t="s">
        <v>189</v>
      </c>
      <c r="E2712" s="200" t="s">
        <v>19</v>
      </c>
      <c r="F2712" s="201" t="s">
        <v>2816</v>
      </c>
      <c r="G2712" s="199"/>
      <c r="H2712" s="200" t="s">
        <v>19</v>
      </c>
      <c r="I2712" s="202"/>
      <c r="J2712" s="199"/>
      <c r="K2712" s="199"/>
      <c r="L2712" s="203"/>
      <c r="M2712" s="204"/>
      <c r="N2712" s="205"/>
      <c r="O2712" s="205"/>
      <c r="P2712" s="205"/>
      <c r="Q2712" s="205"/>
      <c r="R2712" s="205"/>
      <c r="S2712" s="205"/>
      <c r="T2712" s="206"/>
      <c r="AT2712" s="207" t="s">
        <v>189</v>
      </c>
      <c r="AU2712" s="207" t="s">
        <v>85</v>
      </c>
      <c r="AV2712" s="12" t="s">
        <v>83</v>
      </c>
      <c r="AW2712" s="12" t="s">
        <v>35</v>
      </c>
      <c r="AX2712" s="12" t="s">
        <v>75</v>
      </c>
      <c r="AY2712" s="207" t="s">
        <v>178</v>
      </c>
    </row>
    <row r="2713" spans="2:65" s="12" customFormat="1" ht="11.25">
      <c r="B2713" s="198"/>
      <c r="C2713" s="199"/>
      <c r="D2713" s="195" t="s">
        <v>189</v>
      </c>
      <c r="E2713" s="200" t="s">
        <v>19</v>
      </c>
      <c r="F2713" s="201" t="s">
        <v>1242</v>
      </c>
      <c r="G2713" s="199"/>
      <c r="H2713" s="200" t="s">
        <v>19</v>
      </c>
      <c r="I2713" s="202"/>
      <c r="J2713" s="199"/>
      <c r="K2713" s="199"/>
      <c r="L2713" s="203"/>
      <c r="M2713" s="204"/>
      <c r="N2713" s="205"/>
      <c r="O2713" s="205"/>
      <c r="P2713" s="205"/>
      <c r="Q2713" s="205"/>
      <c r="R2713" s="205"/>
      <c r="S2713" s="205"/>
      <c r="T2713" s="206"/>
      <c r="AT2713" s="207" t="s">
        <v>189</v>
      </c>
      <c r="AU2713" s="207" t="s">
        <v>85</v>
      </c>
      <c r="AV2713" s="12" t="s">
        <v>83</v>
      </c>
      <c r="AW2713" s="12" t="s">
        <v>35</v>
      </c>
      <c r="AX2713" s="12" t="s">
        <v>75</v>
      </c>
      <c r="AY2713" s="207" t="s">
        <v>178</v>
      </c>
    </row>
    <row r="2714" spans="2:65" s="13" customFormat="1" ht="11.25">
      <c r="B2714" s="208"/>
      <c r="C2714" s="209"/>
      <c r="D2714" s="195" t="s">
        <v>189</v>
      </c>
      <c r="E2714" s="210" t="s">
        <v>19</v>
      </c>
      <c r="F2714" s="211" t="s">
        <v>2817</v>
      </c>
      <c r="G2714" s="209"/>
      <c r="H2714" s="212">
        <v>0.57499999999999996</v>
      </c>
      <c r="I2714" s="213"/>
      <c r="J2714" s="209"/>
      <c r="K2714" s="209"/>
      <c r="L2714" s="214"/>
      <c r="M2714" s="215"/>
      <c r="N2714" s="216"/>
      <c r="O2714" s="216"/>
      <c r="P2714" s="216"/>
      <c r="Q2714" s="216"/>
      <c r="R2714" s="216"/>
      <c r="S2714" s="216"/>
      <c r="T2714" s="217"/>
      <c r="AT2714" s="218" t="s">
        <v>189</v>
      </c>
      <c r="AU2714" s="218" t="s">
        <v>85</v>
      </c>
      <c r="AV2714" s="13" t="s">
        <v>85</v>
      </c>
      <c r="AW2714" s="13" t="s">
        <v>35</v>
      </c>
      <c r="AX2714" s="13" t="s">
        <v>75</v>
      </c>
      <c r="AY2714" s="218" t="s">
        <v>178</v>
      </c>
    </row>
    <row r="2715" spans="2:65" s="12" customFormat="1" ht="11.25">
      <c r="B2715" s="198"/>
      <c r="C2715" s="199"/>
      <c r="D2715" s="195" t="s">
        <v>189</v>
      </c>
      <c r="E2715" s="200" t="s">
        <v>19</v>
      </c>
      <c r="F2715" s="201" t="s">
        <v>1243</v>
      </c>
      <c r="G2715" s="199"/>
      <c r="H2715" s="200" t="s">
        <v>19</v>
      </c>
      <c r="I2715" s="202"/>
      <c r="J2715" s="199"/>
      <c r="K2715" s="199"/>
      <c r="L2715" s="203"/>
      <c r="M2715" s="204"/>
      <c r="N2715" s="205"/>
      <c r="O2715" s="205"/>
      <c r="P2715" s="205"/>
      <c r="Q2715" s="205"/>
      <c r="R2715" s="205"/>
      <c r="S2715" s="205"/>
      <c r="T2715" s="206"/>
      <c r="AT2715" s="207" t="s">
        <v>189</v>
      </c>
      <c r="AU2715" s="207" t="s">
        <v>85</v>
      </c>
      <c r="AV2715" s="12" t="s">
        <v>83</v>
      </c>
      <c r="AW2715" s="12" t="s">
        <v>35</v>
      </c>
      <c r="AX2715" s="12" t="s">
        <v>75</v>
      </c>
      <c r="AY2715" s="207" t="s">
        <v>178</v>
      </c>
    </row>
    <row r="2716" spans="2:65" s="13" customFormat="1" ht="11.25">
      <c r="B2716" s="208"/>
      <c r="C2716" s="209"/>
      <c r="D2716" s="195" t="s">
        <v>189</v>
      </c>
      <c r="E2716" s="210" t="s">
        <v>19</v>
      </c>
      <c r="F2716" s="211" t="s">
        <v>2817</v>
      </c>
      <c r="G2716" s="209"/>
      <c r="H2716" s="212">
        <v>0.57499999999999996</v>
      </c>
      <c r="I2716" s="213"/>
      <c r="J2716" s="209"/>
      <c r="K2716" s="209"/>
      <c r="L2716" s="214"/>
      <c r="M2716" s="215"/>
      <c r="N2716" s="216"/>
      <c r="O2716" s="216"/>
      <c r="P2716" s="216"/>
      <c r="Q2716" s="216"/>
      <c r="R2716" s="216"/>
      <c r="S2716" s="216"/>
      <c r="T2716" s="217"/>
      <c r="AT2716" s="218" t="s">
        <v>189</v>
      </c>
      <c r="AU2716" s="218" t="s">
        <v>85</v>
      </c>
      <c r="AV2716" s="13" t="s">
        <v>85</v>
      </c>
      <c r="AW2716" s="13" t="s">
        <v>35</v>
      </c>
      <c r="AX2716" s="13" t="s">
        <v>75</v>
      </c>
      <c r="AY2716" s="218" t="s">
        <v>178</v>
      </c>
    </row>
    <row r="2717" spans="2:65" s="13" customFormat="1" ht="11.25">
      <c r="B2717" s="208"/>
      <c r="C2717" s="209"/>
      <c r="D2717" s="195" t="s">
        <v>189</v>
      </c>
      <c r="E2717" s="210" t="s">
        <v>19</v>
      </c>
      <c r="F2717" s="211" t="s">
        <v>2818</v>
      </c>
      <c r="G2717" s="209"/>
      <c r="H2717" s="212">
        <v>0.15</v>
      </c>
      <c r="I2717" s="213"/>
      <c r="J2717" s="209"/>
      <c r="K2717" s="209"/>
      <c r="L2717" s="214"/>
      <c r="M2717" s="215"/>
      <c r="N2717" s="216"/>
      <c r="O2717" s="216"/>
      <c r="P2717" s="216"/>
      <c r="Q2717" s="216"/>
      <c r="R2717" s="216"/>
      <c r="S2717" s="216"/>
      <c r="T2717" s="217"/>
      <c r="AT2717" s="218" t="s">
        <v>189</v>
      </c>
      <c r="AU2717" s="218" t="s">
        <v>85</v>
      </c>
      <c r="AV2717" s="13" t="s">
        <v>85</v>
      </c>
      <c r="AW2717" s="13" t="s">
        <v>35</v>
      </c>
      <c r="AX2717" s="13" t="s">
        <v>75</v>
      </c>
      <c r="AY2717" s="218" t="s">
        <v>178</v>
      </c>
    </row>
    <row r="2718" spans="2:65" s="12" customFormat="1" ht="11.25">
      <c r="B2718" s="198"/>
      <c r="C2718" s="199"/>
      <c r="D2718" s="195" t="s">
        <v>189</v>
      </c>
      <c r="E2718" s="200" t="s">
        <v>19</v>
      </c>
      <c r="F2718" s="201" t="s">
        <v>1244</v>
      </c>
      <c r="G2718" s="199"/>
      <c r="H2718" s="200" t="s">
        <v>19</v>
      </c>
      <c r="I2718" s="202"/>
      <c r="J2718" s="199"/>
      <c r="K2718" s="199"/>
      <c r="L2718" s="203"/>
      <c r="M2718" s="204"/>
      <c r="N2718" s="205"/>
      <c r="O2718" s="205"/>
      <c r="P2718" s="205"/>
      <c r="Q2718" s="205"/>
      <c r="R2718" s="205"/>
      <c r="S2718" s="205"/>
      <c r="T2718" s="206"/>
      <c r="AT2718" s="207" t="s">
        <v>189</v>
      </c>
      <c r="AU2718" s="207" t="s">
        <v>85</v>
      </c>
      <c r="AV2718" s="12" t="s">
        <v>83</v>
      </c>
      <c r="AW2718" s="12" t="s">
        <v>35</v>
      </c>
      <c r="AX2718" s="12" t="s">
        <v>75</v>
      </c>
      <c r="AY2718" s="207" t="s">
        <v>178</v>
      </c>
    </row>
    <row r="2719" spans="2:65" s="13" customFormat="1" ht="11.25">
      <c r="B2719" s="208"/>
      <c r="C2719" s="209"/>
      <c r="D2719" s="195" t="s">
        <v>189</v>
      </c>
      <c r="E2719" s="210" t="s">
        <v>19</v>
      </c>
      <c r="F2719" s="211" t="s">
        <v>2819</v>
      </c>
      <c r="G2719" s="209"/>
      <c r="H2719" s="212">
        <v>1.343</v>
      </c>
      <c r="I2719" s="213"/>
      <c r="J2719" s="209"/>
      <c r="K2719" s="209"/>
      <c r="L2719" s="214"/>
      <c r="M2719" s="215"/>
      <c r="N2719" s="216"/>
      <c r="O2719" s="216"/>
      <c r="P2719" s="216"/>
      <c r="Q2719" s="216"/>
      <c r="R2719" s="216"/>
      <c r="S2719" s="216"/>
      <c r="T2719" s="217"/>
      <c r="AT2719" s="218" t="s">
        <v>189</v>
      </c>
      <c r="AU2719" s="218" t="s">
        <v>85</v>
      </c>
      <c r="AV2719" s="13" t="s">
        <v>85</v>
      </c>
      <c r="AW2719" s="13" t="s">
        <v>35</v>
      </c>
      <c r="AX2719" s="13" t="s">
        <v>75</v>
      </c>
      <c r="AY2719" s="218" t="s">
        <v>178</v>
      </c>
    </row>
    <row r="2720" spans="2:65" s="13" customFormat="1" ht="11.25">
      <c r="B2720" s="208"/>
      <c r="C2720" s="209"/>
      <c r="D2720" s="195" t="s">
        <v>189</v>
      </c>
      <c r="E2720" s="210" t="s">
        <v>19</v>
      </c>
      <c r="F2720" s="211" t="s">
        <v>2820</v>
      </c>
      <c r="G2720" s="209"/>
      <c r="H2720" s="212">
        <v>0.375</v>
      </c>
      <c r="I2720" s="213"/>
      <c r="J2720" s="209"/>
      <c r="K2720" s="209"/>
      <c r="L2720" s="214"/>
      <c r="M2720" s="215"/>
      <c r="N2720" s="216"/>
      <c r="O2720" s="216"/>
      <c r="P2720" s="216"/>
      <c r="Q2720" s="216"/>
      <c r="R2720" s="216"/>
      <c r="S2720" s="216"/>
      <c r="T2720" s="217"/>
      <c r="AT2720" s="218" t="s">
        <v>189</v>
      </c>
      <c r="AU2720" s="218" t="s">
        <v>85</v>
      </c>
      <c r="AV2720" s="13" t="s">
        <v>85</v>
      </c>
      <c r="AW2720" s="13" t="s">
        <v>35</v>
      </c>
      <c r="AX2720" s="13" t="s">
        <v>75</v>
      </c>
      <c r="AY2720" s="218" t="s">
        <v>178</v>
      </c>
    </row>
    <row r="2721" spans="2:51" s="12" customFormat="1" ht="11.25">
      <c r="B2721" s="198"/>
      <c r="C2721" s="199"/>
      <c r="D2721" s="195" t="s">
        <v>189</v>
      </c>
      <c r="E2721" s="200" t="s">
        <v>19</v>
      </c>
      <c r="F2721" s="201" t="s">
        <v>1248</v>
      </c>
      <c r="G2721" s="199"/>
      <c r="H2721" s="200" t="s">
        <v>19</v>
      </c>
      <c r="I2721" s="202"/>
      <c r="J2721" s="199"/>
      <c r="K2721" s="199"/>
      <c r="L2721" s="203"/>
      <c r="M2721" s="204"/>
      <c r="N2721" s="205"/>
      <c r="O2721" s="205"/>
      <c r="P2721" s="205"/>
      <c r="Q2721" s="205"/>
      <c r="R2721" s="205"/>
      <c r="S2721" s="205"/>
      <c r="T2721" s="206"/>
      <c r="AT2721" s="207" t="s">
        <v>189</v>
      </c>
      <c r="AU2721" s="207" t="s">
        <v>85</v>
      </c>
      <c r="AV2721" s="12" t="s">
        <v>83</v>
      </c>
      <c r="AW2721" s="12" t="s">
        <v>35</v>
      </c>
      <c r="AX2721" s="12" t="s">
        <v>75</v>
      </c>
      <c r="AY2721" s="207" t="s">
        <v>178</v>
      </c>
    </row>
    <row r="2722" spans="2:51" s="13" customFormat="1" ht="11.25">
      <c r="B2722" s="208"/>
      <c r="C2722" s="209"/>
      <c r="D2722" s="195" t="s">
        <v>189</v>
      </c>
      <c r="E2722" s="210" t="s">
        <v>19</v>
      </c>
      <c r="F2722" s="211" t="s">
        <v>2817</v>
      </c>
      <c r="G2722" s="209"/>
      <c r="H2722" s="212">
        <v>0.57499999999999996</v>
      </c>
      <c r="I2722" s="213"/>
      <c r="J2722" s="209"/>
      <c r="K2722" s="209"/>
      <c r="L2722" s="214"/>
      <c r="M2722" s="215"/>
      <c r="N2722" s="216"/>
      <c r="O2722" s="216"/>
      <c r="P2722" s="216"/>
      <c r="Q2722" s="216"/>
      <c r="R2722" s="216"/>
      <c r="S2722" s="216"/>
      <c r="T2722" s="217"/>
      <c r="AT2722" s="218" t="s">
        <v>189</v>
      </c>
      <c r="AU2722" s="218" t="s">
        <v>85</v>
      </c>
      <c r="AV2722" s="13" t="s">
        <v>85</v>
      </c>
      <c r="AW2722" s="13" t="s">
        <v>35</v>
      </c>
      <c r="AX2722" s="13" t="s">
        <v>75</v>
      </c>
      <c r="AY2722" s="218" t="s">
        <v>178</v>
      </c>
    </row>
    <row r="2723" spans="2:51" s="12" customFormat="1" ht="11.25">
      <c r="B2723" s="198"/>
      <c r="C2723" s="199"/>
      <c r="D2723" s="195" t="s">
        <v>189</v>
      </c>
      <c r="E2723" s="200" t="s">
        <v>19</v>
      </c>
      <c r="F2723" s="201" t="s">
        <v>1249</v>
      </c>
      <c r="G2723" s="199"/>
      <c r="H2723" s="200" t="s">
        <v>19</v>
      </c>
      <c r="I2723" s="202"/>
      <c r="J2723" s="199"/>
      <c r="K2723" s="199"/>
      <c r="L2723" s="203"/>
      <c r="M2723" s="204"/>
      <c r="N2723" s="205"/>
      <c r="O2723" s="205"/>
      <c r="P2723" s="205"/>
      <c r="Q2723" s="205"/>
      <c r="R2723" s="205"/>
      <c r="S2723" s="205"/>
      <c r="T2723" s="206"/>
      <c r="AT2723" s="207" t="s">
        <v>189</v>
      </c>
      <c r="AU2723" s="207" t="s">
        <v>85</v>
      </c>
      <c r="AV2723" s="12" t="s">
        <v>83</v>
      </c>
      <c r="AW2723" s="12" t="s">
        <v>35</v>
      </c>
      <c r="AX2723" s="12" t="s">
        <v>75</v>
      </c>
      <c r="AY2723" s="207" t="s">
        <v>178</v>
      </c>
    </row>
    <row r="2724" spans="2:51" s="13" customFormat="1" ht="11.25">
      <c r="B2724" s="208"/>
      <c r="C2724" s="209"/>
      <c r="D2724" s="195" t="s">
        <v>189</v>
      </c>
      <c r="E2724" s="210" t="s">
        <v>19</v>
      </c>
      <c r="F2724" s="211" t="s">
        <v>2821</v>
      </c>
      <c r="G2724" s="209"/>
      <c r="H2724" s="212">
        <v>0.128</v>
      </c>
      <c r="I2724" s="213"/>
      <c r="J2724" s="209"/>
      <c r="K2724" s="209"/>
      <c r="L2724" s="214"/>
      <c r="M2724" s="215"/>
      <c r="N2724" s="216"/>
      <c r="O2724" s="216"/>
      <c r="P2724" s="216"/>
      <c r="Q2724" s="216"/>
      <c r="R2724" s="216"/>
      <c r="S2724" s="216"/>
      <c r="T2724" s="217"/>
      <c r="AT2724" s="218" t="s">
        <v>189</v>
      </c>
      <c r="AU2724" s="218" t="s">
        <v>85</v>
      </c>
      <c r="AV2724" s="13" t="s">
        <v>85</v>
      </c>
      <c r="AW2724" s="13" t="s">
        <v>35</v>
      </c>
      <c r="AX2724" s="13" t="s">
        <v>75</v>
      </c>
      <c r="AY2724" s="218" t="s">
        <v>178</v>
      </c>
    </row>
    <row r="2725" spans="2:51" s="12" customFormat="1" ht="11.25">
      <c r="B2725" s="198"/>
      <c r="C2725" s="199"/>
      <c r="D2725" s="195" t="s">
        <v>189</v>
      </c>
      <c r="E2725" s="200" t="s">
        <v>19</v>
      </c>
      <c r="F2725" s="201" t="s">
        <v>1250</v>
      </c>
      <c r="G2725" s="199"/>
      <c r="H2725" s="200" t="s">
        <v>19</v>
      </c>
      <c r="I2725" s="202"/>
      <c r="J2725" s="199"/>
      <c r="K2725" s="199"/>
      <c r="L2725" s="203"/>
      <c r="M2725" s="204"/>
      <c r="N2725" s="205"/>
      <c r="O2725" s="205"/>
      <c r="P2725" s="205"/>
      <c r="Q2725" s="205"/>
      <c r="R2725" s="205"/>
      <c r="S2725" s="205"/>
      <c r="T2725" s="206"/>
      <c r="AT2725" s="207" t="s">
        <v>189</v>
      </c>
      <c r="AU2725" s="207" t="s">
        <v>85</v>
      </c>
      <c r="AV2725" s="12" t="s">
        <v>83</v>
      </c>
      <c r="AW2725" s="12" t="s">
        <v>35</v>
      </c>
      <c r="AX2725" s="12" t="s">
        <v>75</v>
      </c>
      <c r="AY2725" s="207" t="s">
        <v>178</v>
      </c>
    </row>
    <row r="2726" spans="2:51" s="13" customFormat="1" ht="11.25">
      <c r="B2726" s="208"/>
      <c r="C2726" s="209"/>
      <c r="D2726" s="195" t="s">
        <v>189</v>
      </c>
      <c r="E2726" s="210" t="s">
        <v>19</v>
      </c>
      <c r="F2726" s="211" t="s">
        <v>2821</v>
      </c>
      <c r="G2726" s="209"/>
      <c r="H2726" s="212">
        <v>0.128</v>
      </c>
      <c r="I2726" s="213"/>
      <c r="J2726" s="209"/>
      <c r="K2726" s="209"/>
      <c r="L2726" s="214"/>
      <c r="M2726" s="215"/>
      <c r="N2726" s="216"/>
      <c r="O2726" s="216"/>
      <c r="P2726" s="216"/>
      <c r="Q2726" s="216"/>
      <c r="R2726" s="216"/>
      <c r="S2726" s="216"/>
      <c r="T2726" s="217"/>
      <c r="AT2726" s="218" t="s">
        <v>189</v>
      </c>
      <c r="AU2726" s="218" t="s">
        <v>85</v>
      </c>
      <c r="AV2726" s="13" t="s">
        <v>85</v>
      </c>
      <c r="AW2726" s="13" t="s">
        <v>35</v>
      </c>
      <c r="AX2726" s="13" t="s">
        <v>75</v>
      </c>
      <c r="AY2726" s="218" t="s">
        <v>178</v>
      </c>
    </row>
    <row r="2727" spans="2:51" s="12" customFormat="1" ht="11.25">
      <c r="B2727" s="198"/>
      <c r="C2727" s="199"/>
      <c r="D2727" s="195" t="s">
        <v>189</v>
      </c>
      <c r="E2727" s="200" t="s">
        <v>19</v>
      </c>
      <c r="F2727" s="201" t="s">
        <v>1251</v>
      </c>
      <c r="G2727" s="199"/>
      <c r="H2727" s="200" t="s">
        <v>19</v>
      </c>
      <c r="I2727" s="202"/>
      <c r="J2727" s="199"/>
      <c r="K2727" s="199"/>
      <c r="L2727" s="203"/>
      <c r="M2727" s="204"/>
      <c r="N2727" s="205"/>
      <c r="O2727" s="205"/>
      <c r="P2727" s="205"/>
      <c r="Q2727" s="205"/>
      <c r="R2727" s="205"/>
      <c r="S2727" s="205"/>
      <c r="T2727" s="206"/>
      <c r="AT2727" s="207" t="s">
        <v>189</v>
      </c>
      <c r="AU2727" s="207" t="s">
        <v>85</v>
      </c>
      <c r="AV2727" s="12" t="s">
        <v>83</v>
      </c>
      <c r="AW2727" s="12" t="s">
        <v>35</v>
      </c>
      <c r="AX2727" s="12" t="s">
        <v>75</v>
      </c>
      <c r="AY2727" s="207" t="s">
        <v>178</v>
      </c>
    </row>
    <row r="2728" spans="2:51" s="13" customFormat="1" ht="11.25">
      <c r="B2728" s="208"/>
      <c r="C2728" s="209"/>
      <c r="D2728" s="195" t="s">
        <v>189</v>
      </c>
      <c r="E2728" s="210" t="s">
        <v>19</v>
      </c>
      <c r="F2728" s="211" t="s">
        <v>2817</v>
      </c>
      <c r="G2728" s="209"/>
      <c r="H2728" s="212">
        <v>0.57499999999999996</v>
      </c>
      <c r="I2728" s="213"/>
      <c r="J2728" s="209"/>
      <c r="K2728" s="209"/>
      <c r="L2728" s="214"/>
      <c r="M2728" s="215"/>
      <c r="N2728" s="216"/>
      <c r="O2728" s="216"/>
      <c r="P2728" s="216"/>
      <c r="Q2728" s="216"/>
      <c r="R2728" s="216"/>
      <c r="S2728" s="216"/>
      <c r="T2728" s="217"/>
      <c r="AT2728" s="218" t="s">
        <v>189</v>
      </c>
      <c r="AU2728" s="218" t="s">
        <v>85</v>
      </c>
      <c r="AV2728" s="13" t="s">
        <v>85</v>
      </c>
      <c r="AW2728" s="13" t="s">
        <v>35</v>
      </c>
      <c r="AX2728" s="13" t="s">
        <v>75</v>
      </c>
      <c r="AY2728" s="218" t="s">
        <v>178</v>
      </c>
    </row>
    <row r="2729" spans="2:51" s="12" customFormat="1" ht="11.25">
      <c r="B2729" s="198"/>
      <c r="C2729" s="199"/>
      <c r="D2729" s="195" t="s">
        <v>189</v>
      </c>
      <c r="E2729" s="200" t="s">
        <v>19</v>
      </c>
      <c r="F2729" s="201" t="s">
        <v>1253</v>
      </c>
      <c r="G2729" s="199"/>
      <c r="H2729" s="200" t="s">
        <v>19</v>
      </c>
      <c r="I2729" s="202"/>
      <c r="J2729" s="199"/>
      <c r="K2729" s="199"/>
      <c r="L2729" s="203"/>
      <c r="M2729" s="204"/>
      <c r="N2729" s="205"/>
      <c r="O2729" s="205"/>
      <c r="P2729" s="205"/>
      <c r="Q2729" s="205"/>
      <c r="R2729" s="205"/>
      <c r="S2729" s="205"/>
      <c r="T2729" s="206"/>
      <c r="AT2729" s="207" t="s">
        <v>189</v>
      </c>
      <c r="AU2729" s="207" t="s">
        <v>85</v>
      </c>
      <c r="AV2729" s="12" t="s">
        <v>83</v>
      </c>
      <c r="AW2729" s="12" t="s">
        <v>35</v>
      </c>
      <c r="AX2729" s="12" t="s">
        <v>75</v>
      </c>
      <c r="AY2729" s="207" t="s">
        <v>178</v>
      </c>
    </row>
    <row r="2730" spans="2:51" s="13" customFormat="1" ht="11.25">
      <c r="B2730" s="208"/>
      <c r="C2730" s="209"/>
      <c r="D2730" s="195" t="s">
        <v>189</v>
      </c>
      <c r="E2730" s="210" t="s">
        <v>19</v>
      </c>
      <c r="F2730" s="211" t="s">
        <v>2821</v>
      </c>
      <c r="G2730" s="209"/>
      <c r="H2730" s="212">
        <v>0.128</v>
      </c>
      <c r="I2730" s="213"/>
      <c r="J2730" s="209"/>
      <c r="K2730" s="209"/>
      <c r="L2730" s="214"/>
      <c r="M2730" s="215"/>
      <c r="N2730" s="216"/>
      <c r="O2730" s="216"/>
      <c r="P2730" s="216"/>
      <c r="Q2730" s="216"/>
      <c r="R2730" s="216"/>
      <c r="S2730" s="216"/>
      <c r="T2730" s="217"/>
      <c r="AT2730" s="218" t="s">
        <v>189</v>
      </c>
      <c r="AU2730" s="218" t="s">
        <v>85</v>
      </c>
      <c r="AV2730" s="13" t="s">
        <v>85</v>
      </c>
      <c r="AW2730" s="13" t="s">
        <v>35</v>
      </c>
      <c r="AX2730" s="13" t="s">
        <v>75</v>
      </c>
      <c r="AY2730" s="218" t="s">
        <v>178</v>
      </c>
    </row>
    <row r="2731" spans="2:51" s="12" customFormat="1" ht="11.25">
      <c r="B2731" s="198"/>
      <c r="C2731" s="199"/>
      <c r="D2731" s="195" t="s">
        <v>189</v>
      </c>
      <c r="E2731" s="200" t="s">
        <v>19</v>
      </c>
      <c r="F2731" s="201" t="s">
        <v>1254</v>
      </c>
      <c r="G2731" s="199"/>
      <c r="H2731" s="200" t="s">
        <v>19</v>
      </c>
      <c r="I2731" s="202"/>
      <c r="J2731" s="199"/>
      <c r="K2731" s="199"/>
      <c r="L2731" s="203"/>
      <c r="M2731" s="204"/>
      <c r="N2731" s="205"/>
      <c r="O2731" s="205"/>
      <c r="P2731" s="205"/>
      <c r="Q2731" s="205"/>
      <c r="R2731" s="205"/>
      <c r="S2731" s="205"/>
      <c r="T2731" s="206"/>
      <c r="AT2731" s="207" t="s">
        <v>189</v>
      </c>
      <c r="AU2731" s="207" t="s">
        <v>85</v>
      </c>
      <c r="AV2731" s="12" t="s">
        <v>83</v>
      </c>
      <c r="AW2731" s="12" t="s">
        <v>35</v>
      </c>
      <c r="AX2731" s="12" t="s">
        <v>75</v>
      </c>
      <c r="AY2731" s="207" t="s">
        <v>178</v>
      </c>
    </row>
    <row r="2732" spans="2:51" s="13" customFormat="1" ht="11.25">
      <c r="B2732" s="208"/>
      <c r="C2732" s="209"/>
      <c r="D2732" s="195" t="s">
        <v>189</v>
      </c>
      <c r="E2732" s="210" t="s">
        <v>19</v>
      </c>
      <c r="F2732" s="211" t="s">
        <v>2821</v>
      </c>
      <c r="G2732" s="209"/>
      <c r="H2732" s="212">
        <v>0.128</v>
      </c>
      <c r="I2732" s="213"/>
      <c r="J2732" s="209"/>
      <c r="K2732" s="209"/>
      <c r="L2732" s="214"/>
      <c r="M2732" s="215"/>
      <c r="N2732" s="216"/>
      <c r="O2732" s="216"/>
      <c r="P2732" s="216"/>
      <c r="Q2732" s="216"/>
      <c r="R2732" s="216"/>
      <c r="S2732" s="216"/>
      <c r="T2732" s="217"/>
      <c r="AT2732" s="218" t="s">
        <v>189</v>
      </c>
      <c r="AU2732" s="218" t="s">
        <v>85</v>
      </c>
      <c r="AV2732" s="13" t="s">
        <v>85</v>
      </c>
      <c r="AW2732" s="13" t="s">
        <v>35</v>
      </c>
      <c r="AX2732" s="13" t="s">
        <v>75</v>
      </c>
      <c r="AY2732" s="218" t="s">
        <v>178</v>
      </c>
    </row>
    <row r="2733" spans="2:51" s="12" customFormat="1" ht="11.25">
      <c r="B2733" s="198"/>
      <c r="C2733" s="199"/>
      <c r="D2733" s="195" t="s">
        <v>189</v>
      </c>
      <c r="E2733" s="200" t="s">
        <v>19</v>
      </c>
      <c r="F2733" s="201" t="s">
        <v>1256</v>
      </c>
      <c r="G2733" s="199"/>
      <c r="H2733" s="200" t="s">
        <v>19</v>
      </c>
      <c r="I2733" s="202"/>
      <c r="J2733" s="199"/>
      <c r="K2733" s="199"/>
      <c r="L2733" s="203"/>
      <c r="M2733" s="204"/>
      <c r="N2733" s="205"/>
      <c r="O2733" s="205"/>
      <c r="P2733" s="205"/>
      <c r="Q2733" s="205"/>
      <c r="R2733" s="205"/>
      <c r="S2733" s="205"/>
      <c r="T2733" s="206"/>
      <c r="AT2733" s="207" t="s">
        <v>189</v>
      </c>
      <c r="AU2733" s="207" t="s">
        <v>85</v>
      </c>
      <c r="AV2733" s="12" t="s">
        <v>83</v>
      </c>
      <c r="AW2733" s="12" t="s">
        <v>35</v>
      </c>
      <c r="AX2733" s="12" t="s">
        <v>75</v>
      </c>
      <c r="AY2733" s="207" t="s">
        <v>178</v>
      </c>
    </row>
    <row r="2734" spans="2:51" s="13" customFormat="1" ht="11.25">
      <c r="B2734" s="208"/>
      <c r="C2734" s="209"/>
      <c r="D2734" s="195" t="s">
        <v>189</v>
      </c>
      <c r="E2734" s="210" t="s">
        <v>19</v>
      </c>
      <c r="F2734" s="211" t="s">
        <v>2821</v>
      </c>
      <c r="G2734" s="209"/>
      <c r="H2734" s="212">
        <v>0.128</v>
      </c>
      <c r="I2734" s="213"/>
      <c r="J2734" s="209"/>
      <c r="K2734" s="209"/>
      <c r="L2734" s="214"/>
      <c r="M2734" s="215"/>
      <c r="N2734" s="216"/>
      <c r="O2734" s="216"/>
      <c r="P2734" s="216"/>
      <c r="Q2734" s="216"/>
      <c r="R2734" s="216"/>
      <c r="S2734" s="216"/>
      <c r="T2734" s="217"/>
      <c r="AT2734" s="218" t="s">
        <v>189</v>
      </c>
      <c r="AU2734" s="218" t="s">
        <v>85</v>
      </c>
      <c r="AV2734" s="13" t="s">
        <v>85</v>
      </c>
      <c r="AW2734" s="13" t="s">
        <v>35</v>
      </c>
      <c r="AX2734" s="13" t="s">
        <v>75</v>
      </c>
      <c r="AY2734" s="218" t="s">
        <v>178</v>
      </c>
    </row>
    <row r="2735" spans="2:51" s="12" customFormat="1" ht="11.25">
      <c r="B2735" s="198"/>
      <c r="C2735" s="199"/>
      <c r="D2735" s="195" t="s">
        <v>189</v>
      </c>
      <c r="E2735" s="200" t="s">
        <v>19</v>
      </c>
      <c r="F2735" s="201" t="s">
        <v>1257</v>
      </c>
      <c r="G2735" s="199"/>
      <c r="H2735" s="200" t="s">
        <v>19</v>
      </c>
      <c r="I2735" s="202"/>
      <c r="J2735" s="199"/>
      <c r="K2735" s="199"/>
      <c r="L2735" s="203"/>
      <c r="M2735" s="204"/>
      <c r="N2735" s="205"/>
      <c r="O2735" s="205"/>
      <c r="P2735" s="205"/>
      <c r="Q2735" s="205"/>
      <c r="R2735" s="205"/>
      <c r="S2735" s="205"/>
      <c r="T2735" s="206"/>
      <c r="AT2735" s="207" t="s">
        <v>189</v>
      </c>
      <c r="AU2735" s="207" t="s">
        <v>85</v>
      </c>
      <c r="AV2735" s="12" t="s">
        <v>83</v>
      </c>
      <c r="AW2735" s="12" t="s">
        <v>35</v>
      </c>
      <c r="AX2735" s="12" t="s">
        <v>75</v>
      </c>
      <c r="AY2735" s="207" t="s">
        <v>178</v>
      </c>
    </row>
    <row r="2736" spans="2:51" s="13" customFormat="1" ht="11.25">
      <c r="B2736" s="208"/>
      <c r="C2736" s="209"/>
      <c r="D2736" s="195" t="s">
        <v>189</v>
      </c>
      <c r="E2736" s="210" t="s">
        <v>19</v>
      </c>
      <c r="F2736" s="211" t="s">
        <v>2821</v>
      </c>
      <c r="G2736" s="209"/>
      <c r="H2736" s="212">
        <v>0.128</v>
      </c>
      <c r="I2736" s="213"/>
      <c r="J2736" s="209"/>
      <c r="K2736" s="209"/>
      <c r="L2736" s="214"/>
      <c r="M2736" s="215"/>
      <c r="N2736" s="216"/>
      <c r="O2736" s="216"/>
      <c r="P2736" s="216"/>
      <c r="Q2736" s="216"/>
      <c r="R2736" s="216"/>
      <c r="S2736" s="216"/>
      <c r="T2736" s="217"/>
      <c r="AT2736" s="218" t="s">
        <v>189</v>
      </c>
      <c r="AU2736" s="218" t="s">
        <v>85</v>
      </c>
      <c r="AV2736" s="13" t="s">
        <v>85</v>
      </c>
      <c r="AW2736" s="13" t="s">
        <v>35</v>
      </c>
      <c r="AX2736" s="13" t="s">
        <v>75</v>
      </c>
      <c r="AY2736" s="218" t="s">
        <v>178</v>
      </c>
    </row>
    <row r="2737" spans="2:65" s="14" customFormat="1" ht="11.25">
      <c r="B2737" s="219"/>
      <c r="C2737" s="220"/>
      <c r="D2737" s="195" t="s">
        <v>189</v>
      </c>
      <c r="E2737" s="221" t="s">
        <v>19</v>
      </c>
      <c r="F2737" s="222" t="s">
        <v>258</v>
      </c>
      <c r="G2737" s="220"/>
      <c r="H2737" s="223">
        <v>4.9359999999999999</v>
      </c>
      <c r="I2737" s="224"/>
      <c r="J2737" s="220"/>
      <c r="K2737" s="220"/>
      <c r="L2737" s="225"/>
      <c r="M2737" s="226"/>
      <c r="N2737" s="227"/>
      <c r="O2737" s="227"/>
      <c r="P2737" s="227"/>
      <c r="Q2737" s="227"/>
      <c r="R2737" s="227"/>
      <c r="S2737" s="227"/>
      <c r="T2737" s="228"/>
      <c r="AT2737" s="229" t="s">
        <v>189</v>
      </c>
      <c r="AU2737" s="229" t="s">
        <v>85</v>
      </c>
      <c r="AV2737" s="14" t="s">
        <v>185</v>
      </c>
      <c r="AW2737" s="14" t="s">
        <v>35</v>
      </c>
      <c r="AX2737" s="14" t="s">
        <v>83</v>
      </c>
      <c r="AY2737" s="229" t="s">
        <v>178</v>
      </c>
    </row>
    <row r="2738" spans="2:65" s="1" customFormat="1" ht="16.5" customHeight="1">
      <c r="B2738" s="35"/>
      <c r="C2738" s="245" t="s">
        <v>2822</v>
      </c>
      <c r="D2738" s="245" t="s">
        <v>970</v>
      </c>
      <c r="E2738" s="246" t="s">
        <v>2823</v>
      </c>
      <c r="F2738" s="247" t="s">
        <v>2824</v>
      </c>
      <c r="G2738" s="248" t="s">
        <v>183</v>
      </c>
      <c r="H2738" s="249">
        <v>362.64600000000002</v>
      </c>
      <c r="I2738" s="250"/>
      <c r="J2738" s="251">
        <f>ROUND(I2738*H2738,2)</f>
        <v>0</v>
      </c>
      <c r="K2738" s="247" t="s">
        <v>184</v>
      </c>
      <c r="L2738" s="252"/>
      <c r="M2738" s="253" t="s">
        <v>19</v>
      </c>
      <c r="N2738" s="254" t="s">
        <v>46</v>
      </c>
      <c r="O2738" s="61"/>
      <c r="P2738" s="192">
        <f>O2738*H2738</f>
        <v>0</v>
      </c>
      <c r="Q2738" s="192">
        <v>1.18E-2</v>
      </c>
      <c r="R2738" s="192">
        <f>Q2738*H2738</f>
        <v>4.2792228000000003</v>
      </c>
      <c r="S2738" s="192">
        <v>0</v>
      </c>
      <c r="T2738" s="193">
        <f>S2738*H2738</f>
        <v>0</v>
      </c>
      <c r="AR2738" s="18" t="s">
        <v>403</v>
      </c>
      <c r="AT2738" s="18" t="s">
        <v>970</v>
      </c>
      <c r="AU2738" s="18" t="s">
        <v>85</v>
      </c>
      <c r="AY2738" s="18" t="s">
        <v>178</v>
      </c>
      <c r="BE2738" s="194">
        <f>IF(N2738="základní",J2738,0)</f>
        <v>0</v>
      </c>
      <c r="BF2738" s="194">
        <f>IF(N2738="snížená",J2738,0)</f>
        <v>0</v>
      </c>
      <c r="BG2738" s="194">
        <f>IF(N2738="zákl. přenesená",J2738,0)</f>
        <v>0</v>
      </c>
      <c r="BH2738" s="194">
        <f>IF(N2738="sníž. přenesená",J2738,0)</f>
        <v>0</v>
      </c>
      <c r="BI2738" s="194">
        <f>IF(N2738="nulová",J2738,0)</f>
        <v>0</v>
      </c>
      <c r="BJ2738" s="18" t="s">
        <v>83</v>
      </c>
      <c r="BK2738" s="194">
        <f>ROUND(I2738*H2738,2)</f>
        <v>0</v>
      </c>
      <c r="BL2738" s="18" t="s">
        <v>288</v>
      </c>
      <c r="BM2738" s="18" t="s">
        <v>2825</v>
      </c>
    </row>
    <row r="2739" spans="2:65" s="1" customFormat="1" ht="11.25">
      <c r="B2739" s="35"/>
      <c r="C2739" s="36"/>
      <c r="D2739" s="195" t="s">
        <v>187</v>
      </c>
      <c r="E2739" s="36"/>
      <c r="F2739" s="196" t="s">
        <v>2824</v>
      </c>
      <c r="G2739" s="36"/>
      <c r="H2739" s="36"/>
      <c r="I2739" s="113"/>
      <c r="J2739" s="36"/>
      <c r="K2739" s="36"/>
      <c r="L2739" s="39"/>
      <c r="M2739" s="197"/>
      <c r="N2739" s="61"/>
      <c r="O2739" s="61"/>
      <c r="P2739" s="61"/>
      <c r="Q2739" s="61"/>
      <c r="R2739" s="61"/>
      <c r="S2739" s="61"/>
      <c r="T2739" s="62"/>
      <c r="AT2739" s="18" t="s">
        <v>187</v>
      </c>
      <c r="AU2739" s="18" t="s">
        <v>85</v>
      </c>
    </row>
    <row r="2740" spans="2:65" s="12" customFormat="1" ht="11.25">
      <c r="B2740" s="198"/>
      <c r="C2740" s="199"/>
      <c r="D2740" s="195" t="s">
        <v>189</v>
      </c>
      <c r="E2740" s="200" t="s">
        <v>19</v>
      </c>
      <c r="F2740" s="201" t="s">
        <v>2826</v>
      </c>
      <c r="G2740" s="199"/>
      <c r="H2740" s="200" t="s">
        <v>19</v>
      </c>
      <c r="I2740" s="202"/>
      <c r="J2740" s="199"/>
      <c r="K2740" s="199"/>
      <c r="L2740" s="203"/>
      <c r="M2740" s="204"/>
      <c r="N2740" s="205"/>
      <c r="O2740" s="205"/>
      <c r="P2740" s="205"/>
      <c r="Q2740" s="205"/>
      <c r="R2740" s="205"/>
      <c r="S2740" s="205"/>
      <c r="T2740" s="206"/>
      <c r="AT2740" s="207" t="s">
        <v>189</v>
      </c>
      <c r="AU2740" s="207" t="s">
        <v>85</v>
      </c>
      <c r="AV2740" s="12" t="s">
        <v>83</v>
      </c>
      <c r="AW2740" s="12" t="s">
        <v>35</v>
      </c>
      <c r="AX2740" s="12" t="s">
        <v>75</v>
      </c>
      <c r="AY2740" s="207" t="s">
        <v>178</v>
      </c>
    </row>
    <row r="2741" spans="2:65" s="13" customFormat="1" ht="11.25">
      <c r="B2741" s="208"/>
      <c r="C2741" s="209"/>
      <c r="D2741" s="195" t="s">
        <v>189</v>
      </c>
      <c r="E2741" s="210" t="s">
        <v>19</v>
      </c>
      <c r="F2741" s="211" t="s">
        <v>2827</v>
      </c>
      <c r="G2741" s="209"/>
      <c r="H2741" s="212">
        <v>324.74200000000002</v>
      </c>
      <c r="I2741" s="213"/>
      <c r="J2741" s="209"/>
      <c r="K2741" s="209"/>
      <c r="L2741" s="214"/>
      <c r="M2741" s="215"/>
      <c r="N2741" s="216"/>
      <c r="O2741" s="216"/>
      <c r="P2741" s="216"/>
      <c r="Q2741" s="216"/>
      <c r="R2741" s="216"/>
      <c r="S2741" s="216"/>
      <c r="T2741" s="217"/>
      <c r="AT2741" s="218" t="s">
        <v>189</v>
      </c>
      <c r="AU2741" s="218" t="s">
        <v>85</v>
      </c>
      <c r="AV2741" s="13" t="s">
        <v>85</v>
      </c>
      <c r="AW2741" s="13" t="s">
        <v>35</v>
      </c>
      <c r="AX2741" s="13" t="s">
        <v>75</v>
      </c>
      <c r="AY2741" s="218" t="s">
        <v>178</v>
      </c>
    </row>
    <row r="2742" spans="2:65" s="12" customFormat="1" ht="11.25">
      <c r="B2742" s="198"/>
      <c r="C2742" s="199"/>
      <c r="D2742" s="195" t="s">
        <v>189</v>
      </c>
      <c r="E2742" s="200" t="s">
        <v>19</v>
      </c>
      <c r="F2742" s="201" t="s">
        <v>2816</v>
      </c>
      <c r="G2742" s="199"/>
      <c r="H2742" s="200" t="s">
        <v>19</v>
      </c>
      <c r="I2742" s="202"/>
      <c r="J2742" s="199"/>
      <c r="K2742" s="199"/>
      <c r="L2742" s="203"/>
      <c r="M2742" s="204"/>
      <c r="N2742" s="205"/>
      <c r="O2742" s="205"/>
      <c r="P2742" s="205"/>
      <c r="Q2742" s="205"/>
      <c r="R2742" s="205"/>
      <c r="S2742" s="205"/>
      <c r="T2742" s="206"/>
      <c r="AT2742" s="207" t="s">
        <v>189</v>
      </c>
      <c r="AU2742" s="207" t="s">
        <v>85</v>
      </c>
      <c r="AV2742" s="12" t="s">
        <v>83</v>
      </c>
      <c r="AW2742" s="12" t="s">
        <v>35</v>
      </c>
      <c r="AX2742" s="12" t="s">
        <v>75</v>
      </c>
      <c r="AY2742" s="207" t="s">
        <v>178</v>
      </c>
    </row>
    <row r="2743" spans="2:65" s="13" customFormat="1" ht="11.25">
      <c r="B2743" s="208"/>
      <c r="C2743" s="209"/>
      <c r="D2743" s="195" t="s">
        <v>189</v>
      </c>
      <c r="E2743" s="210" t="s">
        <v>19</v>
      </c>
      <c r="F2743" s="211" t="s">
        <v>2828</v>
      </c>
      <c r="G2743" s="209"/>
      <c r="H2743" s="212">
        <v>4.9359999999999999</v>
      </c>
      <c r="I2743" s="213"/>
      <c r="J2743" s="209"/>
      <c r="K2743" s="209"/>
      <c r="L2743" s="214"/>
      <c r="M2743" s="215"/>
      <c r="N2743" s="216"/>
      <c r="O2743" s="216"/>
      <c r="P2743" s="216"/>
      <c r="Q2743" s="216"/>
      <c r="R2743" s="216"/>
      <c r="S2743" s="216"/>
      <c r="T2743" s="217"/>
      <c r="AT2743" s="218" t="s">
        <v>189</v>
      </c>
      <c r="AU2743" s="218" t="s">
        <v>85</v>
      </c>
      <c r="AV2743" s="13" t="s">
        <v>85</v>
      </c>
      <c r="AW2743" s="13" t="s">
        <v>35</v>
      </c>
      <c r="AX2743" s="13" t="s">
        <v>75</v>
      </c>
      <c r="AY2743" s="218" t="s">
        <v>178</v>
      </c>
    </row>
    <row r="2744" spans="2:65" s="15" customFormat="1" ht="11.25">
      <c r="B2744" s="230"/>
      <c r="C2744" s="231"/>
      <c r="D2744" s="195" t="s">
        <v>189</v>
      </c>
      <c r="E2744" s="232" t="s">
        <v>19</v>
      </c>
      <c r="F2744" s="233" t="s">
        <v>274</v>
      </c>
      <c r="G2744" s="231"/>
      <c r="H2744" s="234">
        <v>329.678</v>
      </c>
      <c r="I2744" s="235"/>
      <c r="J2744" s="231"/>
      <c r="K2744" s="231"/>
      <c r="L2744" s="236"/>
      <c r="M2744" s="237"/>
      <c r="N2744" s="238"/>
      <c r="O2744" s="238"/>
      <c r="P2744" s="238"/>
      <c r="Q2744" s="238"/>
      <c r="R2744" s="238"/>
      <c r="S2744" s="238"/>
      <c r="T2744" s="239"/>
      <c r="AT2744" s="240" t="s">
        <v>189</v>
      </c>
      <c r="AU2744" s="240" t="s">
        <v>85</v>
      </c>
      <c r="AV2744" s="15" t="s">
        <v>198</v>
      </c>
      <c r="AW2744" s="15" t="s">
        <v>35</v>
      </c>
      <c r="AX2744" s="15" t="s">
        <v>75</v>
      </c>
      <c r="AY2744" s="240" t="s">
        <v>178</v>
      </c>
    </row>
    <row r="2745" spans="2:65" s="12" customFormat="1" ht="11.25">
      <c r="B2745" s="198"/>
      <c r="C2745" s="199"/>
      <c r="D2745" s="195" t="s">
        <v>189</v>
      </c>
      <c r="E2745" s="200" t="s">
        <v>19</v>
      </c>
      <c r="F2745" s="201" t="s">
        <v>2169</v>
      </c>
      <c r="G2745" s="199"/>
      <c r="H2745" s="200" t="s">
        <v>19</v>
      </c>
      <c r="I2745" s="202"/>
      <c r="J2745" s="199"/>
      <c r="K2745" s="199"/>
      <c r="L2745" s="203"/>
      <c r="M2745" s="204"/>
      <c r="N2745" s="205"/>
      <c r="O2745" s="205"/>
      <c r="P2745" s="205"/>
      <c r="Q2745" s="205"/>
      <c r="R2745" s="205"/>
      <c r="S2745" s="205"/>
      <c r="T2745" s="206"/>
      <c r="AT2745" s="207" t="s">
        <v>189</v>
      </c>
      <c r="AU2745" s="207" t="s">
        <v>85</v>
      </c>
      <c r="AV2745" s="12" t="s">
        <v>83</v>
      </c>
      <c r="AW2745" s="12" t="s">
        <v>35</v>
      </c>
      <c r="AX2745" s="12" t="s">
        <v>75</v>
      </c>
      <c r="AY2745" s="207" t="s">
        <v>178</v>
      </c>
    </row>
    <row r="2746" spans="2:65" s="13" customFormat="1" ht="11.25">
      <c r="B2746" s="208"/>
      <c r="C2746" s="209"/>
      <c r="D2746" s="195" t="s">
        <v>189</v>
      </c>
      <c r="E2746" s="210" t="s">
        <v>19</v>
      </c>
      <c r="F2746" s="211" t="s">
        <v>2829</v>
      </c>
      <c r="G2746" s="209"/>
      <c r="H2746" s="212">
        <v>32.968000000000004</v>
      </c>
      <c r="I2746" s="213"/>
      <c r="J2746" s="209"/>
      <c r="K2746" s="209"/>
      <c r="L2746" s="214"/>
      <c r="M2746" s="215"/>
      <c r="N2746" s="216"/>
      <c r="O2746" s="216"/>
      <c r="P2746" s="216"/>
      <c r="Q2746" s="216"/>
      <c r="R2746" s="216"/>
      <c r="S2746" s="216"/>
      <c r="T2746" s="217"/>
      <c r="AT2746" s="218" t="s">
        <v>189</v>
      </c>
      <c r="AU2746" s="218" t="s">
        <v>85</v>
      </c>
      <c r="AV2746" s="13" t="s">
        <v>85</v>
      </c>
      <c r="AW2746" s="13" t="s">
        <v>35</v>
      </c>
      <c r="AX2746" s="13" t="s">
        <v>75</v>
      </c>
      <c r="AY2746" s="218" t="s">
        <v>178</v>
      </c>
    </row>
    <row r="2747" spans="2:65" s="14" customFormat="1" ht="11.25">
      <c r="B2747" s="219"/>
      <c r="C2747" s="220"/>
      <c r="D2747" s="195" t="s">
        <v>189</v>
      </c>
      <c r="E2747" s="221" t="s">
        <v>19</v>
      </c>
      <c r="F2747" s="222" t="s">
        <v>258</v>
      </c>
      <c r="G2747" s="220"/>
      <c r="H2747" s="223">
        <v>362.64600000000002</v>
      </c>
      <c r="I2747" s="224"/>
      <c r="J2747" s="220"/>
      <c r="K2747" s="220"/>
      <c r="L2747" s="225"/>
      <c r="M2747" s="226"/>
      <c r="N2747" s="227"/>
      <c r="O2747" s="227"/>
      <c r="P2747" s="227"/>
      <c r="Q2747" s="227"/>
      <c r="R2747" s="227"/>
      <c r="S2747" s="227"/>
      <c r="T2747" s="228"/>
      <c r="AT2747" s="229" t="s">
        <v>189</v>
      </c>
      <c r="AU2747" s="229" t="s">
        <v>85</v>
      </c>
      <c r="AV2747" s="14" t="s">
        <v>185</v>
      </c>
      <c r="AW2747" s="14" t="s">
        <v>35</v>
      </c>
      <c r="AX2747" s="14" t="s">
        <v>83</v>
      </c>
      <c r="AY2747" s="229" t="s">
        <v>178</v>
      </c>
    </row>
    <row r="2748" spans="2:65" s="1" customFormat="1" ht="16.5" customHeight="1">
      <c r="B2748" s="35"/>
      <c r="C2748" s="183" t="s">
        <v>2830</v>
      </c>
      <c r="D2748" s="183" t="s">
        <v>180</v>
      </c>
      <c r="E2748" s="184" t="s">
        <v>2831</v>
      </c>
      <c r="F2748" s="185" t="s">
        <v>2832</v>
      </c>
      <c r="G2748" s="186" t="s">
        <v>291</v>
      </c>
      <c r="H2748" s="187">
        <v>4</v>
      </c>
      <c r="I2748" s="188"/>
      <c r="J2748" s="189">
        <f>ROUND(I2748*H2748,2)</f>
        <v>0</v>
      </c>
      <c r="K2748" s="185" t="s">
        <v>184</v>
      </c>
      <c r="L2748" s="39"/>
      <c r="M2748" s="190" t="s">
        <v>19</v>
      </c>
      <c r="N2748" s="191" t="s">
        <v>46</v>
      </c>
      <c r="O2748" s="61"/>
      <c r="P2748" s="192">
        <f>O2748*H2748</f>
        <v>0</v>
      </c>
      <c r="Q2748" s="192">
        <v>0</v>
      </c>
      <c r="R2748" s="192">
        <f>Q2748*H2748</f>
        <v>0</v>
      </c>
      <c r="S2748" s="192">
        <v>0</v>
      </c>
      <c r="T2748" s="193">
        <f>S2748*H2748</f>
        <v>0</v>
      </c>
      <c r="AR2748" s="18" t="s">
        <v>288</v>
      </c>
      <c r="AT2748" s="18" t="s">
        <v>180</v>
      </c>
      <c r="AU2748" s="18" t="s">
        <v>85</v>
      </c>
      <c r="AY2748" s="18" t="s">
        <v>178</v>
      </c>
      <c r="BE2748" s="194">
        <f>IF(N2748="základní",J2748,0)</f>
        <v>0</v>
      </c>
      <c r="BF2748" s="194">
        <f>IF(N2748="snížená",J2748,0)</f>
        <v>0</v>
      </c>
      <c r="BG2748" s="194">
        <f>IF(N2748="zákl. přenesená",J2748,0)</f>
        <v>0</v>
      </c>
      <c r="BH2748" s="194">
        <f>IF(N2748="sníž. přenesená",J2748,0)</f>
        <v>0</v>
      </c>
      <c r="BI2748" s="194">
        <f>IF(N2748="nulová",J2748,0)</f>
        <v>0</v>
      </c>
      <c r="BJ2748" s="18" t="s">
        <v>83</v>
      </c>
      <c r="BK2748" s="194">
        <f>ROUND(I2748*H2748,2)</f>
        <v>0</v>
      </c>
      <c r="BL2748" s="18" t="s">
        <v>288</v>
      </c>
      <c r="BM2748" s="18" t="s">
        <v>2833</v>
      </c>
    </row>
    <row r="2749" spans="2:65" s="1" customFormat="1" ht="11.25">
      <c r="B2749" s="35"/>
      <c r="C2749" s="36"/>
      <c r="D2749" s="195" t="s">
        <v>187</v>
      </c>
      <c r="E2749" s="36"/>
      <c r="F2749" s="196" t="s">
        <v>2834</v>
      </c>
      <c r="G2749" s="36"/>
      <c r="H2749" s="36"/>
      <c r="I2749" s="113"/>
      <c r="J2749" s="36"/>
      <c r="K2749" s="36"/>
      <c r="L2749" s="39"/>
      <c r="M2749" s="197"/>
      <c r="N2749" s="61"/>
      <c r="O2749" s="61"/>
      <c r="P2749" s="61"/>
      <c r="Q2749" s="61"/>
      <c r="R2749" s="61"/>
      <c r="S2749" s="61"/>
      <c r="T2749" s="62"/>
      <c r="AT2749" s="18" t="s">
        <v>187</v>
      </c>
      <c r="AU2749" s="18" t="s">
        <v>85</v>
      </c>
    </row>
    <row r="2750" spans="2:65" s="12" customFormat="1" ht="11.25">
      <c r="B2750" s="198"/>
      <c r="C2750" s="199"/>
      <c r="D2750" s="195" t="s">
        <v>189</v>
      </c>
      <c r="E2750" s="200" t="s">
        <v>19</v>
      </c>
      <c r="F2750" s="201" t="s">
        <v>2835</v>
      </c>
      <c r="G2750" s="199"/>
      <c r="H2750" s="200" t="s">
        <v>19</v>
      </c>
      <c r="I2750" s="202"/>
      <c r="J2750" s="199"/>
      <c r="K2750" s="199"/>
      <c r="L2750" s="203"/>
      <c r="M2750" s="204"/>
      <c r="N2750" s="205"/>
      <c r="O2750" s="205"/>
      <c r="P2750" s="205"/>
      <c r="Q2750" s="205"/>
      <c r="R2750" s="205"/>
      <c r="S2750" s="205"/>
      <c r="T2750" s="206"/>
      <c r="AT2750" s="207" t="s">
        <v>189</v>
      </c>
      <c r="AU2750" s="207" t="s">
        <v>85</v>
      </c>
      <c r="AV2750" s="12" t="s">
        <v>83</v>
      </c>
      <c r="AW2750" s="12" t="s">
        <v>35</v>
      </c>
      <c r="AX2750" s="12" t="s">
        <v>75</v>
      </c>
      <c r="AY2750" s="207" t="s">
        <v>178</v>
      </c>
    </row>
    <row r="2751" spans="2:65" s="13" customFormat="1" ht="11.25">
      <c r="B2751" s="208"/>
      <c r="C2751" s="209"/>
      <c r="D2751" s="195" t="s">
        <v>189</v>
      </c>
      <c r="E2751" s="210" t="s">
        <v>19</v>
      </c>
      <c r="F2751" s="211" t="s">
        <v>185</v>
      </c>
      <c r="G2751" s="209"/>
      <c r="H2751" s="212">
        <v>4</v>
      </c>
      <c r="I2751" s="213"/>
      <c r="J2751" s="209"/>
      <c r="K2751" s="209"/>
      <c r="L2751" s="214"/>
      <c r="M2751" s="215"/>
      <c r="N2751" s="216"/>
      <c r="O2751" s="216"/>
      <c r="P2751" s="216"/>
      <c r="Q2751" s="216"/>
      <c r="R2751" s="216"/>
      <c r="S2751" s="216"/>
      <c r="T2751" s="217"/>
      <c r="AT2751" s="218" t="s">
        <v>189</v>
      </c>
      <c r="AU2751" s="218" t="s">
        <v>85</v>
      </c>
      <c r="AV2751" s="13" t="s">
        <v>85</v>
      </c>
      <c r="AW2751" s="13" t="s">
        <v>35</v>
      </c>
      <c r="AX2751" s="13" t="s">
        <v>83</v>
      </c>
      <c r="AY2751" s="218" t="s">
        <v>178</v>
      </c>
    </row>
    <row r="2752" spans="2:65" s="1" customFormat="1" ht="22.5" customHeight="1">
      <c r="B2752" s="35"/>
      <c r="C2752" s="183" t="s">
        <v>2836</v>
      </c>
      <c r="D2752" s="183" t="s">
        <v>180</v>
      </c>
      <c r="E2752" s="184" t="s">
        <v>2837</v>
      </c>
      <c r="F2752" s="185" t="s">
        <v>2838</v>
      </c>
      <c r="G2752" s="186" t="s">
        <v>496</v>
      </c>
      <c r="H2752" s="187">
        <v>24.44</v>
      </c>
      <c r="I2752" s="188"/>
      <c r="J2752" s="189">
        <f>ROUND(I2752*H2752,2)</f>
        <v>0</v>
      </c>
      <c r="K2752" s="185" t="s">
        <v>487</v>
      </c>
      <c r="L2752" s="39"/>
      <c r="M2752" s="190" t="s">
        <v>19</v>
      </c>
      <c r="N2752" s="191" t="s">
        <v>46</v>
      </c>
      <c r="O2752" s="61"/>
      <c r="P2752" s="192">
        <f>O2752*H2752</f>
        <v>0</v>
      </c>
      <c r="Q2752" s="192">
        <v>2.5000000000000001E-4</v>
      </c>
      <c r="R2752" s="192">
        <f>Q2752*H2752</f>
        <v>6.1100000000000008E-3</v>
      </c>
      <c r="S2752" s="192">
        <v>0</v>
      </c>
      <c r="T2752" s="193">
        <f>S2752*H2752</f>
        <v>0</v>
      </c>
      <c r="AR2752" s="18" t="s">
        <v>288</v>
      </c>
      <c r="AT2752" s="18" t="s">
        <v>180</v>
      </c>
      <c r="AU2752" s="18" t="s">
        <v>85</v>
      </c>
      <c r="AY2752" s="18" t="s">
        <v>178</v>
      </c>
      <c r="BE2752" s="194">
        <f>IF(N2752="základní",J2752,0)</f>
        <v>0</v>
      </c>
      <c r="BF2752" s="194">
        <f>IF(N2752="snížená",J2752,0)</f>
        <v>0</v>
      </c>
      <c r="BG2752" s="194">
        <f>IF(N2752="zákl. přenesená",J2752,0)</f>
        <v>0</v>
      </c>
      <c r="BH2752" s="194">
        <f>IF(N2752="sníž. přenesená",J2752,0)</f>
        <v>0</v>
      </c>
      <c r="BI2752" s="194">
        <f>IF(N2752="nulová",J2752,0)</f>
        <v>0</v>
      </c>
      <c r="BJ2752" s="18" t="s">
        <v>83</v>
      </c>
      <c r="BK2752" s="194">
        <f>ROUND(I2752*H2752,2)</f>
        <v>0</v>
      </c>
      <c r="BL2752" s="18" t="s">
        <v>288</v>
      </c>
      <c r="BM2752" s="18" t="s">
        <v>2839</v>
      </c>
    </row>
    <row r="2753" spans="2:51" s="1" customFormat="1" ht="11.25">
      <c r="B2753" s="35"/>
      <c r="C2753" s="36"/>
      <c r="D2753" s="195" t="s">
        <v>187</v>
      </c>
      <c r="E2753" s="36"/>
      <c r="F2753" s="196" t="s">
        <v>2838</v>
      </c>
      <c r="G2753" s="36"/>
      <c r="H2753" s="36"/>
      <c r="I2753" s="113"/>
      <c r="J2753" s="36"/>
      <c r="K2753" s="36"/>
      <c r="L2753" s="39"/>
      <c r="M2753" s="197"/>
      <c r="N2753" s="61"/>
      <c r="O2753" s="61"/>
      <c r="P2753" s="61"/>
      <c r="Q2753" s="61"/>
      <c r="R2753" s="61"/>
      <c r="S2753" s="61"/>
      <c r="T2753" s="62"/>
      <c r="AT2753" s="18" t="s">
        <v>187</v>
      </c>
      <c r="AU2753" s="18" t="s">
        <v>85</v>
      </c>
    </row>
    <row r="2754" spans="2:51" s="12" customFormat="1" ht="11.25">
      <c r="B2754" s="198"/>
      <c r="C2754" s="199"/>
      <c r="D2754" s="195" t="s">
        <v>189</v>
      </c>
      <c r="E2754" s="200" t="s">
        <v>19</v>
      </c>
      <c r="F2754" s="201" t="s">
        <v>2798</v>
      </c>
      <c r="G2754" s="199"/>
      <c r="H2754" s="200" t="s">
        <v>19</v>
      </c>
      <c r="I2754" s="202"/>
      <c r="J2754" s="199"/>
      <c r="K2754" s="199"/>
      <c r="L2754" s="203"/>
      <c r="M2754" s="204"/>
      <c r="N2754" s="205"/>
      <c r="O2754" s="205"/>
      <c r="P2754" s="205"/>
      <c r="Q2754" s="205"/>
      <c r="R2754" s="205"/>
      <c r="S2754" s="205"/>
      <c r="T2754" s="206"/>
      <c r="AT2754" s="207" t="s">
        <v>189</v>
      </c>
      <c r="AU2754" s="207" t="s">
        <v>85</v>
      </c>
      <c r="AV2754" s="12" t="s">
        <v>83</v>
      </c>
      <c r="AW2754" s="12" t="s">
        <v>35</v>
      </c>
      <c r="AX2754" s="12" t="s">
        <v>75</v>
      </c>
      <c r="AY2754" s="207" t="s">
        <v>178</v>
      </c>
    </row>
    <row r="2755" spans="2:51" s="12" customFormat="1" ht="11.25">
      <c r="B2755" s="198"/>
      <c r="C2755" s="199"/>
      <c r="D2755" s="195" t="s">
        <v>189</v>
      </c>
      <c r="E2755" s="200" t="s">
        <v>19</v>
      </c>
      <c r="F2755" s="201" t="s">
        <v>2816</v>
      </c>
      <c r="G2755" s="199"/>
      <c r="H2755" s="200" t="s">
        <v>19</v>
      </c>
      <c r="I2755" s="202"/>
      <c r="J2755" s="199"/>
      <c r="K2755" s="199"/>
      <c r="L2755" s="203"/>
      <c r="M2755" s="204"/>
      <c r="N2755" s="205"/>
      <c r="O2755" s="205"/>
      <c r="P2755" s="205"/>
      <c r="Q2755" s="205"/>
      <c r="R2755" s="205"/>
      <c r="S2755" s="205"/>
      <c r="T2755" s="206"/>
      <c r="AT2755" s="207" t="s">
        <v>189</v>
      </c>
      <c r="AU2755" s="207" t="s">
        <v>85</v>
      </c>
      <c r="AV2755" s="12" t="s">
        <v>83</v>
      </c>
      <c r="AW2755" s="12" t="s">
        <v>35</v>
      </c>
      <c r="AX2755" s="12" t="s">
        <v>75</v>
      </c>
      <c r="AY2755" s="207" t="s">
        <v>178</v>
      </c>
    </row>
    <row r="2756" spans="2:51" s="12" customFormat="1" ht="11.25">
      <c r="B2756" s="198"/>
      <c r="C2756" s="199"/>
      <c r="D2756" s="195" t="s">
        <v>189</v>
      </c>
      <c r="E2756" s="200" t="s">
        <v>19</v>
      </c>
      <c r="F2756" s="201" t="s">
        <v>1242</v>
      </c>
      <c r="G2756" s="199"/>
      <c r="H2756" s="200" t="s">
        <v>19</v>
      </c>
      <c r="I2756" s="202"/>
      <c r="J2756" s="199"/>
      <c r="K2756" s="199"/>
      <c r="L2756" s="203"/>
      <c r="M2756" s="204"/>
      <c r="N2756" s="205"/>
      <c r="O2756" s="205"/>
      <c r="P2756" s="205"/>
      <c r="Q2756" s="205"/>
      <c r="R2756" s="205"/>
      <c r="S2756" s="205"/>
      <c r="T2756" s="206"/>
      <c r="AT2756" s="207" t="s">
        <v>189</v>
      </c>
      <c r="AU2756" s="207" t="s">
        <v>85</v>
      </c>
      <c r="AV2756" s="12" t="s">
        <v>83</v>
      </c>
      <c r="AW2756" s="12" t="s">
        <v>35</v>
      </c>
      <c r="AX2756" s="12" t="s">
        <v>75</v>
      </c>
      <c r="AY2756" s="207" t="s">
        <v>178</v>
      </c>
    </row>
    <row r="2757" spans="2:51" s="13" customFormat="1" ht="11.25">
      <c r="B2757" s="208"/>
      <c r="C2757" s="209"/>
      <c r="D2757" s="195" t="s">
        <v>189</v>
      </c>
      <c r="E2757" s="210" t="s">
        <v>19</v>
      </c>
      <c r="F2757" s="211" t="s">
        <v>2840</v>
      </c>
      <c r="G2757" s="209"/>
      <c r="H2757" s="212">
        <v>2.5</v>
      </c>
      <c r="I2757" s="213"/>
      <c r="J2757" s="209"/>
      <c r="K2757" s="209"/>
      <c r="L2757" s="214"/>
      <c r="M2757" s="215"/>
      <c r="N2757" s="216"/>
      <c r="O2757" s="216"/>
      <c r="P2757" s="216"/>
      <c r="Q2757" s="216"/>
      <c r="R2757" s="216"/>
      <c r="S2757" s="216"/>
      <c r="T2757" s="217"/>
      <c r="AT2757" s="218" t="s">
        <v>189</v>
      </c>
      <c r="AU2757" s="218" t="s">
        <v>85</v>
      </c>
      <c r="AV2757" s="13" t="s">
        <v>85</v>
      </c>
      <c r="AW2757" s="13" t="s">
        <v>35</v>
      </c>
      <c r="AX2757" s="13" t="s">
        <v>75</v>
      </c>
      <c r="AY2757" s="218" t="s">
        <v>178</v>
      </c>
    </row>
    <row r="2758" spans="2:51" s="12" customFormat="1" ht="11.25">
      <c r="B2758" s="198"/>
      <c r="C2758" s="199"/>
      <c r="D2758" s="195" t="s">
        <v>189</v>
      </c>
      <c r="E2758" s="200" t="s">
        <v>19</v>
      </c>
      <c r="F2758" s="201" t="s">
        <v>1243</v>
      </c>
      <c r="G2758" s="199"/>
      <c r="H2758" s="200" t="s">
        <v>19</v>
      </c>
      <c r="I2758" s="202"/>
      <c r="J2758" s="199"/>
      <c r="K2758" s="199"/>
      <c r="L2758" s="203"/>
      <c r="M2758" s="204"/>
      <c r="N2758" s="205"/>
      <c r="O2758" s="205"/>
      <c r="P2758" s="205"/>
      <c r="Q2758" s="205"/>
      <c r="R2758" s="205"/>
      <c r="S2758" s="205"/>
      <c r="T2758" s="206"/>
      <c r="AT2758" s="207" t="s">
        <v>189</v>
      </c>
      <c r="AU2758" s="207" t="s">
        <v>85</v>
      </c>
      <c r="AV2758" s="12" t="s">
        <v>83</v>
      </c>
      <c r="AW2758" s="12" t="s">
        <v>35</v>
      </c>
      <c r="AX2758" s="12" t="s">
        <v>75</v>
      </c>
      <c r="AY2758" s="207" t="s">
        <v>178</v>
      </c>
    </row>
    <row r="2759" spans="2:51" s="13" customFormat="1" ht="11.25">
      <c r="B2759" s="208"/>
      <c r="C2759" s="209"/>
      <c r="D2759" s="195" t="s">
        <v>189</v>
      </c>
      <c r="E2759" s="210" t="s">
        <v>19</v>
      </c>
      <c r="F2759" s="211" t="s">
        <v>2840</v>
      </c>
      <c r="G2759" s="209"/>
      <c r="H2759" s="212">
        <v>2.5</v>
      </c>
      <c r="I2759" s="213"/>
      <c r="J2759" s="209"/>
      <c r="K2759" s="209"/>
      <c r="L2759" s="214"/>
      <c r="M2759" s="215"/>
      <c r="N2759" s="216"/>
      <c r="O2759" s="216"/>
      <c r="P2759" s="216"/>
      <c r="Q2759" s="216"/>
      <c r="R2759" s="216"/>
      <c r="S2759" s="216"/>
      <c r="T2759" s="217"/>
      <c r="AT2759" s="218" t="s">
        <v>189</v>
      </c>
      <c r="AU2759" s="218" t="s">
        <v>85</v>
      </c>
      <c r="AV2759" s="13" t="s">
        <v>85</v>
      </c>
      <c r="AW2759" s="13" t="s">
        <v>35</v>
      </c>
      <c r="AX2759" s="13" t="s">
        <v>75</v>
      </c>
      <c r="AY2759" s="218" t="s">
        <v>178</v>
      </c>
    </row>
    <row r="2760" spans="2:51" s="13" customFormat="1" ht="11.25">
      <c r="B2760" s="208"/>
      <c r="C2760" s="209"/>
      <c r="D2760" s="195" t="s">
        <v>189</v>
      </c>
      <c r="E2760" s="210" t="s">
        <v>19</v>
      </c>
      <c r="F2760" s="211" t="s">
        <v>2841</v>
      </c>
      <c r="G2760" s="209"/>
      <c r="H2760" s="212">
        <v>1</v>
      </c>
      <c r="I2760" s="213"/>
      <c r="J2760" s="209"/>
      <c r="K2760" s="209"/>
      <c r="L2760" s="214"/>
      <c r="M2760" s="215"/>
      <c r="N2760" s="216"/>
      <c r="O2760" s="216"/>
      <c r="P2760" s="216"/>
      <c r="Q2760" s="216"/>
      <c r="R2760" s="216"/>
      <c r="S2760" s="216"/>
      <c r="T2760" s="217"/>
      <c r="AT2760" s="218" t="s">
        <v>189</v>
      </c>
      <c r="AU2760" s="218" t="s">
        <v>85</v>
      </c>
      <c r="AV2760" s="13" t="s">
        <v>85</v>
      </c>
      <c r="AW2760" s="13" t="s">
        <v>35</v>
      </c>
      <c r="AX2760" s="13" t="s">
        <v>75</v>
      </c>
      <c r="AY2760" s="218" t="s">
        <v>178</v>
      </c>
    </row>
    <row r="2761" spans="2:51" s="12" customFormat="1" ht="11.25">
      <c r="B2761" s="198"/>
      <c r="C2761" s="199"/>
      <c r="D2761" s="195" t="s">
        <v>189</v>
      </c>
      <c r="E2761" s="200" t="s">
        <v>19</v>
      </c>
      <c r="F2761" s="201" t="s">
        <v>1244</v>
      </c>
      <c r="G2761" s="199"/>
      <c r="H2761" s="200" t="s">
        <v>19</v>
      </c>
      <c r="I2761" s="202"/>
      <c r="J2761" s="199"/>
      <c r="K2761" s="199"/>
      <c r="L2761" s="203"/>
      <c r="M2761" s="204"/>
      <c r="N2761" s="205"/>
      <c r="O2761" s="205"/>
      <c r="P2761" s="205"/>
      <c r="Q2761" s="205"/>
      <c r="R2761" s="205"/>
      <c r="S2761" s="205"/>
      <c r="T2761" s="206"/>
      <c r="AT2761" s="207" t="s">
        <v>189</v>
      </c>
      <c r="AU2761" s="207" t="s">
        <v>85</v>
      </c>
      <c r="AV2761" s="12" t="s">
        <v>83</v>
      </c>
      <c r="AW2761" s="12" t="s">
        <v>35</v>
      </c>
      <c r="AX2761" s="12" t="s">
        <v>75</v>
      </c>
      <c r="AY2761" s="207" t="s">
        <v>178</v>
      </c>
    </row>
    <row r="2762" spans="2:51" s="13" customFormat="1" ht="11.25">
      <c r="B2762" s="208"/>
      <c r="C2762" s="209"/>
      <c r="D2762" s="195" t="s">
        <v>189</v>
      </c>
      <c r="E2762" s="210" t="s">
        <v>19</v>
      </c>
      <c r="F2762" s="211" t="s">
        <v>2842</v>
      </c>
      <c r="G2762" s="209"/>
      <c r="H2762" s="212">
        <v>5.84</v>
      </c>
      <c r="I2762" s="213"/>
      <c r="J2762" s="209"/>
      <c r="K2762" s="209"/>
      <c r="L2762" s="214"/>
      <c r="M2762" s="215"/>
      <c r="N2762" s="216"/>
      <c r="O2762" s="216"/>
      <c r="P2762" s="216"/>
      <c r="Q2762" s="216"/>
      <c r="R2762" s="216"/>
      <c r="S2762" s="216"/>
      <c r="T2762" s="217"/>
      <c r="AT2762" s="218" t="s">
        <v>189</v>
      </c>
      <c r="AU2762" s="218" t="s">
        <v>85</v>
      </c>
      <c r="AV2762" s="13" t="s">
        <v>85</v>
      </c>
      <c r="AW2762" s="13" t="s">
        <v>35</v>
      </c>
      <c r="AX2762" s="13" t="s">
        <v>75</v>
      </c>
      <c r="AY2762" s="218" t="s">
        <v>178</v>
      </c>
    </row>
    <row r="2763" spans="2:51" s="13" customFormat="1" ht="11.25">
      <c r="B2763" s="208"/>
      <c r="C2763" s="209"/>
      <c r="D2763" s="195" t="s">
        <v>189</v>
      </c>
      <c r="E2763" s="210" t="s">
        <v>19</v>
      </c>
      <c r="F2763" s="211" t="s">
        <v>2843</v>
      </c>
      <c r="G2763" s="209"/>
      <c r="H2763" s="212">
        <v>2.5</v>
      </c>
      <c r="I2763" s="213"/>
      <c r="J2763" s="209"/>
      <c r="K2763" s="209"/>
      <c r="L2763" s="214"/>
      <c r="M2763" s="215"/>
      <c r="N2763" s="216"/>
      <c r="O2763" s="216"/>
      <c r="P2763" s="216"/>
      <c r="Q2763" s="216"/>
      <c r="R2763" s="216"/>
      <c r="S2763" s="216"/>
      <c r="T2763" s="217"/>
      <c r="AT2763" s="218" t="s">
        <v>189</v>
      </c>
      <c r="AU2763" s="218" t="s">
        <v>85</v>
      </c>
      <c r="AV2763" s="13" t="s">
        <v>85</v>
      </c>
      <c r="AW2763" s="13" t="s">
        <v>35</v>
      </c>
      <c r="AX2763" s="13" t="s">
        <v>75</v>
      </c>
      <c r="AY2763" s="218" t="s">
        <v>178</v>
      </c>
    </row>
    <row r="2764" spans="2:51" s="12" customFormat="1" ht="11.25">
      <c r="B2764" s="198"/>
      <c r="C2764" s="199"/>
      <c r="D2764" s="195" t="s">
        <v>189</v>
      </c>
      <c r="E2764" s="200" t="s">
        <v>19</v>
      </c>
      <c r="F2764" s="201" t="s">
        <v>1248</v>
      </c>
      <c r="G2764" s="199"/>
      <c r="H2764" s="200" t="s">
        <v>19</v>
      </c>
      <c r="I2764" s="202"/>
      <c r="J2764" s="199"/>
      <c r="K2764" s="199"/>
      <c r="L2764" s="203"/>
      <c r="M2764" s="204"/>
      <c r="N2764" s="205"/>
      <c r="O2764" s="205"/>
      <c r="P2764" s="205"/>
      <c r="Q2764" s="205"/>
      <c r="R2764" s="205"/>
      <c r="S2764" s="205"/>
      <c r="T2764" s="206"/>
      <c r="AT2764" s="207" t="s">
        <v>189</v>
      </c>
      <c r="AU2764" s="207" t="s">
        <v>85</v>
      </c>
      <c r="AV2764" s="12" t="s">
        <v>83</v>
      </c>
      <c r="AW2764" s="12" t="s">
        <v>35</v>
      </c>
      <c r="AX2764" s="12" t="s">
        <v>75</v>
      </c>
      <c r="AY2764" s="207" t="s">
        <v>178</v>
      </c>
    </row>
    <row r="2765" spans="2:51" s="13" customFormat="1" ht="11.25">
      <c r="B2765" s="208"/>
      <c r="C2765" s="209"/>
      <c r="D2765" s="195" t="s">
        <v>189</v>
      </c>
      <c r="E2765" s="210" t="s">
        <v>19</v>
      </c>
      <c r="F2765" s="211" t="s">
        <v>2840</v>
      </c>
      <c r="G2765" s="209"/>
      <c r="H2765" s="212">
        <v>2.5</v>
      </c>
      <c r="I2765" s="213"/>
      <c r="J2765" s="209"/>
      <c r="K2765" s="209"/>
      <c r="L2765" s="214"/>
      <c r="M2765" s="215"/>
      <c r="N2765" s="216"/>
      <c r="O2765" s="216"/>
      <c r="P2765" s="216"/>
      <c r="Q2765" s="216"/>
      <c r="R2765" s="216"/>
      <c r="S2765" s="216"/>
      <c r="T2765" s="217"/>
      <c r="AT2765" s="218" t="s">
        <v>189</v>
      </c>
      <c r="AU2765" s="218" t="s">
        <v>85</v>
      </c>
      <c r="AV2765" s="13" t="s">
        <v>85</v>
      </c>
      <c r="AW2765" s="13" t="s">
        <v>35</v>
      </c>
      <c r="AX2765" s="13" t="s">
        <v>75</v>
      </c>
      <c r="AY2765" s="218" t="s">
        <v>178</v>
      </c>
    </row>
    <row r="2766" spans="2:51" s="12" customFormat="1" ht="11.25">
      <c r="B2766" s="198"/>
      <c r="C2766" s="199"/>
      <c r="D2766" s="195" t="s">
        <v>189</v>
      </c>
      <c r="E2766" s="200" t="s">
        <v>19</v>
      </c>
      <c r="F2766" s="201" t="s">
        <v>1249</v>
      </c>
      <c r="G2766" s="199"/>
      <c r="H2766" s="200" t="s">
        <v>19</v>
      </c>
      <c r="I2766" s="202"/>
      <c r="J2766" s="199"/>
      <c r="K2766" s="199"/>
      <c r="L2766" s="203"/>
      <c r="M2766" s="204"/>
      <c r="N2766" s="205"/>
      <c r="O2766" s="205"/>
      <c r="P2766" s="205"/>
      <c r="Q2766" s="205"/>
      <c r="R2766" s="205"/>
      <c r="S2766" s="205"/>
      <c r="T2766" s="206"/>
      <c r="AT2766" s="207" t="s">
        <v>189</v>
      </c>
      <c r="AU2766" s="207" t="s">
        <v>85</v>
      </c>
      <c r="AV2766" s="12" t="s">
        <v>83</v>
      </c>
      <c r="AW2766" s="12" t="s">
        <v>35</v>
      </c>
      <c r="AX2766" s="12" t="s">
        <v>75</v>
      </c>
      <c r="AY2766" s="207" t="s">
        <v>178</v>
      </c>
    </row>
    <row r="2767" spans="2:51" s="13" customFormat="1" ht="11.25">
      <c r="B2767" s="208"/>
      <c r="C2767" s="209"/>
      <c r="D2767" s="195" t="s">
        <v>189</v>
      </c>
      <c r="E2767" s="210" t="s">
        <v>19</v>
      </c>
      <c r="F2767" s="211" t="s">
        <v>2844</v>
      </c>
      <c r="G2767" s="209"/>
      <c r="H2767" s="212">
        <v>0.85</v>
      </c>
      <c r="I2767" s="213"/>
      <c r="J2767" s="209"/>
      <c r="K2767" s="209"/>
      <c r="L2767" s="214"/>
      <c r="M2767" s="215"/>
      <c r="N2767" s="216"/>
      <c r="O2767" s="216"/>
      <c r="P2767" s="216"/>
      <c r="Q2767" s="216"/>
      <c r="R2767" s="216"/>
      <c r="S2767" s="216"/>
      <c r="T2767" s="217"/>
      <c r="AT2767" s="218" t="s">
        <v>189</v>
      </c>
      <c r="AU2767" s="218" t="s">
        <v>85</v>
      </c>
      <c r="AV2767" s="13" t="s">
        <v>85</v>
      </c>
      <c r="AW2767" s="13" t="s">
        <v>35</v>
      </c>
      <c r="AX2767" s="13" t="s">
        <v>75</v>
      </c>
      <c r="AY2767" s="218" t="s">
        <v>178</v>
      </c>
    </row>
    <row r="2768" spans="2:51" s="12" customFormat="1" ht="11.25">
      <c r="B2768" s="198"/>
      <c r="C2768" s="199"/>
      <c r="D2768" s="195" t="s">
        <v>189</v>
      </c>
      <c r="E2768" s="200" t="s">
        <v>19</v>
      </c>
      <c r="F2768" s="201" t="s">
        <v>1250</v>
      </c>
      <c r="G2768" s="199"/>
      <c r="H2768" s="200" t="s">
        <v>19</v>
      </c>
      <c r="I2768" s="202"/>
      <c r="J2768" s="199"/>
      <c r="K2768" s="199"/>
      <c r="L2768" s="203"/>
      <c r="M2768" s="204"/>
      <c r="N2768" s="205"/>
      <c r="O2768" s="205"/>
      <c r="P2768" s="205"/>
      <c r="Q2768" s="205"/>
      <c r="R2768" s="205"/>
      <c r="S2768" s="205"/>
      <c r="T2768" s="206"/>
      <c r="AT2768" s="207" t="s">
        <v>189</v>
      </c>
      <c r="AU2768" s="207" t="s">
        <v>85</v>
      </c>
      <c r="AV2768" s="12" t="s">
        <v>83</v>
      </c>
      <c r="AW2768" s="12" t="s">
        <v>35</v>
      </c>
      <c r="AX2768" s="12" t="s">
        <v>75</v>
      </c>
      <c r="AY2768" s="207" t="s">
        <v>178</v>
      </c>
    </row>
    <row r="2769" spans="2:65" s="13" customFormat="1" ht="11.25">
      <c r="B2769" s="208"/>
      <c r="C2769" s="209"/>
      <c r="D2769" s="195" t="s">
        <v>189</v>
      </c>
      <c r="E2769" s="210" t="s">
        <v>19</v>
      </c>
      <c r="F2769" s="211" t="s">
        <v>2844</v>
      </c>
      <c r="G2769" s="209"/>
      <c r="H2769" s="212">
        <v>0.85</v>
      </c>
      <c r="I2769" s="213"/>
      <c r="J2769" s="209"/>
      <c r="K2769" s="209"/>
      <c r="L2769" s="214"/>
      <c r="M2769" s="215"/>
      <c r="N2769" s="216"/>
      <c r="O2769" s="216"/>
      <c r="P2769" s="216"/>
      <c r="Q2769" s="216"/>
      <c r="R2769" s="216"/>
      <c r="S2769" s="216"/>
      <c r="T2769" s="217"/>
      <c r="AT2769" s="218" t="s">
        <v>189</v>
      </c>
      <c r="AU2769" s="218" t="s">
        <v>85</v>
      </c>
      <c r="AV2769" s="13" t="s">
        <v>85</v>
      </c>
      <c r="AW2769" s="13" t="s">
        <v>35</v>
      </c>
      <c r="AX2769" s="13" t="s">
        <v>75</v>
      </c>
      <c r="AY2769" s="218" t="s">
        <v>178</v>
      </c>
    </row>
    <row r="2770" spans="2:65" s="12" customFormat="1" ht="11.25">
      <c r="B2770" s="198"/>
      <c r="C2770" s="199"/>
      <c r="D2770" s="195" t="s">
        <v>189</v>
      </c>
      <c r="E2770" s="200" t="s">
        <v>19</v>
      </c>
      <c r="F2770" s="201" t="s">
        <v>1251</v>
      </c>
      <c r="G2770" s="199"/>
      <c r="H2770" s="200" t="s">
        <v>19</v>
      </c>
      <c r="I2770" s="202"/>
      <c r="J2770" s="199"/>
      <c r="K2770" s="199"/>
      <c r="L2770" s="203"/>
      <c r="M2770" s="204"/>
      <c r="N2770" s="205"/>
      <c r="O2770" s="205"/>
      <c r="P2770" s="205"/>
      <c r="Q2770" s="205"/>
      <c r="R2770" s="205"/>
      <c r="S2770" s="205"/>
      <c r="T2770" s="206"/>
      <c r="AT2770" s="207" t="s">
        <v>189</v>
      </c>
      <c r="AU2770" s="207" t="s">
        <v>85</v>
      </c>
      <c r="AV2770" s="12" t="s">
        <v>83</v>
      </c>
      <c r="AW2770" s="12" t="s">
        <v>35</v>
      </c>
      <c r="AX2770" s="12" t="s">
        <v>75</v>
      </c>
      <c r="AY2770" s="207" t="s">
        <v>178</v>
      </c>
    </row>
    <row r="2771" spans="2:65" s="13" customFormat="1" ht="11.25">
      <c r="B2771" s="208"/>
      <c r="C2771" s="209"/>
      <c r="D2771" s="195" t="s">
        <v>189</v>
      </c>
      <c r="E2771" s="210" t="s">
        <v>19</v>
      </c>
      <c r="F2771" s="211" t="s">
        <v>2840</v>
      </c>
      <c r="G2771" s="209"/>
      <c r="H2771" s="212">
        <v>2.5</v>
      </c>
      <c r="I2771" s="213"/>
      <c r="J2771" s="209"/>
      <c r="K2771" s="209"/>
      <c r="L2771" s="214"/>
      <c r="M2771" s="215"/>
      <c r="N2771" s="216"/>
      <c r="O2771" s="216"/>
      <c r="P2771" s="216"/>
      <c r="Q2771" s="216"/>
      <c r="R2771" s="216"/>
      <c r="S2771" s="216"/>
      <c r="T2771" s="217"/>
      <c r="AT2771" s="218" t="s">
        <v>189</v>
      </c>
      <c r="AU2771" s="218" t="s">
        <v>85</v>
      </c>
      <c r="AV2771" s="13" t="s">
        <v>85</v>
      </c>
      <c r="AW2771" s="13" t="s">
        <v>35</v>
      </c>
      <c r="AX2771" s="13" t="s">
        <v>75</v>
      </c>
      <c r="AY2771" s="218" t="s">
        <v>178</v>
      </c>
    </row>
    <row r="2772" spans="2:65" s="12" customFormat="1" ht="11.25">
      <c r="B2772" s="198"/>
      <c r="C2772" s="199"/>
      <c r="D2772" s="195" t="s">
        <v>189</v>
      </c>
      <c r="E2772" s="200" t="s">
        <v>19</v>
      </c>
      <c r="F2772" s="201" t="s">
        <v>1253</v>
      </c>
      <c r="G2772" s="199"/>
      <c r="H2772" s="200" t="s">
        <v>19</v>
      </c>
      <c r="I2772" s="202"/>
      <c r="J2772" s="199"/>
      <c r="K2772" s="199"/>
      <c r="L2772" s="203"/>
      <c r="M2772" s="204"/>
      <c r="N2772" s="205"/>
      <c r="O2772" s="205"/>
      <c r="P2772" s="205"/>
      <c r="Q2772" s="205"/>
      <c r="R2772" s="205"/>
      <c r="S2772" s="205"/>
      <c r="T2772" s="206"/>
      <c r="AT2772" s="207" t="s">
        <v>189</v>
      </c>
      <c r="AU2772" s="207" t="s">
        <v>85</v>
      </c>
      <c r="AV2772" s="12" t="s">
        <v>83</v>
      </c>
      <c r="AW2772" s="12" t="s">
        <v>35</v>
      </c>
      <c r="AX2772" s="12" t="s">
        <v>75</v>
      </c>
      <c r="AY2772" s="207" t="s">
        <v>178</v>
      </c>
    </row>
    <row r="2773" spans="2:65" s="13" customFormat="1" ht="11.25">
      <c r="B2773" s="208"/>
      <c r="C2773" s="209"/>
      <c r="D2773" s="195" t="s">
        <v>189</v>
      </c>
      <c r="E2773" s="210" t="s">
        <v>19</v>
      </c>
      <c r="F2773" s="211" t="s">
        <v>2844</v>
      </c>
      <c r="G2773" s="209"/>
      <c r="H2773" s="212">
        <v>0.85</v>
      </c>
      <c r="I2773" s="213"/>
      <c r="J2773" s="209"/>
      <c r="K2773" s="209"/>
      <c r="L2773" s="214"/>
      <c r="M2773" s="215"/>
      <c r="N2773" s="216"/>
      <c r="O2773" s="216"/>
      <c r="P2773" s="216"/>
      <c r="Q2773" s="216"/>
      <c r="R2773" s="216"/>
      <c r="S2773" s="216"/>
      <c r="T2773" s="217"/>
      <c r="AT2773" s="218" t="s">
        <v>189</v>
      </c>
      <c r="AU2773" s="218" t="s">
        <v>85</v>
      </c>
      <c r="AV2773" s="13" t="s">
        <v>85</v>
      </c>
      <c r="AW2773" s="13" t="s">
        <v>35</v>
      </c>
      <c r="AX2773" s="13" t="s">
        <v>75</v>
      </c>
      <c r="AY2773" s="218" t="s">
        <v>178</v>
      </c>
    </row>
    <row r="2774" spans="2:65" s="12" customFormat="1" ht="11.25">
      <c r="B2774" s="198"/>
      <c r="C2774" s="199"/>
      <c r="D2774" s="195" t="s">
        <v>189</v>
      </c>
      <c r="E2774" s="200" t="s">
        <v>19</v>
      </c>
      <c r="F2774" s="201" t="s">
        <v>1254</v>
      </c>
      <c r="G2774" s="199"/>
      <c r="H2774" s="200" t="s">
        <v>19</v>
      </c>
      <c r="I2774" s="202"/>
      <c r="J2774" s="199"/>
      <c r="K2774" s="199"/>
      <c r="L2774" s="203"/>
      <c r="M2774" s="204"/>
      <c r="N2774" s="205"/>
      <c r="O2774" s="205"/>
      <c r="P2774" s="205"/>
      <c r="Q2774" s="205"/>
      <c r="R2774" s="205"/>
      <c r="S2774" s="205"/>
      <c r="T2774" s="206"/>
      <c r="AT2774" s="207" t="s">
        <v>189</v>
      </c>
      <c r="AU2774" s="207" t="s">
        <v>85</v>
      </c>
      <c r="AV2774" s="12" t="s">
        <v>83</v>
      </c>
      <c r="AW2774" s="12" t="s">
        <v>35</v>
      </c>
      <c r="AX2774" s="12" t="s">
        <v>75</v>
      </c>
      <c r="AY2774" s="207" t="s">
        <v>178</v>
      </c>
    </row>
    <row r="2775" spans="2:65" s="13" customFormat="1" ht="11.25">
      <c r="B2775" s="208"/>
      <c r="C2775" s="209"/>
      <c r="D2775" s="195" t="s">
        <v>189</v>
      </c>
      <c r="E2775" s="210" t="s">
        <v>19</v>
      </c>
      <c r="F2775" s="211" t="s">
        <v>2844</v>
      </c>
      <c r="G2775" s="209"/>
      <c r="H2775" s="212">
        <v>0.85</v>
      </c>
      <c r="I2775" s="213"/>
      <c r="J2775" s="209"/>
      <c r="K2775" s="209"/>
      <c r="L2775" s="214"/>
      <c r="M2775" s="215"/>
      <c r="N2775" s="216"/>
      <c r="O2775" s="216"/>
      <c r="P2775" s="216"/>
      <c r="Q2775" s="216"/>
      <c r="R2775" s="216"/>
      <c r="S2775" s="216"/>
      <c r="T2775" s="217"/>
      <c r="AT2775" s="218" t="s">
        <v>189</v>
      </c>
      <c r="AU2775" s="218" t="s">
        <v>85</v>
      </c>
      <c r="AV2775" s="13" t="s">
        <v>85</v>
      </c>
      <c r="AW2775" s="13" t="s">
        <v>35</v>
      </c>
      <c r="AX2775" s="13" t="s">
        <v>75</v>
      </c>
      <c r="AY2775" s="218" t="s">
        <v>178</v>
      </c>
    </row>
    <row r="2776" spans="2:65" s="12" customFormat="1" ht="11.25">
      <c r="B2776" s="198"/>
      <c r="C2776" s="199"/>
      <c r="D2776" s="195" t="s">
        <v>189</v>
      </c>
      <c r="E2776" s="200" t="s">
        <v>19</v>
      </c>
      <c r="F2776" s="201" t="s">
        <v>1256</v>
      </c>
      <c r="G2776" s="199"/>
      <c r="H2776" s="200" t="s">
        <v>19</v>
      </c>
      <c r="I2776" s="202"/>
      <c r="J2776" s="199"/>
      <c r="K2776" s="199"/>
      <c r="L2776" s="203"/>
      <c r="M2776" s="204"/>
      <c r="N2776" s="205"/>
      <c r="O2776" s="205"/>
      <c r="P2776" s="205"/>
      <c r="Q2776" s="205"/>
      <c r="R2776" s="205"/>
      <c r="S2776" s="205"/>
      <c r="T2776" s="206"/>
      <c r="AT2776" s="207" t="s">
        <v>189</v>
      </c>
      <c r="AU2776" s="207" t="s">
        <v>85</v>
      </c>
      <c r="AV2776" s="12" t="s">
        <v>83</v>
      </c>
      <c r="AW2776" s="12" t="s">
        <v>35</v>
      </c>
      <c r="AX2776" s="12" t="s">
        <v>75</v>
      </c>
      <c r="AY2776" s="207" t="s">
        <v>178</v>
      </c>
    </row>
    <row r="2777" spans="2:65" s="13" customFormat="1" ht="11.25">
      <c r="B2777" s="208"/>
      <c r="C2777" s="209"/>
      <c r="D2777" s="195" t="s">
        <v>189</v>
      </c>
      <c r="E2777" s="210" t="s">
        <v>19</v>
      </c>
      <c r="F2777" s="211" t="s">
        <v>2844</v>
      </c>
      <c r="G2777" s="209"/>
      <c r="H2777" s="212">
        <v>0.85</v>
      </c>
      <c r="I2777" s="213"/>
      <c r="J2777" s="209"/>
      <c r="K2777" s="209"/>
      <c r="L2777" s="214"/>
      <c r="M2777" s="215"/>
      <c r="N2777" s="216"/>
      <c r="O2777" s="216"/>
      <c r="P2777" s="216"/>
      <c r="Q2777" s="216"/>
      <c r="R2777" s="216"/>
      <c r="S2777" s="216"/>
      <c r="T2777" s="217"/>
      <c r="AT2777" s="218" t="s">
        <v>189</v>
      </c>
      <c r="AU2777" s="218" t="s">
        <v>85</v>
      </c>
      <c r="AV2777" s="13" t="s">
        <v>85</v>
      </c>
      <c r="AW2777" s="13" t="s">
        <v>35</v>
      </c>
      <c r="AX2777" s="13" t="s">
        <v>75</v>
      </c>
      <c r="AY2777" s="218" t="s">
        <v>178</v>
      </c>
    </row>
    <row r="2778" spans="2:65" s="12" customFormat="1" ht="11.25">
      <c r="B2778" s="198"/>
      <c r="C2778" s="199"/>
      <c r="D2778" s="195" t="s">
        <v>189</v>
      </c>
      <c r="E2778" s="200" t="s">
        <v>19</v>
      </c>
      <c r="F2778" s="201" t="s">
        <v>1257</v>
      </c>
      <c r="G2778" s="199"/>
      <c r="H2778" s="200" t="s">
        <v>19</v>
      </c>
      <c r="I2778" s="202"/>
      <c r="J2778" s="199"/>
      <c r="K2778" s="199"/>
      <c r="L2778" s="203"/>
      <c r="M2778" s="204"/>
      <c r="N2778" s="205"/>
      <c r="O2778" s="205"/>
      <c r="P2778" s="205"/>
      <c r="Q2778" s="205"/>
      <c r="R2778" s="205"/>
      <c r="S2778" s="205"/>
      <c r="T2778" s="206"/>
      <c r="AT2778" s="207" t="s">
        <v>189</v>
      </c>
      <c r="AU2778" s="207" t="s">
        <v>85</v>
      </c>
      <c r="AV2778" s="12" t="s">
        <v>83</v>
      </c>
      <c r="AW2778" s="12" t="s">
        <v>35</v>
      </c>
      <c r="AX2778" s="12" t="s">
        <v>75</v>
      </c>
      <c r="AY2778" s="207" t="s">
        <v>178</v>
      </c>
    </row>
    <row r="2779" spans="2:65" s="13" customFormat="1" ht="11.25">
      <c r="B2779" s="208"/>
      <c r="C2779" s="209"/>
      <c r="D2779" s="195" t="s">
        <v>189</v>
      </c>
      <c r="E2779" s="210" t="s">
        <v>19</v>
      </c>
      <c r="F2779" s="211" t="s">
        <v>2844</v>
      </c>
      <c r="G2779" s="209"/>
      <c r="H2779" s="212">
        <v>0.85</v>
      </c>
      <c r="I2779" s="213"/>
      <c r="J2779" s="209"/>
      <c r="K2779" s="209"/>
      <c r="L2779" s="214"/>
      <c r="M2779" s="215"/>
      <c r="N2779" s="216"/>
      <c r="O2779" s="216"/>
      <c r="P2779" s="216"/>
      <c r="Q2779" s="216"/>
      <c r="R2779" s="216"/>
      <c r="S2779" s="216"/>
      <c r="T2779" s="217"/>
      <c r="AT2779" s="218" t="s">
        <v>189</v>
      </c>
      <c r="AU2779" s="218" t="s">
        <v>85</v>
      </c>
      <c r="AV2779" s="13" t="s">
        <v>85</v>
      </c>
      <c r="AW2779" s="13" t="s">
        <v>35</v>
      </c>
      <c r="AX2779" s="13" t="s">
        <v>75</v>
      </c>
      <c r="AY2779" s="218" t="s">
        <v>178</v>
      </c>
    </row>
    <row r="2780" spans="2:65" s="14" customFormat="1" ht="11.25">
      <c r="B2780" s="219"/>
      <c r="C2780" s="220"/>
      <c r="D2780" s="195" t="s">
        <v>189</v>
      </c>
      <c r="E2780" s="221" t="s">
        <v>19</v>
      </c>
      <c r="F2780" s="222" t="s">
        <v>258</v>
      </c>
      <c r="G2780" s="220"/>
      <c r="H2780" s="223">
        <v>24.44</v>
      </c>
      <c r="I2780" s="224"/>
      <c r="J2780" s="220"/>
      <c r="K2780" s="220"/>
      <c r="L2780" s="225"/>
      <c r="M2780" s="226"/>
      <c r="N2780" s="227"/>
      <c r="O2780" s="227"/>
      <c r="P2780" s="227"/>
      <c r="Q2780" s="227"/>
      <c r="R2780" s="227"/>
      <c r="S2780" s="227"/>
      <c r="T2780" s="228"/>
      <c r="AT2780" s="229" t="s">
        <v>189</v>
      </c>
      <c r="AU2780" s="229" t="s">
        <v>85</v>
      </c>
      <c r="AV2780" s="14" t="s">
        <v>185</v>
      </c>
      <c r="AW2780" s="14" t="s">
        <v>35</v>
      </c>
      <c r="AX2780" s="14" t="s">
        <v>83</v>
      </c>
      <c r="AY2780" s="229" t="s">
        <v>178</v>
      </c>
    </row>
    <row r="2781" spans="2:65" s="1" customFormat="1" ht="25.5" customHeight="1">
      <c r="B2781" s="35"/>
      <c r="C2781" s="245" t="s">
        <v>2845</v>
      </c>
      <c r="D2781" s="245" t="s">
        <v>970</v>
      </c>
      <c r="E2781" s="246" t="s">
        <v>2846</v>
      </c>
      <c r="F2781" s="247" t="s">
        <v>2847</v>
      </c>
      <c r="G2781" s="248" t="s">
        <v>496</v>
      </c>
      <c r="H2781" s="249">
        <v>26.884</v>
      </c>
      <c r="I2781" s="250"/>
      <c r="J2781" s="251">
        <f>ROUND(I2781*H2781,2)</f>
        <v>0</v>
      </c>
      <c r="K2781" s="247" t="s">
        <v>1889</v>
      </c>
      <c r="L2781" s="252"/>
      <c r="M2781" s="253" t="s">
        <v>19</v>
      </c>
      <c r="N2781" s="254" t="s">
        <v>46</v>
      </c>
      <c r="O2781" s="61"/>
      <c r="P2781" s="192">
        <f>O2781*H2781</f>
        <v>0</v>
      </c>
      <c r="Q2781" s="192">
        <v>0</v>
      </c>
      <c r="R2781" s="192">
        <f>Q2781*H2781</f>
        <v>0</v>
      </c>
      <c r="S2781" s="192">
        <v>0</v>
      </c>
      <c r="T2781" s="193">
        <f>S2781*H2781</f>
        <v>0</v>
      </c>
      <c r="AR2781" s="18" t="s">
        <v>403</v>
      </c>
      <c r="AT2781" s="18" t="s">
        <v>970</v>
      </c>
      <c r="AU2781" s="18" t="s">
        <v>85</v>
      </c>
      <c r="AY2781" s="18" t="s">
        <v>178</v>
      </c>
      <c r="BE2781" s="194">
        <f>IF(N2781="základní",J2781,0)</f>
        <v>0</v>
      </c>
      <c r="BF2781" s="194">
        <f>IF(N2781="snížená",J2781,0)</f>
        <v>0</v>
      </c>
      <c r="BG2781" s="194">
        <f>IF(N2781="zákl. přenesená",J2781,0)</f>
        <v>0</v>
      </c>
      <c r="BH2781" s="194">
        <f>IF(N2781="sníž. přenesená",J2781,0)</f>
        <v>0</v>
      </c>
      <c r="BI2781" s="194">
        <f>IF(N2781="nulová",J2781,0)</f>
        <v>0</v>
      </c>
      <c r="BJ2781" s="18" t="s">
        <v>83</v>
      </c>
      <c r="BK2781" s="194">
        <f>ROUND(I2781*H2781,2)</f>
        <v>0</v>
      </c>
      <c r="BL2781" s="18" t="s">
        <v>288</v>
      </c>
      <c r="BM2781" s="18" t="s">
        <v>2848</v>
      </c>
    </row>
    <row r="2782" spans="2:65" s="1" customFormat="1" ht="11.25">
      <c r="B2782" s="35"/>
      <c r="C2782" s="36"/>
      <c r="D2782" s="195" t="s">
        <v>187</v>
      </c>
      <c r="E2782" s="36"/>
      <c r="F2782" s="196" t="s">
        <v>2847</v>
      </c>
      <c r="G2782" s="36"/>
      <c r="H2782" s="36"/>
      <c r="I2782" s="113"/>
      <c r="J2782" s="36"/>
      <c r="K2782" s="36"/>
      <c r="L2782" s="39"/>
      <c r="M2782" s="197"/>
      <c r="N2782" s="61"/>
      <c r="O2782" s="61"/>
      <c r="P2782" s="61"/>
      <c r="Q2782" s="61"/>
      <c r="R2782" s="61"/>
      <c r="S2782" s="61"/>
      <c r="T2782" s="62"/>
      <c r="AT2782" s="18" t="s">
        <v>187</v>
      </c>
      <c r="AU2782" s="18" t="s">
        <v>85</v>
      </c>
    </row>
    <row r="2783" spans="2:65" s="1" customFormat="1" ht="58.5">
      <c r="B2783" s="35"/>
      <c r="C2783" s="36"/>
      <c r="D2783" s="195" t="s">
        <v>333</v>
      </c>
      <c r="E2783" s="36"/>
      <c r="F2783" s="241" t="s">
        <v>2849</v>
      </c>
      <c r="G2783" s="36"/>
      <c r="H2783" s="36"/>
      <c r="I2783" s="113"/>
      <c r="J2783" s="36"/>
      <c r="K2783" s="36"/>
      <c r="L2783" s="39"/>
      <c r="M2783" s="197"/>
      <c r="N2783" s="61"/>
      <c r="O2783" s="61"/>
      <c r="P2783" s="61"/>
      <c r="Q2783" s="61"/>
      <c r="R2783" s="61"/>
      <c r="S2783" s="61"/>
      <c r="T2783" s="62"/>
      <c r="AT2783" s="18" t="s">
        <v>333</v>
      </c>
      <c r="AU2783" s="18" t="s">
        <v>85</v>
      </c>
    </row>
    <row r="2784" spans="2:65" s="13" customFormat="1" ht="11.25">
      <c r="B2784" s="208"/>
      <c r="C2784" s="209"/>
      <c r="D2784" s="195" t="s">
        <v>189</v>
      </c>
      <c r="E2784" s="209"/>
      <c r="F2784" s="211" t="s">
        <v>2850</v>
      </c>
      <c r="G2784" s="209"/>
      <c r="H2784" s="212">
        <v>26.884</v>
      </c>
      <c r="I2784" s="213"/>
      <c r="J2784" s="209"/>
      <c r="K2784" s="209"/>
      <c r="L2784" s="214"/>
      <c r="M2784" s="215"/>
      <c r="N2784" s="216"/>
      <c r="O2784" s="216"/>
      <c r="P2784" s="216"/>
      <c r="Q2784" s="216"/>
      <c r="R2784" s="216"/>
      <c r="S2784" s="216"/>
      <c r="T2784" s="217"/>
      <c r="AT2784" s="218" t="s">
        <v>189</v>
      </c>
      <c r="AU2784" s="218" t="s">
        <v>85</v>
      </c>
      <c r="AV2784" s="13" t="s">
        <v>85</v>
      </c>
      <c r="AW2784" s="13" t="s">
        <v>4</v>
      </c>
      <c r="AX2784" s="13" t="s">
        <v>83</v>
      </c>
      <c r="AY2784" s="218" t="s">
        <v>178</v>
      </c>
    </row>
    <row r="2785" spans="2:65" s="1" customFormat="1" ht="16.5" customHeight="1">
      <c r="B2785" s="35"/>
      <c r="C2785" s="183" t="s">
        <v>2851</v>
      </c>
      <c r="D2785" s="183" t="s">
        <v>180</v>
      </c>
      <c r="E2785" s="184" t="s">
        <v>2852</v>
      </c>
      <c r="F2785" s="185" t="s">
        <v>2853</v>
      </c>
      <c r="G2785" s="186" t="s">
        <v>1843</v>
      </c>
      <c r="H2785" s="255"/>
      <c r="I2785" s="188"/>
      <c r="J2785" s="189">
        <f>ROUND(I2785*H2785,2)</f>
        <v>0</v>
      </c>
      <c r="K2785" s="185" t="s">
        <v>184</v>
      </c>
      <c r="L2785" s="39"/>
      <c r="M2785" s="190" t="s">
        <v>19</v>
      </c>
      <c r="N2785" s="191" t="s">
        <v>46</v>
      </c>
      <c r="O2785" s="61"/>
      <c r="P2785" s="192">
        <f>O2785*H2785</f>
        <v>0</v>
      </c>
      <c r="Q2785" s="192">
        <v>0</v>
      </c>
      <c r="R2785" s="192">
        <f>Q2785*H2785</f>
        <v>0</v>
      </c>
      <c r="S2785" s="192">
        <v>0</v>
      </c>
      <c r="T2785" s="193">
        <f>S2785*H2785</f>
        <v>0</v>
      </c>
      <c r="AR2785" s="18" t="s">
        <v>288</v>
      </c>
      <c r="AT2785" s="18" t="s">
        <v>180</v>
      </c>
      <c r="AU2785" s="18" t="s">
        <v>85</v>
      </c>
      <c r="AY2785" s="18" t="s">
        <v>178</v>
      </c>
      <c r="BE2785" s="194">
        <f>IF(N2785="základní",J2785,0)</f>
        <v>0</v>
      </c>
      <c r="BF2785" s="194">
        <f>IF(N2785="snížená",J2785,0)</f>
        <v>0</v>
      </c>
      <c r="BG2785" s="194">
        <f>IF(N2785="zákl. přenesená",J2785,0)</f>
        <v>0</v>
      </c>
      <c r="BH2785" s="194">
        <f>IF(N2785="sníž. přenesená",J2785,0)</f>
        <v>0</v>
      </c>
      <c r="BI2785" s="194">
        <f>IF(N2785="nulová",J2785,0)</f>
        <v>0</v>
      </c>
      <c r="BJ2785" s="18" t="s">
        <v>83</v>
      </c>
      <c r="BK2785" s="194">
        <f>ROUND(I2785*H2785,2)</f>
        <v>0</v>
      </c>
      <c r="BL2785" s="18" t="s">
        <v>288</v>
      </c>
      <c r="BM2785" s="18" t="s">
        <v>2854</v>
      </c>
    </row>
    <row r="2786" spans="2:65" s="1" customFormat="1" ht="19.5">
      <c r="B2786" s="35"/>
      <c r="C2786" s="36"/>
      <c r="D2786" s="195" t="s">
        <v>187</v>
      </c>
      <c r="E2786" s="36"/>
      <c r="F2786" s="196" t="s">
        <v>2855</v>
      </c>
      <c r="G2786" s="36"/>
      <c r="H2786" s="36"/>
      <c r="I2786" s="113"/>
      <c r="J2786" s="36"/>
      <c r="K2786" s="36"/>
      <c r="L2786" s="39"/>
      <c r="M2786" s="197"/>
      <c r="N2786" s="61"/>
      <c r="O2786" s="61"/>
      <c r="P2786" s="61"/>
      <c r="Q2786" s="61"/>
      <c r="R2786" s="61"/>
      <c r="S2786" s="61"/>
      <c r="T2786" s="62"/>
      <c r="AT2786" s="18" t="s">
        <v>187</v>
      </c>
      <c r="AU2786" s="18" t="s">
        <v>85</v>
      </c>
    </row>
    <row r="2787" spans="2:65" s="11" customFormat="1" ht="22.9" customHeight="1">
      <c r="B2787" s="167"/>
      <c r="C2787" s="168"/>
      <c r="D2787" s="169" t="s">
        <v>74</v>
      </c>
      <c r="E2787" s="181" t="s">
        <v>2856</v>
      </c>
      <c r="F2787" s="181" t="s">
        <v>2857</v>
      </c>
      <c r="G2787" s="168"/>
      <c r="H2787" s="168"/>
      <c r="I2787" s="171"/>
      <c r="J2787" s="182">
        <f>BK2787</f>
        <v>0</v>
      </c>
      <c r="K2787" s="168"/>
      <c r="L2787" s="173"/>
      <c r="M2787" s="174"/>
      <c r="N2787" s="175"/>
      <c r="O2787" s="175"/>
      <c r="P2787" s="176">
        <f>SUM(P2788:P2875)</f>
        <v>0</v>
      </c>
      <c r="Q2787" s="175"/>
      <c r="R2787" s="176">
        <f>SUM(R2788:R2875)</f>
        <v>2.6005760000000003E-2</v>
      </c>
      <c r="S2787" s="175"/>
      <c r="T2787" s="177">
        <f>SUM(T2788:T2875)</f>
        <v>0</v>
      </c>
      <c r="AR2787" s="178" t="s">
        <v>85</v>
      </c>
      <c r="AT2787" s="179" t="s">
        <v>74</v>
      </c>
      <c r="AU2787" s="179" t="s">
        <v>83</v>
      </c>
      <c r="AY2787" s="178" t="s">
        <v>178</v>
      </c>
      <c r="BK2787" s="180">
        <f>SUM(BK2788:BK2875)</f>
        <v>0</v>
      </c>
    </row>
    <row r="2788" spans="2:65" s="1" customFormat="1" ht="16.5" customHeight="1">
      <c r="B2788" s="35"/>
      <c r="C2788" s="183" t="s">
        <v>2858</v>
      </c>
      <c r="D2788" s="183" t="s">
        <v>180</v>
      </c>
      <c r="E2788" s="184" t="s">
        <v>2859</v>
      </c>
      <c r="F2788" s="185" t="s">
        <v>2860</v>
      </c>
      <c r="G2788" s="186" t="s">
        <v>291</v>
      </c>
      <c r="H2788" s="187">
        <v>26</v>
      </c>
      <c r="I2788" s="188"/>
      <c r="J2788" s="189">
        <f>ROUND(I2788*H2788,2)</f>
        <v>0</v>
      </c>
      <c r="K2788" s="185" t="s">
        <v>184</v>
      </c>
      <c r="L2788" s="39"/>
      <c r="M2788" s="190" t="s">
        <v>19</v>
      </c>
      <c r="N2788" s="191" t="s">
        <v>46</v>
      </c>
      <c r="O2788" s="61"/>
      <c r="P2788" s="192">
        <f>O2788*H2788</f>
        <v>0</v>
      </c>
      <c r="Q2788" s="192">
        <v>6.0000000000000002E-5</v>
      </c>
      <c r="R2788" s="192">
        <f>Q2788*H2788</f>
        <v>1.56E-3</v>
      </c>
      <c r="S2788" s="192">
        <v>0</v>
      </c>
      <c r="T2788" s="193">
        <f>S2788*H2788</f>
        <v>0</v>
      </c>
      <c r="AR2788" s="18" t="s">
        <v>185</v>
      </c>
      <c r="AT2788" s="18" t="s">
        <v>180</v>
      </c>
      <c r="AU2788" s="18" t="s">
        <v>85</v>
      </c>
      <c r="AY2788" s="18" t="s">
        <v>178</v>
      </c>
      <c r="BE2788" s="194">
        <f>IF(N2788="základní",J2788,0)</f>
        <v>0</v>
      </c>
      <c r="BF2788" s="194">
        <f>IF(N2788="snížená",J2788,0)</f>
        <v>0</v>
      </c>
      <c r="BG2788" s="194">
        <f>IF(N2788="zákl. přenesená",J2788,0)</f>
        <v>0</v>
      </c>
      <c r="BH2788" s="194">
        <f>IF(N2788="sníž. přenesená",J2788,0)</f>
        <v>0</v>
      </c>
      <c r="BI2788" s="194">
        <f>IF(N2788="nulová",J2788,0)</f>
        <v>0</v>
      </c>
      <c r="BJ2788" s="18" t="s">
        <v>83</v>
      </c>
      <c r="BK2788" s="194">
        <f>ROUND(I2788*H2788,2)</f>
        <v>0</v>
      </c>
      <c r="BL2788" s="18" t="s">
        <v>185</v>
      </c>
      <c r="BM2788" s="18" t="s">
        <v>2861</v>
      </c>
    </row>
    <row r="2789" spans="2:65" s="1" customFormat="1" ht="11.25">
      <c r="B2789" s="35"/>
      <c r="C2789" s="36"/>
      <c r="D2789" s="195" t="s">
        <v>187</v>
      </c>
      <c r="E2789" s="36"/>
      <c r="F2789" s="196" t="s">
        <v>2862</v>
      </c>
      <c r="G2789" s="36"/>
      <c r="H2789" s="36"/>
      <c r="I2789" s="113"/>
      <c r="J2789" s="36"/>
      <c r="K2789" s="36"/>
      <c r="L2789" s="39"/>
      <c r="M2789" s="197"/>
      <c r="N2789" s="61"/>
      <c r="O2789" s="61"/>
      <c r="P2789" s="61"/>
      <c r="Q2789" s="61"/>
      <c r="R2789" s="61"/>
      <c r="S2789" s="61"/>
      <c r="T2789" s="62"/>
      <c r="AT2789" s="18" t="s">
        <v>187</v>
      </c>
      <c r="AU2789" s="18" t="s">
        <v>85</v>
      </c>
    </row>
    <row r="2790" spans="2:65" s="1" customFormat="1" ht="19.5">
      <c r="B2790" s="35"/>
      <c r="C2790" s="36"/>
      <c r="D2790" s="195" t="s">
        <v>333</v>
      </c>
      <c r="E2790" s="36"/>
      <c r="F2790" s="241" t="s">
        <v>2863</v>
      </c>
      <c r="G2790" s="36"/>
      <c r="H2790" s="36"/>
      <c r="I2790" s="113"/>
      <c r="J2790" s="36"/>
      <c r="K2790" s="36"/>
      <c r="L2790" s="39"/>
      <c r="M2790" s="197"/>
      <c r="N2790" s="61"/>
      <c r="O2790" s="61"/>
      <c r="P2790" s="61"/>
      <c r="Q2790" s="61"/>
      <c r="R2790" s="61"/>
      <c r="S2790" s="61"/>
      <c r="T2790" s="62"/>
      <c r="AT2790" s="18" t="s">
        <v>333</v>
      </c>
      <c r="AU2790" s="18" t="s">
        <v>85</v>
      </c>
    </row>
    <row r="2791" spans="2:65" s="12" customFormat="1" ht="11.25">
      <c r="B2791" s="198"/>
      <c r="C2791" s="199"/>
      <c r="D2791" s="195" t="s">
        <v>189</v>
      </c>
      <c r="E2791" s="200" t="s">
        <v>19</v>
      </c>
      <c r="F2791" s="201" t="s">
        <v>2864</v>
      </c>
      <c r="G2791" s="199"/>
      <c r="H2791" s="200" t="s">
        <v>19</v>
      </c>
      <c r="I2791" s="202"/>
      <c r="J2791" s="199"/>
      <c r="K2791" s="199"/>
      <c r="L2791" s="203"/>
      <c r="M2791" s="204"/>
      <c r="N2791" s="205"/>
      <c r="O2791" s="205"/>
      <c r="P2791" s="205"/>
      <c r="Q2791" s="205"/>
      <c r="R2791" s="205"/>
      <c r="S2791" s="205"/>
      <c r="T2791" s="206"/>
      <c r="AT2791" s="207" t="s">
        <v>189</v>
      </c>
      <c r="AU2791" s="207" t="s">
        <v>85</v>
      </c>
      <c r="AV2791" s="12" t="s">
        <v>83</v>
      </c>
      <c r="AW2791" s="12" t="s">
        <v>35</v>
      </c>
      <c r="AX2791" s="12" t="s">
        <v>75</v>
      </c>
      <c r="AY2791" s="207" t="s">
        <v>178</v>
      </c>
    </row>
    <row r="2792" spans="2:65" s="13" customFormat="1" ht="11.25">
      <c r="B2792" s="208"/>
      <c r="C2792" s="209"/>
      <c r="D2792" s="195" t="s">
        <v>189</v>
      </c>
      <c r="E2792" s="210" t="s">
        <v>19</v>
      </c>
      <c r="F2792" s="211" t="s">
        <v>2865</v>
      </c>
      <c r="G2792" s="209"/>
      <c r="H2792" s="212">
        <v>26</v>
      </c>
      <c r="I2792" s="213"/>
      <c r="J2792" s="209"/>
      <c r="K2792" s="209"/>
      <c r="L2792" s="214"/>
      <c r="M2792" s="215"/>
      <c r="N2792" s="216"/>
      <c r="O2792" s="216"/>
      <c r="P2792" s="216"/>
      <c r="Q2792" s="216"/>
      <c r="R2792" s="216"/>
      <c r="S2792" s="216"/>
      <c r="T2792" s="217"/>
      <c r="AT2792" s="218" t="s">
        <v>189</v>
      </c>
      <c r="AU2792" s="218" t="s">
        <v>85</v>
      </c>
      <c r="AV2792" s="13" t="s">
        <v>85</v>
      </c>
      <c r="AW2792" s="13" t="s">
        <v>35</v>
      </c>
      <c r="AX2792" s="13" t="s">
        <v>83</v>
      </c>
      <c r="AY2792" s="218" t="s">
        <v>178</v>
      </c>
    </row>
    <row r="2793" spans="2:65" s="1" customFormat="1" ht="16.5" customHeight="1">
      <c r="B2793" s="35"/>
      <c r="C2793" s="183" t="s">
        <v>2866</v>
      </c>
      <c r="D2793" s="183" t="s">
        <v>180</v>
      </c>
      <c r="E2793" s="184" t="s">
        <v>2867</v>
      </c>
      <c r="F2793" s="185" t="s">
        <v>2868</v>
      </c>
      <c r="G2793" s="186" t="s">
        <v>291</v>
      </c>
      <c r="H2793" s="187">
        <v>2</v>
      </c>
      <c r="I2793" s="188"/>
      <c r="J2793" s="189">
        <f>ROUND(I2793*H2793,2)</f>
        <v>0</v>
      </c>
      <c r="K2793" s="185" t="s">
        <v>212</v>
      </c>
      <c r="L2793" s="39"/>
      <c r="M2793" s="190" t="s">
        <v>19</v>
      </c>
      <c r="N2793" s="191" t="s">
        <v>46</v>
      </c>
      <c r="O2793" s="61"/>
      <c r="P2793" s="192">
        <f>O2793*H2793</f>
        <v>0</v>
      </c>
      <c r="Q2793" s="192">
        <v>0</v>
      </c>
      <c r="R2793" s="192">
        <f>Q2793*H2793</f>
        <v>0</v>
      </c>
      <c r="S2793" s="192">
        <v>0</v>
      </c>
      <c r="T2793" s="193">
        <f>S2793*H2793</f>
        <v>0</v>
      </c>
      <c r="AR2793" s="18" t="s">
        <v>185</v>
      </c>
      <c r="AT2793" s="18" t="s">
        <v>180</v>
      </c>
      <c r="AU2793" s="18" t="s">
        <v>85</v>
      </c>
      <c r="AY2793" s="18" t="s">
        <v>178</v>
      </c>
      <c r="BE2793" s="194">
        <f>IF(N2793="základní",J2793,0)</f>
        <v>0</v>
      </c>
      <c r="BF2793" s="194">
        <f>IF(N2793="snížená",J2793,0)</f>
        <v>0</v>
      </c>
      <c r="BG2793" s="194">
        <f>IF(N2793="zákl. přenesená",J2793,0)</f>
        <v>0</v>
      </c>
      <c r="BH2793" s="194">
        <f>IF(N2793="sníž. přenesená",J2793,0)</f>
        <v>0</v>
      </c>
      <c r="BI2793" s="194">
        <f>IF(N2793="nulová",J2793,0)</f>
        <v>0</v>
      </c>
      <c r="BJ2793" s="18" t="s">
        <v>83</v>
      </c>
      <c r="BK2793" s="194">
        <f>ROUND(I2793*H2793,2)</f>
        <v>0</v>
      </c>
      <c r="BL2793" s="18" t="s">
        <v>185</v>
      </c>
      <c r="BM2793" s="18" t="s">
        <v>2869</v>
      </c>
    </row>
    <row r="2794" spans="2:65" s="1" customFormat="1" ht="11.25">
      <c r="B2794" s="35"/>
      <c r="C2794" s="36"/>
      <c r="D2794" s="195" t="s">
        <v>187</v>
      </c>
      <c r="E2794" s="36"/>
      <c r="F2794" s="196" t="s">
        <v>2868</v>
      </c>
      <c r="G2794" s="36"/>
      <c r="H2794" s="36"/>
      <c r="I2794" s="113"/>
      <c r="J2794" s="36"/>
      <c r="K2794" s="36"/>
      <c r="L2794" s="39"/>
      <c r="M2794" s="197"/>
      <c r="N2794" s="61"/>
      <c r="O2794" s="61"/>
      <c r="P2794" s="61"/>
      <c r="Q2794" s="61"/>
      <c r="R2794" s="61"/>
      <c r="S2794" s="61"/>
      <c r="T2794" s="62"/>
      <c r="AT2794" s="18" t="s">
        <v>187</v>
      </c>
      <c r="AU2794" s="18" t="s">
        <v>85</v>
      </c>
    </row>
    <row r="2795" spans="2:65" s="12" customFormat="1" ht="11.25">
      <c r="B2795" s="198"/>
      <c r="C2795" s="199"/>
      <c r="D2795" s="195" t="s">
        <v>189</v>
      </c>
      <c r="E2795" s="200" t="s">
        <v>19</v>
      </c>
      <c r="F2795" s="201" t="s">
        <v>2870</v>
      </c>
      <c r="G2795" s="199"/>
      <c r="H2795" s="200" t="s">
        <v>19</v>
      </c>
      <c r="I2795" s="202"/>
      <c r="J2795" s="199"/>
      <c r="K2795" s="199"/>
      <c r="L2795" s="203"/>
      <c r="M2795" s="204"/>
      <c r="N2795" s="205"/>
      <c r="O2795" s="205"/>
      <c r="P2795" s="205"/>
      <c r="Q2795" s="205"/>
      <c r="R2795" s="205"/>
      <c r="S2795" s="205"/>
      <c r="T2795" s="206"/>
      <c r="AT2795" s="207" t="s">
        <v>189</v>
      </c>
      <c r="AU2795" s="207" t="s">
        <v>85</v>
      </c>
      <c r="AV2795" s="12" t="s">
        <v>83</v>
      </c>
      <c r="AW2795" s="12" t="s">
        <v>35</v>
      </c>
      <c r="AX2795" s="12" t="s">
        <v>75</v>
      </c>
      <c r="AY2795" s="207" t="s">
        <v>178</v>
      </c>
    </row>
    <row r="2796" spans="2:65" s="13" customFormat="1" ht="11.25">
      <c r="B2796" s="208"/>
      <c r="C2796" s="209"/>
      <c r="D2796" s="195" t="s">
        <v>189</v>
      </c>
      <c r="E2796" s="210" t="s">
        <v>19</v>
      </c>
      <c r="F2796" s="211" t="s">
        <v>85</v>
      </c>
      <c r="G2796" s="209"/>
      <c r="H2796" s="212">
        <v>2</v>
      </c>
      <c r="I2796" s="213"/>
      <c r="J2796" s="209"/>
      <c r="K2796" s="209"/>
      <c r="L2796" s="214"/>
      <c r="M2796" s="215"/>
      <c r="N2796" s="216"/>
      <c r="O2796" s="216"/>
      <c r="P2796" s="216"/>
      <c r="Q2796" s="216"/>
      <c r="R2796" s="216"/>
      <c r="S2796" s="216"/>
      <c r="T2796" s="217"/>
      <c r="AT2796" s="218" t="s">
        <v>189</v>
      </c>
      <c r="AU2796" s="218" t="s">
        <v>85</v>
      </c>
      <c r="AV2796" s="13" t="s">
        <v>85</v>
      </c>
      <c r="AW2796" s="13" t="s">
        <v>35</v>
      </c>
      <c r="AX2796" s="13" t="s">
        <v>83</v>
      </c>
      <c r="AY2796" s="218" t="s">
        <v>178</v>
      </c>
    </row>
    <row r="2797" spans="2:65" s="1" customFormat="1" ht="16.5" customHeight="1">
      <c r="B2797" s="35"/>
      <c r="C2797" s="183" t="s">
        <v>2871</v>
      </c>
      <c r="D2797" s="183" t="s">
        <v>180</v>
      </c>
      <c r="E2797" s="184" t="s">
        <v>2872</v>
      </c>
      <c r="F2797" s="185" t="s">
        <v>2873</v>
      </c>
      <c r="G2797" s="186" t="s">
        <v>439</v>
      </c>
      <c r="H2797" s="187">
        <v>1</v>
      </c>
      <c r="I2797" s="188"/>
      <c r="J2797" s="189">
        <f>ROUND(I2797*H2797,2)</f>
        <v>0</v>
      </c>
      <c r="K2797" s="185" t="s">
        <v>212</v>
      </c>
      <c r="L2797" s="39"/>
      <c r="M2797" s="190" t="s">
        <v>19</v>
      </c>
      <c r="N2797" s="191" t="s">
        <v>46</v>
      </c>
      <c r="O2797" s="61"/>
      <c r="P2797" s="192">
        <f>O2797*H2797</f>
        <v>0</v>
      </c>
      <c r="Q2797" s="192">
        <v>0</v>
      </c>
      <c r="R2797" s="192">
        <f>Q2797*H2797</f>
        <v>0</v>
      </c>
      <c r="S2797" s="192">
        <v>0</v>
      </c>
      <c r="T2797" s="193">
        <f>S2797*H2797</f>
        <v>0</v>
      </c>
      <c r="AR2797" s="18" t="s">
        <v>185</v>
      </c>
      <c r="AT2797" s="18" t="s">
        <v>180</v>
      </c>
      <c r="AU2797" s="18" t="s">
        <v>85</v>
      </c>
      <c r="AY2797" s="18" t="s">
        <v>178</v>
      </c>
      <c r="BE2797" s="194">
        <f>IF(N2797="základní",J2797,0)</f>
        <v>0</v>
      </c>
      <c r="BF2797" s="194">
        <f>IF(N2797="snížená",J2797,0)</f>
        <v>0</v>
      </c>
      <c r="BG2797" s="194">
        <f>IF(N2797="zákl. přenesená",J2797,0)</f>
        <v>0</v>
      </c>
      <c r="BH2797" s="194">
        <f>IF(N2797="sníž. přenesená",J2797,0)</f>
        <v>0</v>
      </c>
      <c r="BI2797" s="194">
        <f>IF(N2797="nulová",J2797,0)</f>
        <v>0</v>
      </c>
      <c r="BJ2797" s="18" t="s">
        <v>83</v>
      </c>
      <c r="BK2797" s="194">
        <f>ROUND(I2797*H2797,2)</f>
        <v>0</v>
      </c>
      <c r="BL2797" s="18" t="s">
        <v>185</v>
      </c>
      <c r="BM2797" s="18" t="s">
        <v>2874</v>
      </c>
    </row>
    <row r="2798" spans="2:65" s="1" customFormat="1" ht="11.25">
      <c r="B2798" s="35"/>
      <c r="C2798" s="36"/>
      <c r="D2798" s="195" t="s">
        <v>187</v>
      </c>
      <c r="E2798" s="36"/>
      <c r="F2798" s="196" t="s">
        <v>2873</v>
      </c>
      <c r="G2798" s="36"/>
      <c r="H2798" s="36"/>
      <c r="I2798" s="113"/>
      <c r="J2798" s="36"/>
      <c r="K2798" s="36"/>
      <c r="L2798" s="39"/>
      <c r="M2798" s="197"/>
      <c r="N2798" s="61"/>
      <c r="O2798" s="61"/>
      <c r="P2798" s="61"/>
      <c r="Q2798" s="61"/>
      <c r="R2798" s="61"/>
      <c r="S2798" s="61"/>
      <c r="T2798" s="62"/>
      <c r="AT2798" s="18" t="s">
        <v>187</v>
      </c>
      <c r="AU2798" s="18" t="s">
        <v>85</v>
      </c>
    </row>
    <row r="2799" spans="2:65" s="1" customFormat="1" ht="19.5">
      <c r="B2799" s="35"/>
      <c r="C2799" s="36"/>
      <c r="D2799" s="195" t="s">
        <v>333</v>
      </c>
      <c r="E2799" s="36"/>
      <c r="F2799" s="241" t="s">
        <v>2875</v>
      </c>
      <c r="G2799" s="36"/>
      <c r="H2799" s="36"/>
      <c r="I2799" s="113"/>
      <c r="J2799" s="36"/>
      <c r="K2799" s="36"/>
      <c r="L2799" s="39"/>
      <c r="M2799" s="197"/>
      <c r="N2799" s="61"/>
      <c r="O2799" s="61"/>
      <c r="P2799" s="61"/>
      <c r="Q2799" s="61"/>
      <c r="R2799" s="61"/>
      <c r="S2799" s="61"/>
      <c r="T2799" s="62"/>
      <c r="AT2799" s="18" t="s">
        <v>333</v>
      </c>
      <c r="AU2799" s="18" t="s">
        <v>85</v>
      </c>
    </row>
    <row r="2800" spans="2:65" s="12" customFormat="1" ht="11.25">
      <c r="B2800" s="198"/>
      <c r="C2800" s="199"/>
      <c r="D2800" s="195" t="s">
        <v>189</v>
      </c>
      <c r="E2800" s="200" t="s">
        <v>19</v>
      </c>
      <c r="F2800" s="201" t="s">
        <v>2876</v>
      </c>
      <c r="G2800" s="199"/>
      <c r="H2800" s="200" t="s">
        <v>19</v>
      </c>
      <c r="I2800" s="202"/>
      <c r="J2800" s="199"/>
      <c r="K2800" s="199"/>
      <c r="L2800" s="203"/>
      <c r="M2800" s="204"/>
      <c r="N2800" s="205"/>
      <c r="O2800" s="205"/>
      <c r="P2800" s="205"/>
      <c r="Q2800" s="205"/>
      <c r="R2800" s="205"/>
      <c r="S2800" s="205"/>
      <c r="T2800" s="206"/>
      <c r="AT2800" s="207" t="s">
        <v>189</v>
      </c>
      <c r="AU2800" s="207" t="s">
        <v>85</v>
      </c>
      <c r="AV2800" s="12" t="s">
        <v>83</v>
      </c>
      <c r="AW2800" s="12" t="s">
        <v>35</v>
      </c>
      <c r="AX2800" s="12" t="s">
        <v>75</v>
      </c>
      <c r="AY2800" s="207" t="s">
        <v>178</v>
      </c>
    </row>
    <row r="2801" spans="2:65" s="13" customFormat="1" ht="11.25">
      <c r="B2801" s="208"/>
      <c r="C2801" s="209"/>
      <c r="D2801" s="195" t="s">
        <v>189</v>
      </c>
      <c r="E2801" s="210" t="s">
        <v>19</v>
      </c>
      <c r="F2801" s="211" t="s">
        <v>83</v>
      </c>
      <c r="G2801" s="209"/>
      <c r="H2801" s="212">
        <v>1</v>
      </c>
      <c r="I2801" s="213"/>
      <c r="J2801" s="209"/>
      <c r="K2801" s="209"/>
      <c r="L2801" s="214"/>
      <c r="M2801" s="215"/>
      <c r="N2801" s="216"/>
      <c r="O2801" s="216"/>
      <c r="P2801" s="216"/>
      <c r="Q2801" s="216"/>
      <c r="R2801" s="216"/>
      <c r="S2801" s="216"/>
      <c r="T2801" s="217"/>
      <c r="AT2801" s="218" t="s">
        <v>189</v>
      </c>
      <c r="AU2801" s="218" t="s">
        <v>85</v>
      </c>
      <c r="AV2801" s="13" t="s">
        <v>85</v>
      </c>
      <c r="AW2801" s="13" t="s">
        <v>35</v>
      </c>
      <c r="AX2801" s="13" t="s">
        <v>83</v>
      </c>
      <c r="AY2801" s="218" t="s">
        <v>178</v>
      </c>
    </row>
    <row r="2802" spans="2:65" s="1" customFormat="1" ht="16.5" customHeight="1">
      <c r="B2802" s="35"/>
      <c r="C2802" s="183" t="s">
        <v>2877</v>
      </c>
      <c r="D2802" s="183" t="s">
        <v>180</v>
      </c>
      <c r="E2802" s="184" t="s">
        <v>2878</v>
      </c>
      <c r="F2802" s="185" t="s">
        <v>2879</v>
      </c>
      <c r="G2802" s="186" t="s">
        <v>183</v>
      </c>
      <c r="H2802" s="187">
        <v>26.199000000000002</v>
      </c>
      <c r="I2802" s="188"/>
      <c r="J2802" s="189">
        <f>ROUND(I2802*H2802,2)</f>
        <v>0</v>
      </c>
      <c r="K2802" s="185" t="s">
        <v>184</v>
      </c>
      <c r="L2802" s="39"/>
      <c r="M2802" s="190" t="s">
        <v>19</v>
      </c>
      <c r="N2802" s="191" t="s">
        <v>46</v>
      </c>
      <c r="O2802" s="61"/>
      <c r="P2802" s="192">
        <f>O2802*H2802</f>
        <v>0</v>
      </c>
      <c r="Q2802" s="192">
        <v>0</v>
      </c>
      <c r="R2802" s="192">
        <f>Q2802*H2802</f>
        <v>0</v>
      </c>
      <c r="S2802" s="192">
        <v>0</v>
      </c>
      <c r="T2802" s="193">
        <f>S2802*H2802</f>
        <v>0</v>
      </c>
      <c r="AR2802" s="18" t="s">
        <v>288</v>
      </c>
      <c r="AT2802" s="18" t="s">
        <v>180</v>
      </c>
      <c r="AU2802" s="18" t="s">
        <v>85</v>
      </c>
      <c r="AY2802" s="18" t="s">
        <v>178</v>
      </c>
      <c r="BE2802" s="194">
        <f>IF(N2802="základní",J2802,0)</f>
        <v>0</v>
      </c>
      <c r="BF2802" s="194">
        <f>IF(N2802="snížená",J2802,0)</f>
        <v>0</v>
      </c>
      <c r="BG2802" s="194">
        <f>IF(N2802="zákl. přenesená",J2802,0)</f>
        <v>0</v>
      </c>
      <c r="BH2802" s="194">
        <f>IF(N2802="sníž. přenesená",J2802,0)</f>
        <v>0</v>
      </c>
      <c r="BI2802" s="194">
        <f>IF(N2802="nulová",J2802,0)</f>
        <v>0</v>
      </c>
      <c r="BJ2802" s="18" t="s">
        <v>83</v>
      </c>
      <c r="BK2802" s="194">
        <f>ROUND(I2802*H2802,2)</f>
        <v>0</v>
      </c>
      <c r="BL2802" s="18" t="s">
        <v>288</v>
      </c>
      <c r="BM2802" s="18" t="s">
        <v>2880</v>
      </c>
    </row>
    <row r="2803" spans="2:65" s="1" customFormat="1" ht="11.25">
      <c r="B2803" s="35"/>
      <c r="C2803" s="36"/>
      <c r="D2803" s="195" t="s">
        <v>187</v>
      </c>
      <c r="E2803" s="36"/>
      <c r="F2803" s="196" t="s">
        <v>2881</v>
      </c>
      <c r="G2803" s="36"/>
      <c r="H2803" s="36"/>
      <c r="I2803" s="113"/>
      <c r="J2803" s="36"/>
      <c r="K2803" s="36"/>
      <c r="L2803" s="39"/>
      <c r="M2803" s="197"/>
      <c r="N2803" s="61"/>
      <c r="O2803" s="61"/>
      <c r="P2803" s="61"/>
      <c r="Q2803" s="61"/>
      <c r="R2803" s="61"/>
      <c r="S2803" s="61"/>
      <c r="T2803" s="62"/>
      <c r="AT2803" s="18" t="s">
        <v>187</v>
      </c>
      <c r="AU2803" s="18" t="s">
        <v>85</v>
      </c>
    </row>
    <row r="2804" spans="2:65" s="12" customFormat="1" ht="11.25">
      <c r="B2804" s="198"/>
      <c r="C2804" s="199"/>
      <c r="D2804" s="195" t="s">
        <v>189</v>
      </c>
      <c r="E2804" s="200" t="s">
        <v>19</v>
      </c>
      <c r="F2804" s="201" t="s">
        <v>2882</v>
      </c>
      <c r="G2804" s="199"/>
      <c r="H2804" s="200" t="s">
        <v>19</v>
      </c>
      <c r="I2804" s="202"/>
      <c r="J2804" s="199"/>
      <c r="K2804" s="199"/>
      <c r="L2804" s="203"/>
      <c r="M2804" s="204"/>
      <c r="N2804" s="205"/>
      <c r="O2804" s="205"/>
      <c r="P2804" s="205"/>
      <c r="Q2804" s="205"/>
      <c r="R2804" s="205"/>
      <c r="S2804" s="205"/>
      <c r="T2804" s="206"/>
      <c r="AT2804" s="207" t="s">
        <v>189</v>
      </c>
      <c r="AU2804" s="207" t="s">
        <v>85</v>
      </c>
      <c r="AV2804" s="12" t="s">
        <v>83</v>
      </c>
      <c r="AW2804" s="12" t="s">
        <v>35</v>
      </c>
      <c r="AX2804" s="12" t="s">
        <v>75</v>
      </c>
      <c r="AY2804" s="207" t="s">
        <v>178</v>
      </c>
    </row>
    <row r="2805" spans="2:65" s="12" customFormat="1" ht="11.25">
      <c r="B2805" s="198"/>
      <c r="C2805" s="199"/>
      <c r="D2805" s="195" t="s">
        <v>189</v>
      </c>
      <c r="E2805" s="200" t="s">
        <v>19</v>
      </c>
      <c r="F2805" s="201" t="s">
        <v>2883</v>
      </c>
      <c r="G2805" s="199"/>
      <c r="H2805" s="200" t="s">
        <v>19</v>
      </c>
      <c r="I2805" s="202"/>
      <c r="J2805" s="199"/>
      <c r="K2805" s="199"/>
      <c r="L2805" s="203"/>
      <c r="M2805" s="204"/>
      <c r="N2805" s="205"/>
      <c r="O2805" s="205"/>
      <c r="P2805" s="205"/>
      <c r="Q2805" s="205"/>
      <c r="R2805" s="205"/>
      <c r="S2805" s="205"/>
      <c r="T2805" s="206"/>
      <c r="AT2805" s="207" t="s">
        <v>189</v>
      </c>
      <c r="AU2805" s="207" t="s">
        <v>85</v>
      </c>
      <c r="AV2805" s="12" t="s">
        <v>83</v>
      </c>
      <c r="AW2805" s="12" t="s">
        <v>35</v>
      </c>
      <c r="AX2805" s="12" t="s">
        <v>75</v>
      </c>
      <c r="AY2805" s="207" t="s">
        <v>178</v>
      </c>
    </row>
    <row r="2806" spans="2:65" s="13" customFormat="1" ht="11.25">
      <c r="B2806" s="208"/>
      <c r="C2806" s="209"/>
      <c r="D2806" s="195" t="s">
        <v>189</v>
      </c>
      <c r="E2806" s="210" t="s">
        <v>19</v>
      </c>
      <c r="F2806" s="211" t="s">
        <v>2884</v>
      </c>
      <c r="G2806" s="209"/>
      <c r="H2806" s="212">
        <v>6.3339999999999996</v>
      </c>
      <c r="I2806" s="213"/>
      <c r="J2806" s="209"/>
      <c r="K2806" s="209"/>
      <c r="L2806" s="214"/>
      <c r="M2806" s="215"/>
      <c r="N2806" s="216"/>
      <c r="O2806" s="216"/>
      <c r="P2806" s="216"/>
      <c r="Q2806" s="216"/>
      <c r="R2806" s="216"/>
      <c r="S2806" s="216"/>
      <c r="T2806" s="217"/>
      <c r="AT2806" s="218" t="s">
        <v>189</v>
      </c>
      <c r="AU2806" s="218" t="s">
        <v>85</v>
      </c>
      <c r="AV2806" s="13" t="s">
        <v>85</v>
      </c>
      <c r="AW2806" s="13" t="s">
        <v>35</v>
      </c>
      <c r="AX2806" s="13" t="s">
        <v>75</v>
      </c>
      <c r="AY2806" s="218" t="s">
        <v>178</v>
      </c>
    </row>
    <row r="2807" spans="2:65" s="13" customFormat="1" ht="11.25">
      <c r="B2807" s="208"/>
      <c r="C2807" s="209"/>
      <c r="D2807" s="195" t="s">
        <v>189</v>
      </c>
      <c r="E2807" s="210" t="s">
        <v>19</v>
      </c>
      <c r="F2807" s="211" t="s">
        <v>2885</v>
      </c>
      <c r="G2807" s="209"/>
      <c r="H2807" s="212">
        <v>7.3940000000000001</v>
      </c>
      <c r="I2807" s="213"/>
      <c r="J2807" s="209"/>
      <c r="K2807" s="209"/>
      <c r="L2807" s="214"/>
      <c r="M2807" s="215"/>
      <c r="N2807" s="216"/>
      <c r="O2807" s="216"/>
      <c r="P2807" s="216"/>
      <c r="Q2807" s="216"/>
      <c r="R2807" s="216"/>
      <c r="S2807" s="216"/>
      <c r="T2807" s="217"/>
      <c r="AT2807" s="218" t="s">
        <v>189</v>
      </c>
      <c r="AU2807" s="218" t="s">
        <v>85</v>
      </c>
      <c r="AV2807" s="13" t="s">
        <v>85</v>
      </c>
      <c r="AW2807" s="13" t="s">
        <v>35</v>
      </c>
      <c r="AX2807" s="13" t="s">
        <v>75</v>
      </c>
      <c r="AY2807" s="218" t="s">
        <v>178</v>
      </c>
    </row>
    <row r="2808" spans="2:65" s="13" customFormat="1" ht="11.25">
      <c r="B2808" s="208"/>
      <c r="C2808" s="209"/>
      <c r="D2808" s="195" t="s">
        <v>189</v>
      </c>
      <c r="E2808" s="210" t="s">
        <v>19</v>
      </c>
      <c r="F2808" s="211" t="s">
        <v>2886</v>
      </c>
      <c r="G2808" s="209"/>
      <c r="H2808" s="212">
        <v>2.323</v>
      </c>
      <c r="I2808" s="213"/>
      <c r="J2808" s="209"/>
      <c r="K2808" s="209"/>
      <c r="L2808" s="214"/>
      <c r="M2808" s="215"/>
      <c r="N2808" s="216"/>
      <c r="O2808" s="216"/>
      <c r="P2808" s="216"/>
      <c r="Q2808" s="216"/>
      <c r="R2808" s="216"/>
      <c r="S2808" s="216"/>
      <c r="T2808" s="217"/>
      <c r="AT2808" s="218" t="s">
        <v>189</v>
      </c>
      <c r="AU2808" s="218" t="s">
        <v>85</v>
      </c>
      <c r="AV2808" s="13" t="s">
        <v>85</v>
      </c>
      <c r="AW2808" s="13" t="s">
        <v>35</v>
      </c>
      <c r="AX2808" s="13" t="s">
        <v>75</v>
      </c>
      <c r="AY2808" s="218" t="s">
        <v>178</v>
      </c>
    </row>
    <row r="2809" spans="2:65" s="12" customFormat="1" ht="11.25">
      <c r="B2809" s="198"/>
      <c r="C2809" s="199"/>
      <c r="D2809" s="195" t="s">
        <v>189</v>
      </c>
      <c r="E2809" s="200" t="s">
        <v>19</v>
      </c>
      <c r="F2809" s="201" t="s">
        <v>2887</v>
      </c>
      <c r="G2809" s="199"/>
      <c r="H2809" s="200" t="s">
        <v>19</v>
      </c>
      <c r="I2809" s="202"/>
      <c r="J2809" s="199"/>
      <c r="K2809" s="199"/>
      <c r="L2809" s="203"/>
      <c r="M2809" s="204"/>
      <c r="N2809" s="205"/>
      <c r="O2809" s="205"/>
      <c r="P2809" s="205"/>
      <c r="Q2809" s="205"/>
      <c r="R2809" s="205"/>
      <c r="S2809" s="205"/>
      <c r="T2809" s="206"/>
      <c r="AT2809" s="207" t="s">
        <v>189</v>
      </c>
      <c r="AU2809" s="207" t="s">
        <v>85</v>
      </c>
      <c r="AV2809" s="12" t="s">
        <v>83</v>
      </c>
      <c r="AW2809" s="12" t="s">
        <v>35</v>
      </c>
      <c r="AX2809" s="12" t="s">
        <v>75</v>
      </c>
      <c r="AY2809" s="207" t="s">
        <v>178</v>
      </c>
    </row>
    <row r="2810" spans="2:65" s="13" customFormat="1" ht="11.25">
      <c r="B2810" s="208"/>
      <c r="C2810" s="209"/>
      <c r="D2810" s="195" t="s">
        <v>189</v>
      </c>
      <c r="E2810" s="210" t="s">
        <v>19</v>
      </c>
      <c r="F2810" s="211" t="s">
        <v>2888</v>
      </c>
      <c r="G2810" s="209"/>
      <c r="H2810" s="212">
        <v>0.90500000000000003</v>
      </c>
      <c r="I2810" s="213"/>
      <c r="J2810" s="209"/>
      <c r="K2810" s="209"/>
      <c r="L2810" s="214"/>
      <c r="M2810" s="215"/>
      <c r="N2810" s="216"/>
      <c r="O2810" s="216"/>
      <c r="P2810" s="216"/>
      <c r="Q2810" s="216"/>
      <c r="R2810" s="216"/>
      <c r="S2810" s="216"/>
      <c r="T2810" s="217"/>
      <c r="AT2810" s="218" t="s">
        <v>189</v>
      </c>
      <c r="AU2810" s="218" t="s">
        <v>85</v>
      </c>
      <c r="AV2810" s="13" t="s">
        <v>85</v>
      </c>
      <c r="AW2810" s="13" t="s">
        <v>35</v>
      </c>
      <c r="AX2810" s="13" t="s">
        <v>75</v>
      </c>
      <c r="AY2810" s="218" t="s">
        <v>178</v>
      </c>
    </row>
    <row r="2811" spans="2:65" s="13" customFormat="1" ht="11.25">
      <c r="B2811" s="208"/>
      <c r="C2811" s="209"/>
      <c r="D2811" s="195" t="s">
        <v>189</v>
      </c>
      <c r="E2811" s="210" t="s">
        <v>19</v>
      </c>
      <c r="F2811" s="211" t="s">
        <v>2889</v>
      </c>
      <c r="G2811" s="209"/>
      <c r="H2811" s="212">
        <v>9.2430000000000003</v>
      </c>
      <c r="I2811" s="213"/>
      <c r="J2811" s="209"/>
      <c r="K2811" s="209"/>
      <c r="L2811" s="214"/>
      <c r="M2811" s="215"/>
      <c r="N2811" s="216"/>
      <c r="O2811" s="216"/>
      <c r="P2811" s="216"/>
      <c r="Q2811" s="216"/>
      <c r="R2811" s="216"/>
      <c r="S2811" s="216"/>
      <c r="T2811" s="217"/>
      <c r="AT2811" s="218" t="s">
        <v>189</v>
      </c>
      <c r="AU2811" s="218" t="s">
        <v>85</v>
      </c>
      <c r="AV2811" s="13" t="s">
        <v>85</v>
      </c>
      <c r="AW2811" s="13" t="s">
        <v>35</v>
      </c>
      <c r="AX2811" s="13" t="s">
        <v>75</v>
      </c>
      <c r="AY2811" s="218" t="s">
        <v>178</v>
      </c>
    </row>
    <row r="2812" spans="2:65" s="14" customFormat="1" ht="11.25">
      <c r="B2812" s="219"/>
      <c r="C2812" s="220"/>
      <c r="D2812" s="195" t="s">
        <v>189</v>
      </c>
      <c r="E2812" s="221" t="s">
        <v>19</v>
      </c>
      <c r="F2812" s="222" t="s">
        <v>258</v>
      </c>
      <c r="G2812" s="220"/>
      <c r="H2812" s="223">
        <v>26.199000000000002</v>
      </c>
      <c r="I2812" s="224"/>
      <c r="J2812" s="220"/>
      <c r="K2812" s="220"/>
      <c r="L2812" s="225"/>
      <c r="M2812" s="226"/>
      <c r="N2812" s="227"/>
      <c r="O2812" s="227"/>
      <c r="P2812" s="227"/>
      <c r="Q2812" s="227"/>
      <c r="R2812" s="227"/>
      <c r="S2812" s="227"/>
      <c r="T2812" s="228"/>
      <c r="AT2812" s="229" t="s">
        <v>189</v>
      </c>
      <c r="AU2812" s="229" t="s">
        <v>85</v>
      </c>
      <c r="AV2812" s="14" t="s">
        <v>185</v>
      </c>
      <c r="AW2812" s="14" t="s">
        <v>35</v>
      </c>
      <c r="AX2812" s="14" t="s">
        <v>83</v>
      </c>
      <c r="AY2812" s="229" t="s">
        <v>178</v>
      </c>
    </row>
    <row r="2813" spans="2:65" s="1" customFormat="1" ht="16.5" customHeight="1">
      <c r="B2813" s="35"/>
      <c r="C2813" s="183" t="s">
        <v>2890</v>
      </c>
      <c r="D2813" s="183" t="s">
        <v>180</v>
      </c>
      <c r="E2813" s="184" t="s">
        <v>2891</v>
      </c>
      <c r="F2813" s="185" t="s">
        <v>2892</v>
      </c>
      <c r="G2813" s="186" t="s">
        <v>183</v>
      </c>
      <c r="H2813" s="187">
        <v>26.199000000000002</v>
      </c>
      <c r="I2813" s="188"/>
      <c r="J2813" s="189">
        <f>ROUND(I2813*H2813,2)</f>
        <v>0</v>
      </c>
      <c r="K2813" s="185" t="s">
        <v>184</v>
      </c>
      <c r="L2813" s="39"/>
      <c r="M2813" s="190" t="s">
        <v>19</v>
      </c>
      <c r="N2813" s="191" t="s">
        <v>46</v>
      </c>
      <c r="O2813" s="61"/>
      <c r="P2813" s="192">
        <f>O2813*H2813</f>
        <v>0</v>
      </c>
      <c r="Q2813" s="192">
        <v>1.3999999999999999E-4</v>
      </c>
      <c r="R2813" s="192">
        <f>Q2813*H2813</f>
        <v>3.6678599999999998E-3</v>
      </c>
      <c r="S2813" s="192">
        <v>0</v>
      </c>
      <c r="T2813" s="193">
        <f>S2813*H2813</f>
        <v>0</v>
      </c>
      <c r="AR2813" s="18" t="s">
        <v>288</v>
      </c>
      <c r="AT2813" s="18" t="s">
        <v>180</v>
      </c>
      <c r="AU2813" s="18" t="s">
        <v>85</v>
      </c>
      <c r="AY2813" s="18" t="s">
        <v>178</v>
      </c>
      <c r="BE2813" s="194">
        <f>IF(N2813="základní",J2813,0)</f>
        <v>0</v>
      </c>
      <c r="BF2813" s="194">
        <f>IF(N2813="snížená",J2813,0)</f>
        <v>0</v>
      </c>
      <c r="BG2813" s="194">
        <f>IF(N2813="zákl. přenesená",J2813,0)</f>
        <v>0</v>
      </c>
      <c r="BH2813" s="194">
        <f>IF(N2813="sníž. přenesená",J2813,0)</f>
        <v>0</v>
      </c>
      <c r="BI2813" s="194">
        <f>IF(N2813="nulová",J2813,0)</f>
        <v>0</v>
      </c>
      <c r="BJ2813" s="18" t="s">
        <v>83</v>
      </c>
      <c r="BK2813" s="194">
        <f>ROUND(I2813*H2813,2)</f>
        <v>0</v>
      </c>
      <c r="BL2813" s="18" t="s">
        <v>288</v>
      </c>
      <c r="BM2813" s="18" t="s">
        <v>2893</v>
      </c>
    </row>
    <row r="2814" spans="2:65" s="1" customFormat="1" ht="11.25">
      <c r="B2814" s="35"/>
      <c r="C2814" s="36"/>
      <c r="D2814" s="195" t="s">
        <v>187</v>
      </c>
      <c r="E2814" s="36"/>
      <c r="F2814" s="196" t="s">
        <v>2894</v>
      </c>
      <c r="G2814" s="36"/>
      <c r="H2814" s="36"/>
      <c r="I2814" s="113"/>
      <c r="J2814" s="36"/>
      <c r="K2814" s="36"/>
      <c r="L2814" s="39"/>
      <c r="M2814" s="197"/>
      <c r="N2814" s="61"/>
      <c r="O2814" s="61"/>
      <c r="P2814" s="61"/>
      <c r="Q2814" s="61"/>
      <c r="R2814" s="61"/>
      <c r="S2814" s="61"/>
      <c r="T2814" s="62"/>
      <c r="AT2814" s="18" t="s">
        <v>187</v>
      </c>
      <c r="AU2814" s="18" t="s">
        <v>85</v>
      </c>
    </row>
    <row r="2815" spans="2:65" s="12" customFormat="1" ht="11.25">
      <c r="B2815" s="198"/>
      <c r="C2815" s="199"/>
      <c r="D2815" s="195" t="s">
        <v>189</v>
      </c>
      <c r="E2815" s="200" t="s">
        <v>19</v>
      </c>
      <c r="F2815" s="201" t="s">
        <v>2895</v>
      </c>
      <c r="G2815" s="199"/>
      <c r="H2815" s="200" t="s">
        <v>19</v>
      </c>
      <c r="I2815" s="202"/>
      <c r="J2815" s="199"/>
      <c r="K2815" s="199"/>
      <c r="L2815" s="203"/>
      <c r="M2815" s="204"/>
      <c r="N2815" s="205"/>
      <c r="O2815" s="205"/>
      <c r="P2815" s="205"/>
      <c r="Q2815" s="205"/>
      <c r="R2815" s="205"/>
      <c r="S2815" s="205"/>
      <c r="T2815" s="206"/>
      <c r="AT2815" s="207" t="s">
        <v>189</v>
      </c>
      <c r="AU2815" s="207" t="s">
        <v>85</v>
      </c>
      <c r="AV2815" s="12" t="s">
        <v>83</v>
      </c>
      <c r="AW2815" s="12" t="s">
        <v>35</v>
      </c>
      <c r="AX2815" s="12" t="s">
        <v>75</v>
      </c>
      <c r="AY2815" s="207" t="s">
        <v>178</v>
      </c>
    </row>
    <row r="2816" spans="2:65" s="12" customFormat="1" ht="11.25">
      <c r="B2816" s="198"/>
      <c r="C2816" s="199"/>
      <c r="D2816" s="195" t="s">
        <v>189</v>
      </c>
      <c r="E2816" s="200" t="s">
        <v>19</v>
      </c>
      <c r="F2816" s="201" t="s">
        <v>2883</v>
      </c>
      <c r="G2816" s="199"/>
      <c r="H2816" s="200" t="s">
        <v>19</v>
      </c>
      <c r="I2816" s="202"/>
      <c r="J2816" s="199"/>
      <c r="K2816" s="199"/>
      <c r="L2816" s="203"/>
      <c r="M2816" s="204"/>
      <c r="N2816" s="205"/>
      <c r="O2816" s="205"/>
      <c r="P2816" s="205"/>
      <c r="Q2816" s="205"/>
      <c r="R2816" s="205"/>
      <c r="S2816" s="205"/>
      <c r="T2816" s="206"/>
      <c r="AT2816" s="207" t="s">
        <v>189</v>
      </c>
      <c r="AU2816" s="207" t="s">
        <v>85</v>
      </c>
      <c r="AV2816" s="12" t="s">
        <v>83</v>
      </c>
      <c r="AW2816" s="12" t="s">
        <v>35</v>
      </c>
      <c r="AX2816" s="12" t="s">
        <v>75</v>
      </c>
      <c r="AY2816" s="207" t="s">
        <v>178</v>
      </c>
    </row>
    <row r="2817" spans="2:65" s="13" customFormat="1" ht="11.25">
      <c r="B2817" s="208"/>
      <c r="C2817" s="209"/>
      <c r="D2817" s="195" t="s">
        <v>189</v>
      </c>
      <c r="E2817" s="210" t="s">
        <v>19</v>
      </c>
      <c r="F2817" s="211" t="s">
        <v>2884</v>
      </c>
      <c r="G2817" s="209"/>
      <c r="H2817" s="212">
        <v>6.3339999999999996</v>
      </c>
      <c r="I2817" s="213"/>
      <c r="J2817" s="209"/>
      <c r="K2817" s="209"/>
      <c r="L2817" s="214"/>
      <c r="M2817" s="215"/>
      <c r="N2817" s="216"/>
      <c r="O2817" s="216"/>
      <c r="P2817" s="216"/>
      <c r="Q2817" s="216"/>
      <c r="R2817" s="216"/>
      <c r="S2817" s="216"/>
      <c r="T2817" s="217"/>
      <c r="AT2817" s="218" t="s">
        <v>189</v>
      </c>
      <c r="AU2817" s="218" t="s">
        <v>85</v>
      </c>
      <c r="AV2817" s="13" t="s">
        <v>85</v>
      </c>
      <c r="AW2817" s="13" t="s">
        <v>35</v>
      </c>
      <c r="AX2817" s="13" t="s">
        <v>75</v>
      </c>
      <c r="AY2817" s="218" t="s">
        <v>178</v>
      </c>
    </row>
    <row r="2818" spans="2:65" s="13" customFormat="1" ht="11.25">
      <c r="B2818" s="208"/>
      <c r="C2818" s="209"/>
      <c r="D2818" s="195" t="s">
        <v>189</v>
      </c>
      <c r="E2818" s="210" t="s">
        <v>19</v>
      </c>
      <c r="F2818" s="211" t="s">
        <v>2885</v>
      </c>
      <c r="G2818" s="209"/>
      <c r="H2818" s="212">
        <v>7.3940000000000001</v>
      </c>
      <c r="I2818" s="213"/>
      <c r="J2818" s="209"/>
      <c r="K2818" s="209"/>
      <c r="L2818" s="214"/>
      <c r="M2818" s="215"/>
      <c r="N2818" s="216"/>
      <c r="O2818" s="216"/>
      <c r="P2818" s="216"/>
      <c r="Q2818" s="216"/>
      <c r="R2818" s="216"/>
      <c r="S2818" s="216"/>
      <c r="T2818" s="217"/>
      <c r="AT2818" s="218" t="s">
        <v>189</v>
      </c>
      <c r="AU2818" s="218" t="s">
        <v>85</v>
      </c>
      <c r="AV2818" s="13" t="s">
        <v>85</v>
      </c>
      <c r="AW2818" s="13" t="s">
        <v>35</v>
      </c>
      <c r="AX2818" s="13" t="s">
        <v>75</v>
      </c>
      <c r="AY2818" s="218" t="s">
        <v>178</v>
      </c>
    </row>
    <row r="2819" spans="2:65" s="13" customFormat="1" ht="11.25">
      <c r="B2819" s="208"/>
      <c r="C2819" s="209"/>
      <c r="D2819" s="195" t="s">
        <v>189</v>
      </c>
      <c r="E2819" s="210" t="s">
        <v>19</v>
      </c>
      <c r="F2819" s="211" t="s">
        <v>2886</v>
      </c>
      <c r="G2819" s="209"/>
      <c r="H2819" s="212">
        <v>2.323</v>
      </c>
      <c r="I2819" s="213"/>
      <c r="J2819" s="209"/>
      <c r="K2819" s="209"/>
      <c r="L2819" s="214"/>
      <c r="M2819" s="215"/>
      <c r="N2819" s="216"/>
      <c r="O2819" s="216"/>
      <c r="P2819" s="216"/>
      <c r="Q2819" s="216"/>
      <c r="R2819" s="216"/>
      <c r="S2819" s="216"/>
      <c r="T2819" s="217"/>
      <c r="AT2819" s="218" t="s">
        <v>189</v>
      </c>
      <c r="AU2819" s="218" t="s">
        <v>85</v>
      </c>
      <c r="AV2819" s="13" t="s">
        <v>85</v>
      </c>
      <c r="AW2819" s="13" t="s">
        <v>35</v>
      </c>
      <c r="AX2819" s="13" t="s">
        <v>75</v>
      </c>
      <c r="AY2819" s="218" t="s">
        <v>178</v>
      </c>
    </row>
    <row r="2820" spans="2:65" s="12" customFormat="1" ht="11.25">
      <c r="B2820" s="198"/>
      <c r="C2820" s="199"/>
      <c r="D2820" s="195" t="s">
        <v>189</v>
      </c>
      <c r="E2820" s="200" t="s">
        <v>19</v>
      </c>
      <c r="F2820" s="201" t="s">
        <v>2887</v>
      </c>
      <c r="G2820" s="199"/>
      <c r="H2820" s="200" t="s">
        <v>19</v>
      </c>
      <c r="I2820" s="202"/>
      <c r="J2820" s="199"/>
      <c r="K2820" s="199"/>
      <c r="L2820" s="203"/>
      <c r="M2820" s="204"/>
      <c r="N2820" s="205"/>
      <c r="O2820" s="205"/>
      <c r="P2820" s="205"/>
      <c r="Q2820" s="205"/>
      <c r="R2820" s="205"/>
      <c r="S2820" s="205"/>
      <c r="T2820" s="206"/>
      <c r="AT2820" s="207" t="s">
        <v>189</v>
      </c>
      <c r="AU2820" s="207" t="s">
        <v>85</v>
      </c>
      <c r="AV2820" s="12" t="s">
        <v>83</v>
      </c>
      <c r="AW2820" s="12" t="s">
        <v>35</v>
      </c>
      <c r="AX2820" s="12" t="s">
        <v>75</v>
      </c>
      <c r="AY2820" s="207" t="s">
        <v>178</v>
      </c>
    </row>
    <row r="2821" spans="2:65" s="13" customFormat="1" ht="11.25">
      <c r="B2821" s="208"/>
      <c r="C2821" s="209"/>
      <c r="D2821" s="195" t="s">
        <v>189</v>
      </c>
      <c r="E2821" s="210" t="s">
        <v>19</v>
      </c>
      <c r="F2821" s="211" t="s">
        <v>2888</v>
      </c>
      <c r="G2821" s="209"/>
      <c r="H2821" s="212">
        <v>0.90500000000000003</v>
      </c>
      <c r="I2821" s="213"/>
      <c r="J2821" s="209"/>
      <c r="K2821" s="209"/>
      <c r="L2821" s="214"/>
      <c r="M2821" s="215"/>
      <c r="N2821" s="216"/>
      <c r="O2821" s="216"/>
      <c r="P2821" s="216"/>
      <c r="Q2821" s="216"/>
      <c r="R2821" s="216"/>
      <c r="S2821" s="216"/>
      <c r="T2821" s="217"/>
      <c r="AT2821" s="218" t="s">
        <v>189</v>
      </c>
      <c r="AU2821" s="218" t="s">
        <v>85</v>
      </c>
      <c r="AV2821" s="13" t="s">
        <v>85</v>
      </c>
      <c r="AW2821" s="13" t="s">
        <v>35</v>
      </c>
      <c r="AX2821" s="13" t="s">
        <v>75</v>
      </c>
      <c r="AY2821" s="218" t="s">
        <v>178</v>
      </c>
    </row>
    <row r="2822" spans="2:65" s="13" customFormat="1" ht="11.25">
      <c r="B2822" s="208"/>
      <c r="C2822" s="209"/>
      <c r="D2822" s="195" t="s">
        <v>189</v>
      </c>
      <c r="E2822" s="210" t="s">
        <v>19</v>
      </c>
      <c r="F2822" s="211" t="s">
        <v>2889</v>
      </c>
      <c r="G2822" s="209"/>
      <c r="H2822" s="212">
        <v>9.2430000000000003</v>
      </c>
      <c r="I2822" s="213"/>
      <c r="J2822" s="209"/>
      <c r="K2822" s="209"/>
      <c r="L2822" s="214"/>
      <c r="M2822" s="215"/>
      <c r="N2822" s="216"/>
      <c r="O2822" s="216"/>
      <c r="P2822" s="216"/>
      <c r="Q2822" s="216"/>
      <c r="R2822" s="216"/>
      <c r="S2822" s="216"/>
      <c r="T2822" s="217"/>
      <c r="AT2822" s="218" t="s">
        <v>189</v>
      </c>
      <c r="AU2822" s="218" t="s">
        <v>85</v>
      </c>
      <c r="AV2822" s="13" t="s">
        <v>85</v>
      </c>
      <c r="AW2822" s="13" t="s">
        <v>35</v>
      </c>
      <c r="AX2822" s="13" t="s">
        <v>75</v>
      </c>
      <c r="AY2822" s="218" t="s">
        <v>178</v>
      </c>
    </row>
    <row r="2823" spans="2:65" s="14" customFormat="1" ht="11.25">
      <c r="B2823" s="219"/>
      <c r="C2823" s="220"/>
      <c r="D2823" s="195" t="s">
        <v>189</v>
      </c>
      <c r="E2823" s="221" t="s">
        <v>19</v>
      </c>
      <c r="F2823" s="222" t="s">
        <v>258</v>
      </c>
      <c r="G2823" s="220"/>
      <c r="H2823" s="223">
        <v>26.199000000000002</v>
      </c>
      <c r="I2823" s="224"/>
      <c r="J2823" s="220"/>
      <c r="K2823" s="220"/>
      <c r="L2823" s="225"/>
      <c r="M2823" s="226"/>
      <c r="N2823" s="227"/>
      <c r="O2823" s="227"/>
      <c r="P2823" s="227"/>
      <c r="Q2823" s="227"/>
      <c r="R2823" s="227"/>
      <c r="S2823" s="227"/>
      <c r="T2823" s="228"/>
      <c r="AT2823" s="229" t="s">
        <v>189</v>
      </c>
      <c r="AU2823" s="229" t="s">
        <v>85</v>
      </c>
      <c r="AV2823" s="14" t="s">
        <v>185</v>
      </c>
      <c r="AW2823" s="14" t="s">
        <v>35</v>
      </c>
      <c r="AX2823" s="14" t="s">
        <v>83</v>
      </c>
      <c r="AY2823" s="229" t="s">
        <v>178</v>
      </c>
    </row>
    <row r="2824" spans="2:65" s="1" customFormat="1" ht="16.5" customHeight="1">
      <c r="B2824" s="35"/>
      <c r="C2824" s="183" t="s">
        <v>2896</v>
      </c>
      <c r="D2824" s="183" t="s">
        <v>180</v>
      </c>
      <c r="E2824" s="184" t="s">
        <v>2897</v>
      </c>
      <c r="F2824" s="185" t="s">
        <v>2898</v>
      </c>
      <c r="G2824" s="186" t="s">
        <v>183</v>
      </c>
      <c r="H2824" s="187">
        <v>26.199000000000002</v>
      </c>
      <c r="I2824" s="188"/>
      <c r="J2824" s="189">
        <f>ROUND(I2824*H2824,2)</f>
        <v>0</v>
      </c>
      <c r="K2824" s="185" t="s">
        <v>184</v>
      </c>
      <c r="L2824" s="39"/>
      <c r="M2824" s="190" t="s">
        <v>19</v>
      </c>
      <c r="N2824" s="191" t="s">
        <v>46</v>
      </c>
      <c r="O2824" s="61"/>
      <c r="P2824" s="192">
        <f>O2824*H2824</f>
        <v>0</v>
      </c>
      <c r="Q2824" s="192">
        <v>1.2E-4</v>
      </c>
      <c r="R2824" s="192">
        <f>Q2824*H2824</f>
        <v>3.1438800000000004E-3</v>
      </c>
      <c r="S2824" s="192">
        <v>0</v>
      </c>
      <c r="T2824" s="193">
        <f>S2824*H2824</f>
        <v>0</v>
      </c>
      <c r="AR2824" s="18" t="s">
        <v>288</v>
      </c>
      <c r="AT2824" s="18" t="s">
        <v>180</v>
      </c>
      <c r="AU2824" s="18" t="s">
        <v>85</v>
      </c>
      <c r="AY2824" s="18" t="s">
        <v>178</v>
      </c>
      <c r="BE2824" s="194">
        <f>IF(N2824="základní",J2824,0)</f>
        <v>0</v>
      </c>
      <c r="BF2824" s="194">
        <f>IF(N2824="snížená",J2824,0)</f>
        <v>0</v>
      </c>
      <c r="BG2824" s="194">
        <f>IF(N2824="zákl. přenesená",J2824,0)</f>
        <v>0</v>
      </c>
      <c r="BH2824" s="194">
        <f>IF(N2824="sníž. přenesená",J2824,0)</f>
        <v>0</v>
      </c>
      <c r="BI2824" s="194">
        <f>IF(N2824="nulová",J2824,0)</f>
        <v>0</v>
      </c>
      <c r="BJ2824" s="18" t="s">
        <v>83</v>
      </c>
      <c r="BK2824" s="194">
        <f>ROUND(I2824*H2824,2)</f>
        <v>0</v>
      </c>
      <c r="BL2824" s="18" t="s">
        <v>288</v>
      </c>
      <c r="BM2824" s="18" t="s">
        <v>2899</v>
      </c>
    </row>
    <row r="2825" spans="2:65" s="1" customFormat="1" ht="11.25">
      <c r="B2825" s="35"/>
      <c r="C2825" s="36"/>
      <c r="D2825" s="195" t="s">
        <v>187</v>
      </c>
      <c r="E2825" s="36"/>
      <c r="F2825" s="196" t="s">
        <v>2900</v>
      </c>
      <c r="G2825" s="36"/>
      <c r="H2825" s="36"/>
      <c r="I2825" s="113"/>
      <c r="J2825" s="36"/>
      <c r="K2825" s="36"/>
      <c r="L2825" s="39"/>
      <c r="M2825" s="197"/>
      <c r="N2825" s="61"/>
      <c r="O2825" s="61"/>
      <c r="P2825" s="61"/>
      <c r="Q2825" s="61"/>
      <c r="R2825" s="61"/>
      <c r="S2825" s="61"/>
      <c r="T2825" s="62"/>
      <c r="AT2825" s="18" t="s">
        <v>187</v>
      </c>
      <c r="AU2825" s="18" t="s">
        <v>85</v>
      </c>
    </row>
    <row r="2826" spans="2:65" s="12" customFormat="1" ht="11.25">
      <c r="B2826" s="198"/>
      <c r="C2826" s="199"/>
      <c r="D2826" s="195" t="s">
        <v>189</v>
      </c>
      <c r="E2826" s="200" t="s">
        <v>19</v>
      </c>
      <c r="F2826" s="201" t="s">
        <v>2901</v>
      </c>
      <c r="G2826" s="199"/>
      <c r="H2826" s="200" t="s">
        <v>19</v>
      </c>
      <c r="I2826" s="202"/>
      <c r="J2826" s="199"/>
      <c r="K2826" s="199"/>
      <c r="L2826" s="203"/>
      <c r="M2826" s="204"/>
      <c r="N2826" s="205"/>
      <c r="O2826" s="205"/>
      <c r="P2826" s="205"/>
      <c r="Q2826" s="205"/>
      <c r="R2826" s="205"/>
      <c r="S2826" s="205"/>
      <c r="T2826" s="206"/>
      <c r="AT2826" s="207" t="s">
        <v>189</v>
      </c>
      <c r="AU2826" s="207" t="s">
        <v>85</v>
      </c>
      <c r="AV2826" s="12" t="s">
        <v>83</v>
      </c>
      <c r="AW2826" s="12" t="s">
        <v>35</v>
      </c>
      <c r="AX2826" s="12" t="s">
        <v>75</v>
      </c>
      <c r="AY2826" s="207" t="s">
        <v>178</v>
      </c>
    </row>
    <row r="2827" spans="2:65" s="12" customFormat="1" ht="11.25">
      <c r="B2827" s="198"/>
      <c r="C2827" s="199"/>
      <c r="D2827" s="195" t="s">
        <v>189</v>
      </c>
      <c r="E2827" s="200" t="s">
        <v>19</v>
      </c>
      <c r="F2827" s="201" t="s">
        <v>2883</v>
      </c>
      <c r="G2827" s="199"/>
      <c r="H2827" s="200" t="s">
        <v>19</v>
      </c>
      <c r="I2827" s="202"/>
      <c r="J2827" s="199"/>
      <c r="K2827" s="199"/>
      <c r="L2827" s="203"/>
      <c r="M2827" s="204"/>
      <c r="N2827" s="205"/>
      <c r="O2827" s="205"/>
      <c r="P2827" s="205"/>
      <c r="Q2827" s="205"/>
      <c r="R2827" s="205"/>
      <c r="S2827" s="205"/>
      <c r="T2827" s="206"/>
      <c r="AT2827" s="207" t="s">
        <v>189</v>
      </c>
      <c r="AU2827" s="207" t="s">
        <v>85</v>
      </c>
      <c r="AV2827" s="12" t="s">
        <v>83</v>
      </c>
      <c r="AW2827" s="12" t="s">
        <v>35</v>
      </c>
      <c r="AX2827" s="12" t="s">
        <v>75</v>
      </c>
      <c r="AY2827" s="207" t="s">
        <v>178</v>
      </c>
    </row>
    <row r="2828" spans="2:65" s="13" customFormat="1" ht="11.25">
      <c r="B2828" s="208"/>
      <c r="C2828" s="209"/>
      <c r="D2828" s="195" t="s">
        <v>189</v>
      </c>
      <c r="E2828" s="210" t="s">
        <v>19</v>
      </c>
      <c r="F2828" s="211" t="s">
        <v>2884</v>
      </c>
      <c r="G2828" s="209"/>
      <c r="H2828" s="212">
        <v>6.3339999999999996</v>
      </c>
      <c r="I2828" s="213"/>
      <c r="J2828" s="209"/>
      <c r="K2828" s="209"/>
      <c r="L2828" s="214"/>
      <c r="M2828" s="215"/>
      <c r="N2828" s="216"/>
      <c r="O2828" s="216"/>
      <c r="P2828" s="216"/>
      <c r="Q2828" s="216"/>
      <c r="R2828" s="216"/>
      <c r="S2828" s="216"/>
      <c r="T2828" s="217"/>
      <c r="AT2828" s="218" t="s">
        <v>189</v>
      </c>
      <c r="AU2828" s="218" t="s">
        <v>85</v>
      </c>
      <c r="AV2828" s="13" t="s">
        <v>85</v>
      </c>
      <c r="AW2828" s="13" t="s">
        <v>35</v>
      </c>
      <c r="AX2828" s="13" t="s">
        <v>75</v>
      </c>
      <c r="AY2828" s="218" t="s">
        <v>178</v>
      </c>
    </row>
    <row r="2829" spans="2:65" s="13" customFormat="1" ht="11.25">
      <c r="B2829" s="208"/>
      <c r="C2829" s="209"/>
      <c r="D2829" s="195" t="s">
        <v>189</v>
      </c>
      <c r="E2829" s="210" t="s">
        <v>19</v>
      </c>
      <c r="F2829" s="211" t="s">
        <v>2885</v>
      </c>
      <c r="G2829" s="209"/>
      <c r="H2829" s="212">
        <v>7.3940000000000001</v>
      </c>
      <c r="I2829" s="213"/>
      <c r="J2829" s="209"/>
      <c r="K2829" s="209"/>
      <c r="L2829" s="214"/>
      <c r="M2829" s="215"/>
      <c r="N2829" s="216"/>
      <c r="O2829" s="216"/>
      <c r="P2829" s="216"/>
      <c r="Q2829" s="216"/>
      <c r="R2829" s="216"/>
      <c r="S2829" s="216"/>
      <c r="T2829" s="217"/>
      <c r="AT2829" s="218" t="s">
        <v>189</v>
      </c>
      <c r="AU2829" s="218" t="s">
        <v>85</v>
      </c>
      <c r="AV2829" s="13" t="s">
        <v>85</v>
      </c>
      <c r="AW2829" s="13" t="s">
        <v>35</v>
      </c>
      <c r="AX2829" s="13" t="s">
        <v>75</v>
      </c>
      <c r="AY2829" s="218" t="s">
        <v>178</v>
      </c>
    </row>
    <row r="2830" spans="2:65" s="13" customFormat="1" ht="11.25">
      <c r="B2830" s="208"/>
      <c r="C2830" s="209"/>
      <c r="D2830" s="195" t="s">
        <v>189</v>
      </c>
      <c r="E2830" s="210" t="s">
        <v>19</v>
      </c>
      <c r="F2830" s="211" t="s">
        <v>2886</v>
      </c>
      <c r="G2830" s="209"/>
      <c r="H2830" s="212">
        <v>2.323</v>
      </c>
      <c r="I2830" s="213"/>
      <c r="J2830" s="209"/>
      <c r="K2830" s="209"/>
      <c r="L2830" s="214"/>
      <c r="M2830" s="215"/>
      <c r="N2830" s="216"/>
      <c r="O2830" s="216"/>
      <c r="P2830" s="216"/>
      <c r="Q2830" s="216"/>
      <c r="R2830" s="216"/>
      <c r="S2830" s="216"/>
      <c r="T2830" s="217"/>
      <c r="AT2830" s="218" t="s">
        <v>189</v>
      </c>
      <c r="AU2830" s="218" t="s">
        <v>85</v>
      </c>
      <c r="AV2830" s="13" t="s">
        <v>85</v>
      </c>
      <c r="AW2830" s="13" t="s">
        <v>35</v>
      </c>
      <c r="AX2830" s="13" t="s">
        <v>75</v>
      </c>
      <c r="AY2830" s="218" t="s">
        <v>178</v>
      </c>
    </row>
    <row r="2831" spans="2:65" s="12" customFormat="1" ht="11.25">
      <c r="B2831" s="198"/>
      <c r="C2831" s="199"/>
      <c r="D2831" s="195" t="s">
        <v>189</v>
      </c>
      <c r="E2831" s="200" t="s">
        <v>19</v>
      </c>
      <c r="F2831" s="201" t="s">
        <v>2887</v>
      </c>
      <c r="G2831" s="199"/>
      <c r="H2831" s="200" t="s">
        <v>19</v>
      </c>
      <c r="I2831" s="202"/>
      <c r="J2831" s="199"/>
      <c r="K2831" s="199"/>
      <c r="L2831" s="203"/>
      <c r="M2831" s="204"/>
      <c r="N2831" s="205"/>
      <c r="O2831" s="205"/>
      <c r="P2831" s="205"/>
      <c r="Q2831" s="205"/>
      <c r="R2831" s="205"/>
      <c r="S2831" s="205"/>
      <c r="T2831" s="206"/>
      <c r="AT2831" s="207" t="s">
        <v>189</v>
      </c>
      <c r="AU2831" s="207" t="s">
        <v>85</v>
      </c>
      <c r="AV2831" s="12" t="s">
        <v>83</v>
      </c>
      <c r="AW2831" s="12" t="s">
        <v>35</v>
      </c>
      <c r="AX2831" s="12" t="s">
        <v>75</v>
      </c>
      <c r="AY2831" s="207" t="s">
        <v>178</v>
      </c>
    </row>
    <row r="2832" spans="2:65" s="13" customFormat="1" ht="11.25">
      <c r="B2832" s="208"/>
      <c r="C2832" s="209"/>
      <c r="D2832" s="195" t="s">
        <v>189</v>
      </c>
      <c r="E2832" s="210" t="s">
        <v>19</v>
      </c>
      <c r="F2832" s="211" t="s">
        <v>2888</v>
      </c>
      <c r="G2832" s="209"/>
      <c r="H2832" s="212">
        <v>0.90500000000000003</v>
      </c>
      <c r="I2832" s="213"/>
      <c r="J2832" s="209"/>
      <c r="K2832" s="209"/>
      <c r="L2832" s="214"/>
      <c r="M2832" s="215"/>
      <c r="N2832" s="216"/>
      <c r="O2832" s="216"/>
      <c r="P2832" s="216"/>
      <c r="Q2832" s="216"/>
      <c r="R2832" s="216"/>
      <c r="S2832" s="216"/>
      <c r="T2832" s="217"/>
      <c r="AT2832" s="218" t="s">
        <v>189</v>
      </c>
      <c r="AU2832" s="218" t="s">
        <v>85</v>
      </c>
      <c r="AV2832" s="13" t="s">
        <v>85</v>
      </c>
      <c r="AW2832" s="13" t="s">
        <v>35</v>
      </c>
      <c r="AX2832" s="13" t="s">
        <v>75</v>
      </c>
      <c r="AY2832" s="218" t="s">
        <v>178</v>
      </c>
    </row>
    <row r="2833" spans="2:65" s="13" customFormat="1" ht="11.25">
      <c r="B2833" s="208"/>
      <c r="C2833" s="209"/>
      <c r="D2833" s="195" t="s">
        <v>189</v>
      </c>
      <c r="E2833" s="210" t="s">
        <v>19</v>
      </c>
      <c r="F2833" s="211" t="s">
        <v>2889</v>
      </c>
      <c r="G2833" s="209"/>
      <c r="H2833" s="212">
        <v>9.2430000000000003</v>
      </c>
      <c r="I2833" s="213"/>
      <c r="J2833" s="209"/>
      <c r="K2833" s="209"/>
      <c r="L2833" s="214"/>
      <c r="M2833" s="215"/>
      <c r="N2833" s="216"/>
      <c r="O2833" s="216"/>
      <c r="P2833" s="216"/>
      <c r="Q2833" s="216"/>
      <c r="R2833" s="216"/>
      <c r="S2833" s="216"/>
      <c r="T2833" s="217"/>
      <c r="AT2833" s="218" t="s">
        <v>189</v>
      </c>
      <c r="AU2833" s="218" t="s">
        <v>85</v>
      </c>
      <c r="AV2833" s="13" t="s">
        <v>85</v>
      </c>
      <c r="AW2833" s="13" t="s">
        <v>35</v>
      </c>
      <c r="AX2833" s="13" t="s">
        <v>75</v>
      </c>
      <c r="AY2833" s="218" t="s">
        <v>178</v>
      </c>
    </row>
    <row r="2834" spans="2:65" s="14" customFormat="1" ht="11.25">
      <c r="B2834" s="219"/>
      <c r="C2834" s="220"/>
      <c r="D2834" s="195" t="s">
        <v>189</v>
      </c>
      <c r="E2834" s="221" t="s">
        <v>19</v>
      </c>
      <c r="F2834" s="222" t="s">
        <v>258</v>
      </c>
      <c r="G2834" s="220"/>
      <c r="H2834" s="223">
        <v>26.199000000000002</v>
      </c>
      <c r="I2834" s="224"/>
      <c r="J2834" s="220"/>
      <c r="K2834" s="220"/>
      <c r="L2834" s="225"/>
      <c r="M2834" s="226"/>
      <c r="N2834" s="227"/>
      <c r="O2834" s="227"/>
      <c r="P2834" s="227"/>
      <c r="Q2834" s="227"/>
      <c r="R2834" s="227"/>
      <c r="S2834" s="227"/>
      <c r="T2834" s="228"/>
      <c r="AT2834" s="229" t="s">
        <v>189</v>
      </c>
      <c r="AU2834" s="229" t="s">
        <v>85</v>
      </c>
      <c r="AV2834" s="14" t="s">
        <v>185</v>
      </c>
      <c r="AW2834" s="14" t="s">
        <v>35</v>
      </c>
      <c r="AX2834" s="14" t="s">
        <v>83</v>
      </c>
      <c r="AY2834" s="229" t="s">
        <v>178</v>
      </c>
    </row>
    <row r="2835" spans="2:65" s="1" customFormat="1" ht="16.5" customHeight="1">
      <c r="B2835" s="35"/>
      <c r="C2835" s="183" t="s">
        <v>2902</v>
      </c>
      <c r="D2835" s="183" t="s">
        <v>180</v>
      </c>
      <c r="E2835" s="184" t="s">
        <v>2903</v>
      </c>
      <c r="F2835" s="185" t="s">
        <v>2904</v>
      </c>
      <c r="G2835" s="186" t="s">
        <v>183</v>
      </c>
      <c r="H2835" s="187">
        <v>26.199000000000002</v>
      </c>
      <c r="I2835" s="188"/>
      <c r="J2835" s="189">
        <f>ROUND(I2835*H2835,2)</f>
        <v>0</v>
      </c>
      <c r="K2835" s="185" t="s">
        <v>184</v>
      </c>
      <c r="L2835" s="39"/>
      <c r="M2835" s="190" t="s">
        <v>19</v>
      </c>
      <c r="N2835" s="191" t="s">
        <v>46</v>
      </c>
      <c r="O2835" s="61"/>
      <c r="P2835" s="192">
        <f>O2835*H2835</f>
        <v>0</v>
      </c>
      <c r="Q2835" s="192">
        <v>1.2E-4</v>
      </c>
      <c r="R2835" s="192">
        <f>Q2835*H2835</f>
        <v>3.1438800000000004E-3</v>
      </c>
      <c r="S2835" s="192">
        <v>0</v>
      </c>
      <c r="T2835" s="193">
        <f>S2835*H2835</f>
        <v>0</v>
      </c>
      <c r="AR2835" s="18" t="s">
        <v>288</v>
      </c>
      <c r="AT2835" s="18" t="s">
        <v>180</v>
      </c>
      <c r="AU2835" s="18" t="s">
        <v>85</v>
      </c>
      <c r="AY2835" s="18" t="s">
        <v>178</v>
      </c>
      <c r="BE2835" s="194">
        <f>IF(N2835="základní",J2835,0)</f>
        <v>0</v>
      </c>
      <c r="BF2835" s="194">
        <f>IF(N2835="snížená",J2835,0)</f>
        <v>0</v>
      </c>
      <c r="BG2835" s="194">
        <f>IF(N2835="zákl. přenesená",J2835,0)</f>
        <v>0</v>
      </c>
      <c r="BH2835" s="194">
        <f>IF(N2835="sníž. přenesená",J2835,0)</f>
        <v>0</v>
      </c>
      <c r="BI2835" s="194">
        <f>IF(N2835="nulová",J2835,0)</f>
        <v>0</v>
      </c>
      <c r="BJ2835" s="18" t="s">
        <v>83</v>
      </c>
      <c r="BK2835" s="194">
        <f>ROUND(I2835*H2835,2)</f>
        <v>0</v>
      </c>
      <c r="BL2835" s="18" t="s">
        <v>288</v>
      </c>
      <c r="BM2835" s="18" t="s">
        <v>2905</v>
      </c>
    </row>
    <row r="2836" spans="2:65" s="1" customFormat="1" ht="11.25">
      <c r="B2836" s="35"/>
      <c r="C2836" s="36"/>
      <c r="D2836" s="195" t="s">
        <v>187</v>
      </c>
      <c r="E2836" s="36"/>
      <c r="F2836" s="196" t="s">
        <v>2906</v>
      </c>
      <c r="G2836" s="36"/>
      <c r="H2836" s="36"/>
      <c r="I2836" s="113"/>
      <c r="J2836" s="36"/>
      <c r="K2836" s="36"/>
      <c r="L2836" s="39"/>
      <c r="M2836" s="197"/>
      <c r="N2836" s="61"/>
      <c r="O2836" s="61"/>
      <c r="P2836" s="61"/>
      <c r="Q2836" s="61"/>
      <c r="R2836" s="61"/>
      <c r="S2836" s="61"/>
      <c r="T2836" s="62"/>
      <c r="AT2836" s="18" t="s">
        <v>187</v>
      </c>
      <c r="AU2836" s="18" t="s">
        <v>85</v>
      </c>
    </row>
    <row r="2837" spans="2:65" s="12" customFormat="1" ht="11.25">
      <c r="B2837" s="198"/>
      <c r="C2837" s="199"/>
      <c r="D2837" s="195" t="s">
        <v>189</v>
      </c>
      <c r="E2837" s="200" t="s">
        <v>19</v>
      </c>
      <c r="F2837" s="201" t="s">
        <v>2907</v>
      </c>
      <c r="G2837" s="199"/>
      <c r="H2837" s="200" t="s">
        <v>19</v>
      </c>
      <c r="I2837" s="202"/>
      <c r="J2837" s="199"/>
      <c r="K2837" s="199"/>
      <c r="L2837" s="203"/>
      <c r="M2837" s="204"/>
      <c r="N2837" s="205"/>
      <c r="O2837" s="205"/>
      <c r="P2837" s="205"/>
      <c r="Q2837" s="205"/>
      <c r="R2837" s="205"/>
      <c r="S2837" s="205"/>
      <c r="T2837" s="206"/>
      <c r="AT2837" s="207" t="s">
        <v>189</v>
      </c>
      <c r="AU2837" s="207" t="s">
        <v>85</v>
      </c>
      <c r="AV2837" s="12" t="s">
        <v>83</v>
      </c>
      <c r="AW2837" s="12" t="s">
        <v>35</v>
      </c>
      <c r="AX2837" s="12" t="s">
        <v>75</v>
      </c>
      <c r="AY2837" s="207" t="s">
        <v>178</v>
      </c>
    </row>
    <row r="2838" spans="2:65" s="12" customFormat="1" ht="11.25">
      <c r="B2838" s="198"/>
      <c r="C2838" s="199"/>
      <c r="D2838" s="195" t="s">
        <v>189</v>
      </c>
      <c r="E2838" s="200" t="s">
        <v>19</v>
      </c>
      <c r="F2838" s="201" t="s">
        <v>2883</v>
      </c>
      <c r="G2838" s="199"/>
      <c r="H2838" s="200" t="s">
        <v>19</v>
      </c>
      <c r="I2838" s="202"/>
      <c r="J2838" s="199"/>
      <c r="K2838" s="199"/>
      <c r="L2838" s="203"/>
      <c r="M2838" s="204"/>
      <c r="N2838" s="205"/>
      <c r="O2838" s="205"/>
      <c r="P2838" s="205"/>
      <c r="Q2838" s="205"/>
      <c r="R2838" s="205"/>
      <c r="S2838" s="205"/>
      <c r="T2838" s="206"/>
      <c r="AT2838" s="207" t="s">
        <v>189</v>
      </c>
      <c r="AU2838" s="207" t="s">
        <v>85</v>
      </c>
      <c r="AV2838" s="12" t="s">
        <v>83</v>
      </c>
      <c r="AW2838" s="12" t="s">
        <v>35</v>
      </c>
      <c r="AX2838" s="12" t="s">
        <v>75</v>
      </c>
      <c r="AY2838" s="207" t="s">
        <v>178</v>
      </c>
    </row>
    <row r="2839" spans="2:65" s="13" customFormat="1" ht="11.25">
      <c r="B2839" s="208"/>
      <c r="C2839" s="209"/>
      <c r="D2839" s="195" t="s">
        <v>189</v>
      </c>
      <c r="E2839" s="210" t="s">
        <v>19</v>
      </c>
      <c r="F2839" s="211" t="s">
        <v>2884</v>
      </c>
      <c r="G2839" s="209"/>
      <c r="H2839" s="212">
        <v>6.3339999999999996</v>
      </c>
      <c r="I2839" s="213"/>
      <c r="J2839" s="209"/>
      <c r="K2839" s="209"/>
      <c r="L2839" s="214"/>
      <c r="M2839" s="215"/>
      <c r="N2839" s="216"/>
      <c r="O2839" s="216"/>
      <c r="P2839" s="216"/>
      <c r="Q2839" s="216"/>
      <c r="R2839" s="216"/>
      <c r="S2839" s="216"/>
      <c r="T2839" s="217"/>
      <c r="AT2839" s="218" t="s">
        <v>189</v>
      </c>
      <c r="AU2839" s="218" t="s">
        <v>85</v>
      </c>
      <c r="AV2839" s="13" t="s">
        <v>85</v>
      </c>
      <c r="AW2839" s="13" t="s">
        <v>35</v>
      </c>
      <c r="AX2839" s="13" t="s">
        <v>75</v>
      </c>
      <c r="AY2839" s="218" t="s">
        <v>178</v>
      </c>
    </row>
    <row r="2840" spans="2:65" s="13" customFormat="1" ht="11.25">
      <c r="B2840" s="208"/>
      <c r="C2840" s="209"/>
      <c r="D2840" s="195" t="s">
        <v>189</v>
      </c>
      <c r="E2840" s="210" t="s">
        <v>19</v>
      </c>
      <c r="F2840" s="211" t="s">
        <v>2885</v>
      </c>
      <c r="G2840" s="209"/>
      <c r="H2840" s="212">
        <v>7.3940000000000001</v>
      </c>
      <c r="I2840" s="213"/>
      <c r="J2840" s="209"/>
      <c r="K2840" s="209"/>
      <c r="L2840" s="214"/>
      <c r="M2840" s="215"/>
      <c r="N2840" s="216"/>
      <c r="O2840" s="216"/>
      <c r="P2840" s="216"/>
      <c r="Q2840" s="216"/>
      <c r="R2840" s="216"/>
      <c r="S2840" s="216"/>
      <c r="T2840" s="217"/>
      <c r="AT2840" s="218" t="s">
        <v>189</v>
      </c>
      <c r="AU2840" s="218" t="s">
        <v>85</v>
      </c>
      <c r="AV2840" s="13" t="s">
        <v>85</v>
      </c>
      <c r="AW2840" s="13" t="s">
        <v>35</v>
      </c>
      <c r="AX2840" s="13" t="s">
        <v>75</v>
      </c>
      <c r="AY2840" s="218" t="s">
        <v>178</v>
      </c>
    </row>
    <row r="2841" spans="2:65" s="13" customFormat="1" ht="11.25">
      <c r="B2841" s="208"/>
      <c r="C2841" s="209"/>
      <c r="D2841" s="195" t="s">
        <v>189</v>
      </c>
      <c r="E2841" s="210" t="s">
        <v>19</v>
      </c>
      <c r="F2841" s="211" t="s">
        <v>2886</v>
      </c>
      <c r="G2841" s="209"/>
      <c r="H2841" s="212">
        <v>2.323</v>
      </c>
      <c r="I2841" s="213"/>
      <c r="J2841" s="209"/>
      <c r="K2841" s="209"/>
      <c r="L2841" s="214"/>
      <c r="M2841" s="215"/>
      <c r="N2841" s="216"/>
      <c r="O2841" s="216"/>
      <c r="P2841" s="216"/>
      <c r="Q2841" s="216"/>
      <c r="R2841" s="216"/>
      <c r="S2841" s="216"/>
      <c r="T2841" s="217"/>
      <c r="AT2841" s="218" t="s">
        <v>189</v>
      </c>
      <c r="AU2841" s="218" t="s">
        <v>85</v>
      </c>
      <c r="AV2841" s="13" t="s">
        <v>85</v>
      </c>
      <c r="AW2841" s="13" t="s">
        <v>35</v>
      </c>
      <c r="AX2841" s="13" t="s">
        <v>75</v>
      </c>
      <c r="AY2841" s="218" t="s">
        <v>178</v>
      </c>
    </row>
    <row r="2842" spans="2:65" s="12" customFormat="1" ht="11.25">
      <c r="B2842" s="198"/>
      <c r="C2842" s="199"/>
      <c r="D2842" s="195" t="s">
        <v>189</v>
      </c>
      <c r="E2842" s="200" t="s">
        <v>19</v>
      </c>
      <c r="F2842" s="201" t="s">
        <v>2887</v>
      </c>
      <c r="G2842" s="199"/>
      <c r="H2842" s="200" t="s">
        <v>19</v>
      </c>
      <c r="I2842" s="202"/>
      <c r="J2842" s="199"/>
      <c r="K2842" s="199"/>
      <c r="L2842" s="203"/>
      <c r="M2842" s="204"/>
      <c r="N2842" s="205"/>
      <c r="O2842" s="205"/>
      <c r="P2842" s="205"/>
      <c r="Q2842" s="205"/>
      <c r="R2842" s="205"/>
      <c r="S2842" s="205"/>
      <c r="T2842" s="206"/>
      <c r="AT2842" s="207" t="s">
        <v>189</v>
      </c>
      <c r="AU2842" s="207" t="s">
        <v>85</v>
      </c>
      <c r="AV2842" s="12" t="s">
        <v>83</v>
      </c>
      <c r="AW2842" s="12" t="s">
        <v>35</v>
      </c>
      <c r="AX2842" s="12" t="s">
        <v>75</v>
      </c>
      <c r="AY2842" s="207" t="s">
        <v>178</v>
      </c>
    </row>
    <row r="2843" spans="2:65" s="13" customFormat="1" ht="11.25">
      <c r="B2843" s="208"/>
      <c r="C2843" s="209"/>
      <c r="D2843" s="195" t="s">
        <v>189</v>
      </c>
      <c r="E2843" s="210" t="s">
        <v>19</v>
      </c>
      <c r="F2843" s="211" t="s">
        <v>2888</v>
      </c>
      <c r="G2843" s="209"/>
      <c r="H2843" s="212">
        <v>0.90500000000000003</v>
      </c>
      <c r="I2843" s="213"/>
      <c r="J2843" s="209"/>
      <c r="K2843" s="209"/>
      <c r="L2843" s="214"/>
      <c r="M2843" s="215"/>
      <c r="N2843" s="216"/>
      <c r="O2843" s="216"/>
      <c r="P2843" s="216"/>
      <c r="Q2843" s="216"/>
      <c r="R2843" s="216"/>
      <c r="S2843" s="216"/>
      <c r="T2843" s="217"/>
      <c r="AT2843" s="218" t="s">
        <v>189</v>
      </c>
      <c r="AU2843" s="218" t="s">
        <v>85</v>
      </c>
      <c r="AV2843" s="13" t="s">
        <v>85</v>
      </c>
      <c r="AW2843" s="13" t="s">
        <v>35</v>
      </c>
      <c r="AX2843" s="13" t="s">
        <v>75</v>
      </c>
      <c r="AY2843" s="218" t="s">
        <v>178</v>
      </c>
    </row>
    <row r="2844" spans="2:65" s="13" customFormat="1" ht="11.25">
      <c r="B2844" s="208"/>
      <c r="C2844" s="209"/>
      <c r="D2844" s="195" t="s">
        <v>189</v>
      </c>
      <c r="E2844" s="210" t="s">
        <v>19</v>
      </c>
      <c r="F2844" s="211" t="s">
        <v>2889</v>
      </c>
      <c r="G2844" s="209"/>
      <c r="H2844" s="212">
        <v>9.2430000000000003</v>
      </c>
      <c r="I2844" s="213"/>
      <c r="J2844" s="209"/>
      <c r="K2844" s="209"/>
      <c r="L2844" s="214"/>
      <c r="M2844" s="215"/>
      <c r="N2844" s="216"/>
      <c r="O2844" s="216"/>
      <c r="P2844" s="216"/>
      <c r="Q2844" s="216"/>
      <c r="R2844" s="216"/>
      <c r="S2844" s="216"/>
      <c r="T2844" s="217"/>
      <c r="AT2844" s="218" t="s">
        <v>189</v>
      </c>
      <c r="AU2844" s="218" t="s">
        <v>85</v>
      </c>
      <c r="AV2844" s="13" t="s">
        <v>85</v>
      </c>
      <c r="AW2844" s="13" t="s">
        <v>35</v>
      </c>
      <c r="AX2844" s="13" t="s">
        <v>75</v>
      </c>
      <c r="AY2844" s="218" t="s">
        <v>178</v>
      </c>
    </row>
    <row r="2845" spans="2:65" s="14" customFormat="1" ht="11.25">
      <c r="B2845" s="219"/>
      <c r="C2845" s="220"/>
      <c r="D2845" s="195" t="s">
        <v>189</v>
      </c>
      <c r="E2845" s="221" t="s">
        <v>19</v>
      </c>
      <c r="F2845" s="222" t="s">
        <v>258</v>
      </c>
      <c r="G2845" s="220"/>
      <c r="H2845" s="223">
        <v>26.199000000000002</v>
      </c>
      <c r="I2845" s="224"/>
      <c r="J2845" s="220"/>
      <c r="K2845" s="220"/>
      <c r="L2845" s="225"/>
      <c r="M2845" s="226"/>
      <c r="N2845" s="227"/>
      <c r="O2845" s="227"/>
      <c r="P2845" s="227"/>
      <c r="Q2845" s="227"/>
      <c r="R2845" s="227"/>
      <c r="S2845" s="227"/>
      <c r="T2845" s="228"/>
      <c r="AT2845" s="229" t="s">
        <v>189</v>
      </c>
      <c r="AU2845" s="229" t="s">
        <v>85</v>
      </c>
      <c r="AV2845" s="14" t="s">
        <v>185</v>
      </c>
      <c r="AW2845" s="14" t="s">
        <v>35</v>
      </c>
      <c r="AX2845" s="14" t="s">
        <v>83</v>
      </c>
      <c r="AY2845" s="229" t="s">
        <v>178</v>
      </c>
    </row>
    <row r="2846" spans="2:65" s="1" customFormat="1" ht="16.5" customHeight="1">
      <c r="B2846" s="35"/>
      <c r="C2846" s="183" t="s">
        <v>2908</v>
      </c>
      <c r="D2846" s="183" t="s">
        <v>180</v>
      </c>
      <c r="E2846" s="184" t="s">
        <v>2909</v>
      </c>
      <c r="F2846" s="185" t="s">
        <v>2910</v>
      </c>
      <c r="G2846" s="186" t="s">
        <v>183</v>
      </c>
      <c r="H2846" s="187">
        <v>16.849</v>
      </c>
      <c r="I2846" s="188"/>
      <c r="J2846" s="189">
        <f>ROUND(I2846*H2846,2)</f>
        <v>0</v>
      </c>
      <c r="K2846" s="185" t="s">
        <v>184</v>
      </c>
      <c r="L2846" s="39"/>
      <c r="M2846" s="190" t="s">
        <v>19</v>
      </c>
      <c r="N2846" s="191" t="s">
        <v>46</v>
      </c>
      <c r="O2846" s="61"/>
      <c r="P2846" s="192">
        <f>O2846*H2846</f>
        <v>0</v>
      </c>
      <c r="Q2846" s="192">
        <v>1.3999999999999999E-4</v>
      </c>
      <c r="R2846" s="192">
        <f>Q2846*H2846</f>
        <v>2.3588599999999999E-3</v>
      </c>
      <c r="S2846" s="192">
        <v>0</v>
      </c>
      <c r="T2846" s="193">
        <f>S2846*H2846</f>
        <v>0</v>
      </c>
      <c r="AR2846" s="18" t="s">
        <v>288</v>
      </c>
      <c r="AT2846" s="18" t="s">
        <v>180</v>
      </c>
      <c r="AU2846" s="18" t="s">
        <v>85</v>
      </c>
      <c r="AY2846" s="18" t="s">
        <v>178</v>
      </c>
      <c r="BE2846" s="194">
        <f>IF(N2846="základní",J2846,0)</f>
        <v>0</v>
      </c>
      <c r="BF2846" s="194">
        <f>IF(N2846="snížená",J2846,0)</f>
        <v>0</v>
      </c>
      <c r="BG2846" s="194">
        <f>IF(N2846="zákl. přenesená",J2846,0)</f>
        <v>0</v>
      </c>
      <c r="BH2846" s="194">
        <f>IF(N2846="sníž. přenesená",J2846,0)</f>
        <v>0</v>
      </c>
      <c r="BI2846" s="194">
        <f>IF(N2846="nulová",J2846,0)</f>
        <v>0</v>
      </c>
      <c r="BJ2846" s="18" t="s">
        <v>83</v>
      </c>
      <c r="BK2846" s="194">
        <f>ROUND(I2846*H2846,2)</f>
        <v>0</v>
      </c>
      <c r="BL2846" s="18" t="s">
        <v>288</v>
      </c>
      <c r="BM2846" s="18" t="s">
        <v>2911</v>
      </c>
    </row>
    <row r="2847" spans="2:65" s="1" customFormat="1" ht="11.25">
      <c r="B2847" s="35"/>
      <c r="C2847" s="36"/>
      <c r="D2847" s="195" t="s">
        <v>187</v>
      </c>
      <c r="E2847" s="36"/>
      <c r="F2847" s="196" t="s">
        <v>2912</v>
      </c>
      <c r="G2847" s="36"/>
      <c r="H2847" s="36"/>
      <c r="I2847" s="113"/>
      <c r="J2847" s="36"/>
      <c r="K2847" s="36"/>
      <c r="L2847" s="39"/>
      <c r="M2847" s="197"/>
      <c r="N2847" s="61"/>
      <c r="O2847" s="61"/>
      <c r="P2847" s="61"/>
      <c r="Q2847" s="61"/>
      <c r="R2847" s="61"/>
      <c r="S2847" s="61"/>
      <c r="T2847" s="62"/>
      <c r="AT2847" s="18" t="s">
        <v>187</v>
      </c>
      <c r="AU2847" s="18" t="s">
        <v>85</v>
      </c>
    </row>
    <row r="2848" spans="2:65" s="12" customFormat="1" ht="11.25">
      <c r="B2848" s="198"/>
      <c r="C2848" s="199"/>
      <c r="D2848" s="195" t="s">
        <v>189</v>
      </c>
      <c r="E2848" s="200" t="s">
        <v>19</v>
      </c>
      <c r="F2848" s="201" t="s">
        <v>2913</v>
      </c>
      <c r="G2848" s="199"/>
      <c r="H2848" s="200" t="s">
        <v>19</v>
      </c>
      <c r="I2848" s="202"/>
      <c r="J2848" s="199"/>
      <c r="K2848" s="199"/>
      <c r="L2848" s="203"/>
      <c r="M2848" s="204"/>
      <c r="N2848" s="205"/>
      <c r="O2848" s="205"/>
      <c r="P2848" s="205"/>
      <c r="Q2848" s="205"/>
      <c r="R2848" s="205"/>
      <c r="S2848" s="205"/>
      <c r="T2848" s="206"/>
      <c r="AT2848" s="207" t="s">
        <v>189</v>
      </c>
      <c r="AU2848" s="207" t="s">
        <v>85</v>
      </c>
      <c r="AV2848" s="12" t="s">
        <v>83</v>
      </c>
      <c r="AW2848" s="12" t="s">
        <v>35</v>
      </c>
      <c r="AX2848" s="12" t="s">
        <v>75</v>
      </c>
      <c r="AY2848" s="207" t="s">
        <v>178</v>
      </c>
    </row>
    <row r="2849" spans="2:65" s="12" customFormat="1" ht="11.25">
      <c r="B2849" s="198"/>
      <c r="C2849" s="199"/>
      <c r="D2849" s="195" t="s">
        <v>189</v>
      </c>
      <c r="E2849" s="200" t="s">
        <v>19</v>
      </c>
      <c r="F2849" s="201" t="s">
        <v>1435</v>
      </c>
      <c r="G2849" s="199"/>
      <c r="H2849" s="200" t="s">
        <v>19</v>
      </c>
      <c r="I2849" s="202"/>
      <c r="J2849" s="199"/>
      <c r="K2849" s="199"/>
      <c r="L2849" s="203"/>
      <c r="M2849" s="204"/>
      <c r="N2849" s="205"/>
      <c r="O2849" s="205"/>
      <c r="P2849" s="205"/>
      <c r="Q2849" s="205"/>
      <c r="R2849" s="205"/>
      <c r="S2849" s="205"/>
      <c r="T2849" s="206"/>
      <c r="AT2849" s="207" t="s">
        <v>189</v>
      </c>
      <c r="AU2849" s="207" t="s">
        <v>85</v>
      </c>
      <c r="AV2849" s="12" t="s">
        <v>83</v>
      </c>
      <c r="AW2849" s="12" t="s">
        <v>35</v>
      </c>
      <c r="AX2849" s="12" t="s">
        <v>75</v>
      </c>
      <c r="AY2849" s="207" t="s">
        <v>178</v>
      </c>
    </row>
    <row r="2850" spans="2:65" s="12" customFormat="1" ht="11.25">
      <c r="B2850" s="198"/>
      <c r="C2850" s="199"/>
      <c r="D2850" s="195" t="s">
        <v>189</v>
      </c>
      <c r="E2850" s="200" t="s">
        <v>19</v>
      </c>
      <c r="F2850" s="201" t="s">
        <v>2914</v>
      </c>
      <c r="G2850" s="199"/>
      <c r="H2850" s="200" t="s">
        <v>19</v>
      </c>
      <c r="I2850" s="202"/>
      <c r="J2850" s="199"/>
      <c r="K2850" s="199"/>
      <c r="L2850" s="203"/>
      <c r="M2850" s="204"/>
      <c r="N2850" s="205"/>
      <c r="O2850" s="205"/>
      <c r="P2850" s="205"/>
      <c r="Q2850" s="205"/>
      <c r="R2850" s="205"/>
      <c r="S2850" s="205"/>
      <c r="T2850" s="206"/>
      <c r="AT2850" s="207" t="s">
        <v>189</v>
      </c>
      <c r="AU2850" s="207" t="s">
        <v>85</v>
      </c>
      <c r="AV2850" s="12" t="s">
        <v>83</v>
      </c>
      <c r="AW2850" s="12" t="s">
        <v>35</v>
      </c>
      <c r="AX2850" s="12" t="s">
        <v>75</v>
      </c>
      <c r="AY2850" s="207" t="s">
        <v>178</v>
      </c>
    </row>
    <row r="2851" spans="2:65" s="13" customFormat="1" ht="11.25">
      <c r="B2851" s="208"/>
      <c r="C2851" s="209"/>
      <c r="D2851" s="195" t="s">
        <v>189</v>
      </c>
      <c r="E2851" s="210" t="s">
        <v>19</v>
      </c>
      <c r="F2851" s="211" t="s">
        <v>1379</v>
      </c>
      <c r="G2851" s="209"/>
      <c r="H2851" s="212">
        <v>6.3</v>
      </c>
      <c r="I2851" s="213"/>
      <c r="J2851" s="209"/>
      <c r="K2851" s="209"/>
      <c r="L2851" s="214"/>
      <c r="M2851" s="215"/>
      <c r="N2851" s="216"/>
      <c r="O2851" s="216"/>
      <c r="P2851" s="216"/>
      <c r="Q2851" s="216"/>
      <c r="R2851" s="216"/>
      <c r="S2851" s="216"/>
      <c r="T2851" s="217"/>
      <c r="AT2851" s="218" t="s">
        <v>189</v>
      </c>
      <c r="AU2851" s="218" t="s">
        <v>85</v>
      </c>
      <c r="AV2851" s="13" t="s">
        <v>85</v>
      </c>
      <c r="AW2851" s="13" t="s">
        <v>35</v>
      </c>
      <c r="AX2851" s="13" t="s">
        <v>75</v>
      </c>
      <c r="AY2851" s="218" t="s">
        <v>178</v>
      </c>
    </row>
    <row r="2852" spans="2:65" s="12" customFormat="1" ht="11.25">
      <c r="B2852" s="198"/>
      <c r="C2852" s="199"/>
      <c r="D2852" s="195" t="s">
        <v>189</v>
      </c>
      <c r="E2852" s="200" t="s">
        <v>19</v>
      </c>
      <c r="F2852" s="201" t="s">
        <v>2915</v>
      </c>
      <c r="G2852" s="199"/>
      <c r="H2852" s="200" t="s">
        <v>19</v>
      </c>
      <c r="I2852" s="202"/>
      <c r="J2852" s="199"/>
      <c r="K2852" s="199"/>
      <c r="L2852" s="203"/>
      <c r="M2852" s="204"/>
      <c r="N2852" s="205"/>
      <c r="O2852" s="205"/>
      <c r="P2852" s="205"/>
      <c r="Q2852" s="205"/>
      <c r="R2852" s="205"/>
      <c r="S2852" s="205"/>
      <c r="T2852" s="206"/>
      <c r="AT2852" s="207" t="s">
        <v>189</v>
      </c>
      <c r="AU2852" s="207" t="s">
        <v>85</v>
      </c>
      <c r="AV2852" s="12" t="s">
        <v>83</v>
      </c>
      <c r="AW2852" s="12" t="s">
        <v>35</v>
      </c>
      <c r="AX2852" s="12" t="s">
        <v>75</v>
      </c>
      <c r="AY2852" s="207" t="s">
        <v>178</v>
      </c>
    </row>
    <row r="2853" spans="2:65" s="13" customFormat="1" ht="11.25">
      <c r="B2853" s="208"/>
      <c r="C2853" s="209"/>
      <c r="D2853" s="195" t="s">
        <v>189</v>
      </c>
      <c r="E2853" s="210" t="s">
        <v>19</v>
      </c>
      <c r="F2853" s="211" t="s">
        <v>1436</v>
      </c>
      <c r="G2853" s="209"/>
      <c r="H2853" s="212">
        <v>10.548999999999999</v>
      </c>
      <c r="I2853" s="213"/>
      <c r="J2853" s="209"/>
      <c r="K2853" s="209"/>
      <c r="L2853" s="214"/>
      <c r="M2853" s="215"/>
      <c r="N2853" s="216"/>
      <c r="O2853" s="216"/>
      <c r="P2853" s="216"/>
      <c r="Q2853" s="216"/>
      <c r="R2853" s="216"/>
      <c r="S2853" s="216"/>
      <c r="T2853" s="217"/>
      <c r="AT2853" s="218" t="s">
        <v>189</v>
      </c>
      <c r="AU2853" s="218" t="s">
        <v>85</v>
      </c>
      <c r="AV2853" s="13" t="s">
        <v>85</v>
      </c>
      <c r="AW2853" s="13" t="s">
        <v>35</v>
      </c>
      <c r="AX2853" s="13" t="s">
        <v>75</v>
      </c>
      <c r="AY2853" s="218" t="s">
        <v>178</v>
      </c>
    </row>
    <row r="2854" spans="2:65" s="14" customFormat="1" ht="11.25">
      <c r="B2854" s="219"/>
      <c r="C2854" s="220"/>
      <c r="D2854" s="195" t="s">
        <v>189</v>
      </c>
      <c r="E2854" s="221" t="s">
        <v>19</v>
      </c>
      <c r="F2854" s="222" t="s">
        <v>258</v>
      </c>
      <c r="G2854" s="220"/>
      <c r="H2854" s="223">
        <v>16.849</v>
      </c>
      <c r="I2854" s="224"/>
      <c r="J2854" s="220"/>
      <c r="K2854" s="220"/>
      <c r="L2854" s="225"/>
      <c r="M2854" s="226"/>
      <c r="N2854" s="227"/>
      <c r="O2854" s="227"/>
      <c r="P2854" s="227"/>
      <c r="Q2854" s="227"/>
      <c r="R2854" s="227"/>
      <c r="S2854" s="227"/>
      <c r="T2854" s="228"/>
      <c r="AT2854" s="229" t="s">
        <v>189</v>
      </c>
      <c r="AU2854" s="229" t="s">
        <v>85</v>
      </c>
      <c r="AV2854" s="14" t="s">
        <v>185</v>
      </c>
      <c r="AW2854" s="14" t="s">
        <v>35</v>
      </c>
      <c r="AX2854" s="14" t="s">
        <v>83</v>
      </c>
      <c r="AY2854" s="229" t="s">
        <v>178</v>
      </c>
    </row>
    <row r="2855" spans="2:65" s="1" customFormat="1" ht="16.5" customHeight="1">
      <c r="B2855" s="35"/>
      <c r="C2855" s="183" t="s">
        <v>2916</v>
      </c>
      <c r="D2855" s="183" t="s">
        <v>180</v>
      </c>
      <c r="E2855" s="184" t="s">
        <v>2917</v>
      </c>
      <c r="F2855" s="185" t="s">
        <v>2918</v>
      </c>
      <c r="G2855" s="186" t="s">
        <v>183</v>
      </c>
      <c r="H2855" s="187">
        <v>16.849</v>
      </c>
      <c r="I2855" s="188"/>
      <c r="J2855" s="189">
        <f>ROUND(I2855*H2855,2)</f>
        <v>0</v>
      </c>
      <c r="K2855" s="185" t="s">
        <v>184</v>
      </c>
      <c r="L2855" s="39"/>
      <c r="M2855" s="190" t="s">
        <v>19</v>
      </c>
      <c r="N2855" s="191" t="s">
        <v>46</v>
      </c>
      <c r="O2855" s="61"/>
      <c r="P2855" s="192">
        <f>O2855*H2855</f>
        <v>0</v>
      </c>
      <c r="Q2855" s="192">
        <v>7.2000000000000005E-4</v>
      </c>
      <c r="R2855" s="192">
        <f>Q2855*H2855</f>
        <v>1.2131280000000001E-2</v>
      </c>
      <c r="S2855" s="192">
        <v>0</v>
      </c>
      <c r="T2855" s="193">
        <f>S2855*H2855</f>
        <v>0</v>
      </c>
      <c r="AR2855" s="18" t="s">
        <v>288</v>
      </c>
      <c r="AT2855" s="18" t="s">
        <v>180</v>
      </c>
      <c r="AU2855" s="18" t="s">
        <v>85</v>
      </c>
      <c r="AY2855" s="18" t="s">
        <v>178</v>
      </c>
      <c r="BE2855" s="194">
        <f>IF(N2855="základní",J2855,0)</f>
        <v>0</v>
      </c>
      <c r="BF2855" s="194">
        <f>IF(N2855="snížená",J2855,0)</f>
        <v>0</v>
      </c>
      <c r="BG2855" s="194">
        <f>IF(N2855="zákl. přenesená",J2855,0)</f>
        <v>0</v>
      </c>
      <c r="BH2855" s="194">
        <f>IF(N2855="sníž. přenesená",J2855,0)</f>
        <v>0</v>
      </c>
      <c r="BI2855" s="194">
        <f>IF(N2855="nulová",J2855,0)</f>
        <v>0</v>
      </c>
      <c r="BJ2855" s="18" t="s">
        <v>83</v>
      </c>
      <c r="BK2855" s="194">
        <f>ROUND(I2855*H2855,2)</f>
        <v>0</v>
      </c>
      <c r="BL2855" s="18" t="s">
        <v>288</v>
      </c>
      <c r="BM2855" s="18" t="s">
        <v>2919</v>
      </c>
    </row>
    <row r="2856" spans="2:65" s="1" customFormat="1" ht="19.5">
      <c r="B2856" s="35"/>
      <c r="C2856" s="36"/>
      <c r="D2856" s="195" t="s">
        <v>187</v>
      </c>
      <c r="E2856" s="36"/>
      <c r="F2856" s="196" t="s">
        <v>2920</v>
      </c>
      <c r="G2856" s="36"/>
      <c r="H2856" s="36"/>
      <c r="I2856" s="113"/>
      <c r="J2856" s="36"/>
      <c r="K2856" s="36"/>
      <c r="L2856" s="39"/>
      <c r="M2856" s="197"/>
      <c r="N2856" s="61"/>
      <c r="O2856" s="61"/>
      <c r="P2856" s="61"/>
      <c r="Q2856" s="61"/>
      <c r="R2856" s="61"/>
      <c r="S2856" s="61"/>
      <c r="T2856" s="62"/>
      <c r="AT2856" s="18" t="s">
        <v>187</v>
      </c>
      <c r="AU2856" s="18" t="s">
        <v>85</v>
      </c>
    </row>
    <row r="2857" spans="2:65" s="12" customFormat="1" ht="11.25">
      <c r="B2857" s="198"/>
      <c r="C2857" s="199"/>
      <c r="D2857" s="195" t="s">
        <v>189</v>
      </c>
      <c r="E2857" s="200" t="s">
        <v>19</v>
      </c>
      <c r="F2857" s="201" t="s">
        <v>2921</v>
      </c>
      <c r="G2857" s="199"/>
      <c r="H2857" s="200" t="s">
        <v>19</v>
      </c>
      <c r="I2857" s="202"/>
      <c r="J2857" s="199"/>
      <c r="K2857" s="199"/>
      <c r="L2857" s="203"/>
      <c r="M2857" s="204"/>
      <c r="N2857" s="205"/>
      <c r="O2857" s="205"/>
      <c r="P2857" s="205"/>
      <c r="Q2857" s="205"/>
      <c r="R2857" s="205"/>
      <c r="S2857" s="205"/>
      <c r="T2857" s="206"/>
      <c r="AT2857" s="207" t="s">
        <v>189</v>
      </c>
      <c r="AU2857" s="207" t="s">
        <v>85</v>
      </c>
      <c r="AV2857" s="12" t="s">
        <v>83</v>
      </c>
      <c r="AW2857" s="12" t="s">
        <v>35</v>
      </c>
      <c r="AX2857" s="12" t="s">
        <v>75</v>
      </c>
      <c r="AY2857" s="207" t="s">
        <v>178</v>
      </c>
    </row>
    <row r="2858" spans="2:65" s="12" customFormat="1" ht="11.25">
      <c r="B2858" s="198"/>
      <c r="C2858" s="199"/>
      <c r="D2858" s="195" t="s">
        <v>189</v>
      </c>
      <c r="E2858" s="200" t="s">
        <v>19</v>
      </c>
      <c r="F2858" s="201" t="s">
        <v>1435</v>
      </c>
      <c r="G2858" s="199"/>
      <c r="H2858" s="200" t="s">
        <v>19</v>
      </c>
      <c r="I2858" s="202"/>
      <c r="J2858" s="199"/>
      <c r="K2858" s="199"/>
      <c r="L2858" s="203"/>
      <c r="M2858" s="204"/>
      <c r="N2858" s="205"/>
      <c r="O2858" s="205"/>
      <c r="P2858" s="205"/>
      <c r="Q2858" s="205"/>
      <c r="R2858" s="205"/>
      <c r="S2858" s="205"/>
      <c r="T2858" s="206"/>
      <c r="AT2858" s="207" t="s">
        <v>189</v>
      </c>
      <c r="AU2858" s="207" t="s">
        <v>85</v>
      </c>
      <c r="AV2858" s="12" t="s">
        <v>83</v>
      </c>
      <c r="AW2858" s="12" t="s">
        <v>35</v>
      </c>
      <c r="AX2858" s="12" t="s">
        <v>75</v>
      </c>
      <c r="AY2858" s="207" t="s">
        <v>178</v>
      </c>
    </row>
    <row r="2859" spans="2:65" s="12" customFormat="1" ht="11.25">
      <c r="B2859" s="198"/>
      <c r="C2859" s="199"/>
      <c r="D2859" s="195" t="s">
        <v>189</v>
      </c>
      <c r="E2859" s="200" t="s">
        <v>19</v>
      </c>
      <c r="F2859" s="201" t="s">
        <v>2914</v>
      </c>
      <c r="G2859" s="199"/>
      <c r="H2859" s="200" t="s">
        <v>19</v>
      </c>
      <c r="I2859" s="202"/>
      <c r="J2859" s="199"/>
      <c r="K2859" s="199"/>
      <c r="L2859" s="203"/>
      <c r="M2859" s="204"/>
      <c r="N2859" s="205"/>
      <c r="O2859" s="205"/>
      <c r="P2859" s="205"/>
      <c r="Q2859" s="205"/>
      <c r="R2859" s="205"/>
      <c r="S2859" s="205"/>
      <c r="T2859" s="206"/>
      <c r="AT2859" s="207" t="s">
        <v>189</v>
      </c>
      <c r="AU2859" s="207" t="s">
        <v>85</v>
      </c>
      <c r="AV2859" s="12" t="s">
        <v>83</v>
      </c>
      <c r="AW2859" s="12" t="s">
        <v>35</v>
      </c>
      <c r="AX2859" s="12" t="s">
        <v>75</v>
      </c>
      <c r="AY2859" s="207" t="s">
        <v>178</v>
      </c>
    </row>
    <row r="2860" spans="2:65" s="13" customFormat="1" ht="11.25">
      <c r="B2860" s="208"/>
      <c r="C2860" s="209"/>
      <c r="D2860" s="195" t="s">
        <v>189</v>
      </c>
      <c r="E2860" s="210" t="s">
        <v>19</v>
      </c>
      <c r="F2860" s="211" t="s">
        <v>1379</v>
      </c>
      <c r="G2860" s="209"/>
      <c r="H2860" s="212">
        <v>6.3</v>
      </c>
      <c r="I2860" s="213"/>
      <c r="J2860" s="209"/>
      <c r="K2860" s="209"/>
      <c r="L2860" s="214"/>
      <c r="M2860" s="215"/>
      <c r="N2860" s="216"/>
      <c r="O2860" s="216"/>
      <c r="P2860" s="216"/>
      <c r="Q2860" s="216"/>
      <c r="R2860" s="216"/>
      <c r="S2860" s="216"/>
      <c r="T2860" s="217"/>
      <c r="AT2860" s="218" t="s">
        <v>189</v>
      </c>
      <c r="AU2860" s="218" t="s">
        <v>85</v>
      </c>
      <c r="AV2860" s="13" t="s">
        <v>85</v>
      </c>
      <c r="AW2860" s="13" t="s">
        <v>35</v>
      </c>
      <c r="AX2860" s="13" t="s">
        <v>75</v>
      </c>
      <c r="AY2860" s="218" t="s">
        <v>178</v>
      </c>
    </row>
    <row r="2861" spans="2:65" s="12" customFormat="1" ht="11.25">
      <c r="B2861" s="198"/>
      <c r="C2861" s="199"/>
      <c r="D2861" s="195" t="s">
        <v>189</v>
      </c>
      <c r="E2861" s="200" t="s">
        <v>19</v>
      </c>
      <c r="F2861" s="201" t="s">
        <v>2915</v>
      </c>
      <c r="G2861" s="199"/>
      <c r="H2861" s="200" t="s">
        <v>19</v>
      </c>
      <c r="I2861" s="202"/>
      <c r="J2861" s="199"/>
      <c r="K2861" s="199"/>
      <c r="L2861" s="203"/>
      <c r="M2861" s="204"/>
      <c r="N2861" s="205"/>
      <c r="O2861" s="205"/>
      <c r="P2861" s="205"/>
      <c r="Q2861" s="205"/>
      <c r="R2861" s="205"/>
      <c r="S2861" s="205"/>
      <c r="T2861" s="206"/>
      <c r="AT2861" s="207" t="s">
        <v>189</v>
      </c>
      <c r="AU2861" s="207" t="s">
        <v>85</v>
      </c>
      <c r="AV2861" s="12" t="s">
        <v>83</v>
      </c>
      <c r="AW2861" s="12" t="s">
        <v>35</v>
      </c>
      <c r="AX2861" s="12" t="s">
        <v>75</v>
      </c>
      <c r="AY2861" s="207" t="s">
        <v>178</v>
      </c>
    </row>
    <row r="2862" spans="2:65" s="13" customFormat="1" ht="11.25">
      <c r="B2862" s="208"/>
      <c r="C2862" s="209"/>
      <c r="D2862" s="195" t="s">
        <v>189</v>
      </c>
      <c r="E2862" s="210" t="s">
        <v>19</v>
      </c>
      <c r="F2862" s="211" t="s">
        <v>1436</v>
      </c>
      <c r="G2862" s="209"/>
      <c r="H2862" s="212">
        <v>10.548999999999999</v>
      </c>
      <c r="I2862" s="213"/>
      <c r="J2862" s="209"/>
      <c r="K2862" s="209"/>
      <c r="L2862" s="214"/>
      <c r="M2862" s="215"/>
      <c r="N2862" s="216"/>
      <c r="O2862" s="216"/>
      <c r="P2862" s="216"/>
      <c r="Q2862" s="216"/>
      <c r="R2862" s="216"/>
      <c r="S2862" s="216"/>
      <c r="T2862" s="217"/>
      <c r="AT2862" s="218" t="s">
        <v>189</v>
      </c>
      <c r="AU2862" s="218" t="s">
        <v>85</v>
      </c>
      <c r="AV2862" s="13" t="s">
        <v>85</v>
      </c>
      <c r="AW2862" s="13" t="s">
        <v>35</v>
      </c>
      <c r="AX2862" s="13" t="s">
        <v>75</v>
      </c>
      <c r="AY2862" s="218" t="s">
        <v>178</v>
      </c>
    </row>
    <row r="2863" spans="2:65" s="14" customFormat="1" ht="11.25">
      <c r="B2863" s="219"/>
      <c r="C2863" s="220"/>
      <c r="D2863" s="195" t="s">
        <v>189</v>
      </c>
      <c r="E2863" s="221" t="s">
        <v>19</v>
      </c>
      <c r="F2863" s="222" t="s">
        <v>258</v>
      </c>
      <c r="G2863" s="220"/>
      <c r="H2863" s="223">
        <v>16.849</v>
      </c>
      <c r="I2863" s="224"/>
      <c r="J2863" s="220"/>
      <c r="K2863" s="220"/>
      <c r="L2863" s="225"/>
      <c r="M2863" s="226"/>
      <c r="N2863" s="227"/>
      <c r="O2863" s="227"/>
      <c r="P2863" s="227"/>
      <c r="Q2863" s="227"/>
      <c r="R2863" s="227"/>
      <c r="S2863" s="227"/>
      <c r="T2863" s="228"/>
      <c r="AT2863" s="229" t="s">
        <v>189</v>
      </c>
      <c r="AU2863" s="229" t="s">
        <v>85</v>
      </c>
      <c r="AV2863" s="14" t="s">
        <v>185</v>
      </c>
      <c r="AW2863" s="14" t="s">
        <v>35</v>
      </c>
      <c r="AX2863" s="14" t="s">
        <v>83</v>
      </c>
      <c r="AY2863" s="229" t="s">
        <v>178</v>
      </c>
    </row>
    <row r="2864" spans="2:65" s="1" customFormat="1" ht="16.5" customHeight="1">
      <c r="B2864" s="35"/>
      <c r="C2864" s="183" t="s">
        <v>2922</v>
      </c>
      <c r="D2864" s="183" t="s">
        <v>180</v>
      </c>
      <c r="E2864" s="184" t="s">
        <v>2923</v>
      </c>
      <c r="F2864" s="185" t="s">
        <v>2924</v>
      </c>
      <c r="G2864" s="186" t="s">
        <v>2338</v>
      </c>
      <c r="H2864" s="187">
        <v>124.971</v>
      </c>
      <c r="I2864" s="188"/>
      <c r="J2864" s="189">
        <f>ROUND(I2864*H2864,2)</f>
        <v>0</v>
      </c>
      <c r="K2864" s="185" t="s">
        <v>212</v>
      </c>
      <c r="L2864" s="39"/>
      <c r="M2864" s="190" t="s">
        <v>19</v>
      </c>
      <c r="N2864" s="191" t="s">
        <v>46</v>
      </c>
      <c r="O2864" s="61"/>
      <c r="P2864" s="192">
        <f>O2864*H2864</f>
        <v>0</v>
      </c>
      <c r="Q2864" s="192">
        <v>0</v>
      </c>
      <c r="R2864" s="192">
        <f>Q2864*H2864</f>
        <v>0</v>
      </c>
      <c r="S2864" s="192">
        <v>0</v>
      </c>
      <c r="T2864" s="193">
        <f>S2864*H2864</f>
        <v>0</v>
      </c>
      <c r="AR2864" s="18" t="s">
        <v>288</v>
      </c>
      <c r="AT2864" s="18" t="s">
        <v>180</v>
      </c>
      <c r="AU2864" s="18" t="s">
        <v>85</v>
      </c>
      <c r="AY2864" s="18" t="s">
        <v>178</v>
      </c>
      <c r="BE2864" s="194">
        <f>IF(N2864="základní",J2864,0)</f>
        <v>0</v>
      </c>
      <c r="BF2864" s="194">
        <f>IF(N2864="snížená",J2864,0)</f>
        <v>0</v>
      </c>
      <c r="BG2864" s="194">
        <f>IF(N2864="zákl. přenesená",J2864,0)</f>
        <v>0</v>
      </c>
      <c r="BH2864" s="194">
        <f>IF(N2864="sníž. přenesená",J2864,0)</f>
        <v>0</v>
      </c>
      <c r="BI2864" s="194">
        <f>IF(N2864="nulová",J2864,0)</f>
        <v>0</v>
      </c>
      <c r="BJ2864" s="18" t="s">
        <v>83</v>
      </c>
      <c r="BK2864" s="194">
        <f>ROUND(I2864*H2864,2)</f>
        <v>0</v>
      </c>
      <c r="BL2864" s="18" t="s">
        <v>288</v>
      </c>
      <c r="BM2864" s="18" t="s">
        <v>2925</v>
      </c>
    </row>
    <row r="2865" spans="2:65" s="1" customFormat="1" ht="11.25">
      <c r="B2865" s="35"/>
      <c r="C2865" s="36"/>
      <c r="D2865" s="195" t="s">
        <v>187</v>
      </c>
      <c r="E2865" s="36"/>
      <c r="F2865" s="196" t="s">
        <v>2924</v>
      </c>
      <c r="G2865" s="36"/>
      <c r="H2865" s="36"/>
      <c r="I2865" s="113"/>
      <c r="J2865" s="36"/>
      <c r="K2865" s="36"/>
      <c r="L2865" s="39"/>
      <c r="M2865" s="197"/>
      <c r="N2865" s="61"/>
      <c r="O2865" s="61"/>
      <c r="P2865" s="61"/>
      <c r="Q2865" s="61"/>
      <c r="R2865" s="61"/>
      <c r="S2865" s="61"/>
      <c r="T2865" s="62"/>
      <c r="AT2865" s="18" t="s">
        <v>187</v>
      </c>
      <c r="AU2865" s="18" t="s">
        <v>85</v>
      </c>
    </row>
    <row r="2866" spans="2:65" s="12" customFormat="1" ht="11.25">
      <c r="B2866" s="198"/>
      <c r="C2866" s="199"/>
      <c r="D2866" s="195" t="s">
        <v>189</v>
      </c>
      <c r="E2866" s="200" t="s">
        <v>19</v>
      </c>
      <c r="F2866" s="201" t="s">
        <v>2926</v>
      </c>
      <c r="G2866" s="199"/>
      <c r="H2866" s="200" t="s">
        <v>19</v>
      </c>
      <c r="I2866" s="202"/>
      <c r="J2866" s="199"/>
      <c r="K2866" s="199"/>
      <c r="L2866" s="203"/>
      <c r="M2866" s="204"/>
      <c r="N2866" s="205"/>
      <c r="O2866" s="205"/>
      <c r="P2866" s="205"/>
      <c r="Q2866" s="205"/>
      <c r="R2866" s="205"/>
      <c r="S2866" s="205"/>
      <c r="T2866" s="206"/>
      <c r="AT2866" s="207" t="s">
        <v>189</v>
      </c>
      <c r="AU2866" s="207" t="s">
        <v>85</v>
      </c>
      <c r="AV2866" s="12" t="s">
        <v>83</v>
      </c>
      <c r="AW2866" s="12" t="s">
        <v>35</v>
      </c>
      <c r="AX2866" s="12" t="s">
        <v>75</v>
      </c>
      <c r="AY2866" s="207" t="s">
        <v>178</v>
      </c>
    </row>
    <row r="2867" spans="2:65" s="12" customFormat="1" ht="11.25">
      <c r="B2867" s="198"/>
      <c r="C2867" s="199"/>
      <c r="D2867" s="195" t="s">
        <v>189</v>
      </c>
      <c r="E2867" s="200" t="s">
        <v>19</v>
      </c>
      <c r="F2867" s="201" t="s">
        <v>2665</v>
      </c>
      <c r="G2867" s="199"/>
      <c r="H2867" s="200" t="s">
        <v>19</v>
      </c>
      <c r="I2867" s="202"/>
      <c r="J2867" s="199"/>
      <c r="K2867" s="199"/>
      <c r="L2867" s="203"/>
      <c r="M2867" s="204"/>
      <c r="N2867" s="205"/>
      <c r="O2867" s="205"/>
      <c r="P2867" s="205"/>
      <c r="Q2867" s="205"/>
      <c r="R2867" s="205"/>
      <c r="S2867" s="205"/>
      <c r="T2867" s="206"/>
      <c r="AT2867" s="207" t="s">
        <v>189</v>
      </c>
      <c r="AU2867" s="207" t="s">
        <v>85</v>
      </c>
      <c r="AV2867" s="12" t="s">
        <v>83</v>
      </c>
      <c r="AW2867" s="12" t="s">
        <v>35</v>
      </c>
      <c r="AX2867" s="12" t="s">
        <v>75</v>
      </c>
      <c r="AY2867" s="207" t="s">
        <v>178</v>
      </c>
    </row>
    <row r="2868" spans="2:65" s="13" customFormat="1" ht="11.25">
      <c r="B2868" s="208"/>
      <c r="C2868" s="209"/>
      <c r="D2868" s="195" t="s">
        <v>189</v>
      </c>
      <c r="E2868" s="210" t="s">
        <v>19</v>
      </c>
      <c r="F2868" s="211" t="s">
        <v>2666</v>
      </c>
      <c r="G2868" s="209"/>
      <c r="H2868" s="212">
        <v>43.427999999999997</v>
      </c>
      <c r="I2868" s="213"/>
      <c r="J2868" s="209"/>
      <c r="K2868" s="209"/>
      <c r="L2868" s="214"/>
      <c r="M2868" s="215"/>
      <c r="N2868" s="216"/>
      <c r="O2868" s="216"/>
      <c r="P2868" s="216"/>
      <c r="Q2868" s="216"/>
      <c r="R2868" s="216"/>
      <c r="S2868" s="216"/>
      <c r="T2868" s="217"/>
      <c r="AT2868" s="218" t="s">
        <v>189</v>
      </c>
      <c r="AU2868" s="218" t="s">
        <v>85</v>
      </c>
      <c r="AV2868" s="13" t="s">
        <v>85</v>
      </c>
      <c r="AW2868" s="13" t="s">
        <v>35</v>
      </c>
      <c r="AX2868" s="13" t="s">
        <v>75</v>
      </c>
      <c r="AY2868" s="218" t="s">
        <v>178</v>
      </c>
    </row>
    <row r="2869" spans="2:65" s="12" customFormat="1" ht="11.25">
      <c r="B2869" s="198"/>
      <c r="C2869" s="199"/>
      <c r="D2869" s="195" t="s">
        <v>189</v>
      </c>
      <c r="E2869" s="200" t="s">
        <v>19</v>
      </c>
      <c r="F2869" s="201" t="s">
        <v>2667</v>
      </c>
      <c r="G2869" s="199"/>
      <c r="H2869" s="200" t="s">
        <v>19</v>
      </c>
      <c r="I2869" s="202"/>
      <c r="J2869" s="199"/>
      <c r="K2869" s="199"/>
      <c r="L2869" s="203"/>
      <c r="M2869" s="204"/>
      <c r="N2869" s="205"/>
      <c r="O2869" s="205"/>
      <c r="P2869" s="205"/>
      <c r="Q2869" s="205"/>
      <c r="R2869" s="205"/>
      <c r="S2869" s="205"/>
      <c r="T2869" s="206"/>
      <c r="AT2869" s="207" t="s">
        <v>189</v>
      </c>
      <c r="AU2869" s="207" t="s">
        <v>85</v>
      </c>
      <c r="AV2869" s="12" t="s">
        <v>83</v>
      </c>
      <c r="AW2869" s="12" t="s">
        <v>35</v>
      </c>
      <c r="AX2869" s="12" t="s">
        <v>75</v>
      </c>
      <c r="AY2869" s="207" t="s">
        <v>178</v>
      </c>
    </row>
    <row r="2870" spans="2:65" s="13" customFormat="1" ht="11.25">
      <c r="B2870" s="208"/>
      <c r="C2870" s="209"/>
      <c r="D2870" s="195" t="s">
        <v>189</v>
      </c>
      <c r="E2870" s="210" t="s">
        <v>19</v>
      </c>
      <c r="F2870" s="211" t="s">
        <v>2668</v>
      </c>
      <c r="G2870" s="209"/>
      <c r="H2870" s="212">
        <v>20.02</v>
      </c>
      <c r="I2870" s="213"/>
      <c r="J2870" s="209"/>
      <c r="K2870" s="209"/>
      <c r="L2870" s="214"/>
      <c r="M2870" s="215"/>
      <c r="N2870" s="216"/>
      <c r="O2870" s="216"/>
      <c r="P2870" s="216"/>
      <c r="Q2870" s="216"/>
      <c r="R2870" s="216"/>
      <c r="S2870" s="216"/>
      <c r="T2870" s="217"/>
      <c r="AT2870" s="218" t="s">
        <v>189</v>
      </c>
      <c r="AU2870" s="218" t="s">
        <v>85</v>
      </c>
      <c r="AV2870" s="13" t="s">
        <v>85</v>
      </c>
      <c r="AW2870" s="13" t="s">
        <v>35</v>
      </c>
      <c r="AX2870" s="13" t="s">
        <v>75</v>
      </c>
      <c r="AY2870" s="218" t="s">
        <v>178</v>
      </c>
    </row>
    <row r="2871" spans="2:65" s="12" customFormat="1" ht="11.25">
      <c r="B2871" s="198"/>
      <c r="C2871" s="199"/>
      <c r="D2871" s="195" t="s">
        <v>189</v>
      </c>
      <c r="E2871" s="200" t="s">
        <v>19</v>
      </c>
      <c r="F2871" s="201" t="s">
        <v>2669</v>
      </c>
      <c r="G2871" s="199"/>
      <c r="H2871" s="200" t="s">
        <v>19</v>
      </c>
      <c r="I2871" s="202"/>
      <c r="J2871" s="199"/>
      <c r="K2871" s="199"/>
      <c r="L2871" s="203"/>
      <c r="M2871" s="204"/>
      <c r="N2871" s="205"/>
      <c r="O2871" s="205"/>
      <c r="P2871" s="205"/>
      <c r="Q2871" s="205"/>
      <c r="R2871" s="205"/>
      <c r="S2871" s="205"/>
      <c r="T2871" s="206"/>
      <c r="AT2871" s="207" t="s">
        <v>189</v>
      </c>
      <c r="AU2871" s="207" t="s">
        <v>85</v>
      </c>
      <c r="AV2871" s="12" t="s">
        <v>83</v>
      </c>
      <c r="AW2871" s="12" t="s">
        <v>35</v>
      </c>
      <c r="AX2871" s="12" t="s">
        <v>75</v>
      </c>
      <c r="AY2871" s="207" t="s">
        <v>178</v>
      </c>
    </row>
    <row r="2872" spans="2:65" s="13" customFormat="1" ht="11.25">
      <c r="B2872" s="208"/>
      <c r="C2872" s="209"/>
      <c r="D2872" s="195" t="s">
        <v>189</v>
      </c>
      <c r="E2872" s="210" t="s">
        <v>19</v>
      </c>
      <c r="F2872" s="211" t="s">
        <v>2670</v>
      </c>
      <c r="G2872" s="209"/>
      <c r="H2872" s="212">
        <v>6.5590000000000002</v>
      </c>
      <c r="I2872" s="213"/>
      <c r="J2872" s="209"/>
      <c r="K2872" s="209"/>
      <c r="L2872" s="214"/>
      <c r="M2872" s="215"/>
      <c r="N2872" s="216"/>
      <c r="O2872" s="216"/>
      <c r="P2872" s="216"/>
      <c r="Q2872" s="216"/>
      <c r="R2872" s="216"/>
      <c r="S2872" s="216"/>
      <c r="T2872" s="217"/>
      <c r="AT2872" s="218" t="s">
        <v>189</v>
      </c>
      <c r="AU2872" s="218" t="s">
        <v>85</v>
      </c>
      <c r="AV2872" s="13" t="s">
        <v>85</v>
      </c>
      <c r="AW2872" s="13" t="s">
        <v>35</v>
      </c>
      <c r="AX2872" s="13" t="s">
        <v>75</v>
      </c>
      <c r="AY2872" s="218" t="s">
        <v>178</v>
      </c>
    </row>
    <row r="2873" spans="2:65" s="12" customFormat="1" ht="22.5">
      <c r="B2873" s="198"/>
      <c r="C2873" s="199"/>
      <c r="D2873" s="195" t="s">
        <v>189</v>
      </c>
      <c r="E2873" s="200" t="s">
        <v>19</v>
      </c>
      <c r="F2873" s="201" t="s">
        <v>2671</v>
      </c>
      <c r="G2873" s="199"/>
      <c r="H2873" s="200" t="s">
        <v>19</v>
      </c>
      <c r="I2873" s="202"/>
      <c r="J2873" s="199"/>
      <c r="K2873" s="199"/>
      <c r="L2873" s="203"/>
      <c r="M2873" s="204"/>
      <c r="N2873" s="205"/>
      <c r="O2873" s="205"/>
      <c r="P2873" s="205"/>
      <c r="Q2873" s="205"/>
      <c r="R2873" s="205"/>
      <c r="S2873" s="205"/>
      <c r="T2873" s="206"/>
      <c r="AT2873" s="207" t="s">
        <v>189</v>
      </c>
      <c r="AU2873" s="207" t="s">
        <v>85</v>
      </c>
      <c r="AV2873" s="12" t="s">
        <v>83</v>
      </c>
      <c r="AW2873" s="12" t="s">
        <v>35</v>
      </c>
      <c r="AX2873" s="12" t="s">
        <v>75</v>
      </c>
      <c r="AY2873" s="207" t="s">
        <v>178</v>
      </c>
    </row>
    <row r="2874" spans="2:65" s="13" customFormat="1" ht="11.25">
      <c r="B2874" s="208"/>
      <c r="C2874" s="209"/>
      <c r="D2874" s="195" t="s">
        <v>189</v>
      </c>
      <c r="E2874" s="210" t="s">
        <v>19</v>
      </c>
      <c r="F2874" s="211" t="s">
        <v>2672</v>
      </c>
      <c r="G2874" s="209"/>
      <c r="H2874" s="212">
        <v>54.963999999999999</v>
      </c>
      <c r="I2874" s="213"/>
      <c r="J2874" s="209"/>
      <c r="K2874" s="209"/>
      <c r="L2874" s="214"/>
      <c r="M2874" s="215"/>
      <c r="N2874" s="216"/>
      <c r="O2874" s="216"/>
      <c r="P2874" s="216"/>
      <c r="Q2874" s="216"/>
      <c r="R2874" s="216"/>
      <c r="S2874" s="216"/>
      <c r="T2874" s="217"/>
      <c r="AT2874" s="218" t="s">
        <v>189</v>
      </c>
      <c r="AU2874" s="218" t="s">
        <v>85</v>
      </c>
      <c r="AV2874" s="13" t="s">
        <v>85</v>
      </c>
      <c r="AW2874" s="13" t="s">
        <v>35</v>
      </c>
      <c r="AX2874" s="13" t="s">
        <v>75</v>
      </c>
      <c r="AY2874" s="218" t="s">
        <v>178</v>
      </c>
    </row>
    <row r="2875" spans="2:65" s="14" customFormat="1" ht="11.25">
      <c r="B2875" s="219"/>
      <c r="C2875" s="220"/>
      <c r="D2875" s="195" t="s">
        <v>189</v>
      </c>
      <c r="E2875" s="221" t="s">
        <v>19</v>
      </c>
      <c r="F2875" s="222" t="s">
        <v>258</v>
      </c>
      <c r="G2875" s="220"/>
      <c r="H2875" s="223">
        <v>124.971</v>
      </c>
      <c r="I2875" s="224"/>
      <c r="J2875" s="220"/>
      <c r="K2875" s="220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189</v>
      </c>
      <c r="AU2875" s="229" t="s">
        <v>85</v>
      </c>
      <c r="AV2875" s="14" t="s">
        <v>185</v>
      </c>
      <c r="AW2875" s="14" t="s">
        <v>35</v>
      </c>
      <c r="AX2875" s="14" t="s">
        <v>83</v>
      </c>
      <c r="AY2875" s="229" t="s">
        <v>178</v>
      </c>
    </row>
    <row r="2876" spans="2:65" s="11" customFormat="1" ht="22.9" customHeight="1">
      <c r="B2876" s="167"/>
      <c r="C2876" s="168"/>
      <c r="D2876" s="169" t="s">
        <v>74</v>
      </c>
      <c r="E2876" s="181" t="s">
        <v>2927</v>
      </c>
      <c r="F2876" s="181" t="s">
        <v>2928</v>
      </c>
      <c r="G2876" s="168"/>
      <c r="H2876" s="168"/>
      <c r="I2876" s="171"/>
      <c r="J2876" s="182">
        <f>BK2876</f>
        <v>0</v>
      </c>
      <c r="K2876" s="168"/>
      <c r="L2876" s="173"/>
      <c r="M2876" s="174"/>
      <c r="N2876" s="175"/>
      <c r="O2876" s="175"/>
      <c r="P2876" s="176">
        <f>SUM(P2877:P3016)</f>
        <v>0</v>
      </c>
      <c r="Q2876" s="175"/>
      <c r="R2876" s="176">
        <f>SUM(R2877:R3016)</f>
        <v>0.71136764999999991</v>
      </c>
      <c r="S2876" s="175"/>
      <c r="T2876" s="177">
        <f>SUM(T2877:T3016)</f>
        <v>0</v>
      </c>
      <c r="AR2876" s="178" t="s">
        <v>85</v>
      </c>
      <c r="AT2876" s="179" t="s">
        <v>74</v>
      </c>
      <c r="AU2876" s="179" t="s">
        <v>83</v>
      </c>
      <c r="AY2876" s="178" t="s">
        <v>178</v>
      </c>
      <c r="BK2876" s="180">
        <f>SUM(BK2877:BK3016)</f>
        <v>0</v>
      </c>
    </row>
    <row r="2877" spans="2:65" s="1" customFormat="1" ht="16.5" customHeight="1">
      <c r="B2877" s="35"/>
      <c r="C2877" s="183" t="s">
        <v>2929</v>
      </c>
      <c r="D2877" s="183" t="s">
        <v>180</v>
      </c>
      <c r="E2877" s="184" t="s">
        <v>2930</v>
      </c>
      <c r="F2877" s="185" t="s">
        <v>2931</v>
      </c>
      <c r="G2877" s="186" t="s">
        <v>183</v>
      </c>
      <c r="H2877" s="187">
        <v>1034.963</v>
      </c>
      <c r="I2877" s="188"/>
      <c r="J2877" s="189">
        <f>ROUND(I2877*H2877,2)</f>
        <v>0</v>
      </c>
      <c r="K2877" s="185" t="s">
        <v>184</v>
      </c>
      <c r="L2877" s="39"/>
      <c r="M2877" s="190" t="s">
        <v>19</v>
      </c>
      <c r="N2877" s="191" t="s">
        <v>46</v>
      </c>
      <c r="O2877" s="61"/>
      <c r="P2877" s="192">
        <f>O2877*H2877</f>
        <v>0</v>
      </c>
      <c r="Q2877" s="192">
        <v>0</v>
      </c>
      <c r="R2877" s="192">
        <f>Q2877*H2877</f>
        <v>0</v>
      </c>
      <c r="S2877" s="192">
        <v>0</v>
      </c>
      <c r="T2877" s="193">
        <f>S2877*H2877</f>
        <v>0</v>
      </c>
      <c r="AR2877" s="18" t="s">
        <v>288</v>
      </c>
      <c r="AT2877" s="18" t="s">
        <v>180</v>
      </c>
      <c r="AU2877" s="18" t="s">
        <v>85</v>
      </c>
      <c r="AY2877" s="18" t="s">
        <v>178</v>
      </c>
      <c r="BE2877" s="194">
        <f>IF(N2877="základní",J2877,0)</f>
        <v>0</v>
      </c>
      <c r="BF2877" s="194">
        <f>IF(N2877="snížená",J2877,0)</f>
        <v>0</v>
      </c>
      <c r="BG2877" s="194">
        <f>IF(N2877="zákl. přenesená",J2877,0)</f>
        <v>0</v>
      </c>
      <c r="BH2877" s="194">
        <f>IF(N2877="sníž. přenesená",J2877,0)</f>
        <v>0</v>
      </c>
      <c r="BI2877" s="194">
        <f>IF(N2877="nulová",J2877,0)</f>
        <v>0</v>
      </c>
      <c r="BJ2877" s="18" t="s">
        <v>83</v>
      </c>
      <c r="BK2877" s="194">
        <f>ROUND(I2877*H2877,2)</f>
        <v>0</v>
      </c>
      <c r="BL2877" s="18" t="s">
        <v>288</v>
      </c>
      <c r="BM2877" s="18" t="s">
        <v>2932</v>
      </c>
    </row>
    <row r="2878" spans="2:65" s="1" customFormat="1" ht="11.25">
      <c r="B2878" s="35"/>
      <c r="C2878" s="36"/>
      <c r="D2878" s="195" t="s">
        <v>187</v>
      </c>
      <c r="E2878" s="36"/>
      <c r="F2878" s="196" t="s">
        <v>2933</v>
      </c>
      <c r="G2878" s="36"/>
      <c r="H2878" s="36"/>
      <c r="I2878" s="113"/>
      <c r="J2878" s="36"/>
      <c r="K2878" s="36"/>
      <c r="L2878" s="39"/>
      <c r="M2878" s="197"/>
      <c r="N2878" s="61"/>
      <c r="O2878" s="61"/>
      <c r="P2878" s="61"/>
      <c r="Q2878" s="61"/>
      <c r="R2878" s="61"/>
      <c r="S2878" s="61"/>
      <c r="T2878" s="62"/>
      <c r="AT2878" s="18" t="s">
        <v>187</v>
      </c>
      <c r="AU2878" s="18" t="s">
        <v>85</v>
      </c>
    </row>
    <row r="2879" spans="2:65" s="12" customFormat="1" ht="11.25">
      <c r="B2879" s="198"/>
      <c r="C2879" s="199"/>
      <c r="D2879" s="195" t="s">
        <v>189</v>
      </c>
      <c r="E2879" s="200" t="s">
        <v>19</v>
      </c>
      <c r="F2879" s="201" t="s">
        <v>2934</v>
      </c>
      <c r="G2879" s="199"/>
      <c r="H2879" s="200" t="s">
        <v>19</v>
      </c>
      <c r="I2879" s="202"/>
      <c r="J2879" s="199"/>
      <c r="K2879" s="199"/>
      <c r="L2879" s="203"/>
      <c r="M2879" s="204"/>
      <c r="N2879" s="205"/>
      <c r="O2879" s="205"/>
      <c r="P2879" s="205"/>
      <c r="Q2879" s="205"/>
      <c r="R2879" s="205"/>
      <c r="S2879" s="205"/>
      <c r="T2879" s="206"/>
      <c r="AT2879" s="207" t="s">
        <v>189</v>
      </c>
      <c r="AU2879" s="207" t="s">
        <v>85</v>
      </c>
      <c r="AV2879" s="12" t="s">
        <v>83</v>
      </c>
      <c r="AW2879" s="12" t="s">
        <v>35</v>
      </c>
      <c r="AX2879" s="12" t="s">
        <v>75</v>
      </c>
      <c r="AY2879" s="207" t="s">
        <v>178</v>
      </c>
    </row>
    <row r="2880" spans="2:65" s="12" customFormat="1" ht="11.25">
      <c r="B2880" s="198"/>
      <c r="C2880" s="199"/>
      <c r="D2880" s="195" t="s">
        <v>189</v>
      </c>
      <c r="E2880" s="200" t="s">
        <v>19</v>
      </c>
      <c r="F2880" s="201" t="s">
        <v>2935</v>
      </c>
      <c r="G2880" s="199"/>
      <c r="H2880" s="200" t="s">
        <v>19</v>
      </c>
      <c r="I2880" s="202"/>
      <c r="J2880" s="199"/>
      <c r="K2880" s="199"/>
      <c r="L2880" s="203"/>
      <c r="M2880" s="204"/>
      <c r="N2880" s="205"/>
      <c r="O2880" s="205"/>
      <c r="P2880" s="205"/>
      <c r="Q2880" s="205"/>
      <c r="R2880" s="205"/>
      <c r="S2880" s="205"/>
      <c r="T2880" s="206"/>
      <c r="AT2880" s="207" t="s">
        <v>189</v>
      </c>
      <c r="AU2880" s="207" t="s">
        <v>85</v>
      </c>
      <c r="AV2880" s="12" t="s">
        <v>83</v>
      </c>
      <c r="AW2880" s="12" t="s">
        <v>35</v>
      </c>
      <c r="AX2880" s="12" t="s">
        <v>75</v>
      </c>
      <c r="AY2880" s="207" t="s">
        <v>178</v>
      </c>
    </row>
    <row r="2881" spans="2:51" s="13" customFormat="1" ht="11.25">
      <c r="B2881" s="208"/>
      <c r="C2881" s="209"/>
      <c r="D2881" s="195" t="s">
        <v>189</v>
      </c>
      <c r="E2881" s="210" t="s">
        <v>19</v>
      </c>
      <c r="F2881" s="211" t="s">
        <v>2936</v>
      </c>
      <c r="G2881" s="209"/>
      <c r="H2881" s="212">
        <v>332.8</v>
      </c>
      <c r="I2881" s="213"/>
      <c r="J2881" s="209"/>
      <c r="K2881" s="209"/>
      <c r="L2881" s="214"/>
      <c r="M2881" s="215"/>
      <c r="N2881" s="216"/>
      <c r="O2881" s="216"/>
      <c r="P2881" s="216"/>
      <c r="Q2881" s="216"/>
      <c r="R2881" s="216"/>
      <c r="S2881" s="216"/>
      <c r="T2881" s="217"/>
      <c r="AT2881" s="218" t="s">
        <v>189</v>
      </c>
      <c r="AU2881" s="218" t="s">
        <v>85</v>
      </c>
      <c r="AV2881" s="13" t="s">
        <v>85</v>
      </c>
      <c r="AW2881" s="13" t="s">
        <v>35</v>
      </c>
      <c r="AX2881" s="13" t="s">
        <v>75</v>
      </c>
      <c r="AY2881" s="218" t="s">
        <v>178</v>
      </c>
    </row>
    <row r="2882" spans="2:51" s="15" customFormat="1" ht="11.25">
      <c r="B2882" s="230"/>
      <c r="C2882" s="231"/>
      <c r="D2882" s="195" t="s">
        <v>189</v>
      </c>
      <c r="E2882" s="232" t="s">
        <v>19</v>
      </c>
      <c r="F2882" s="233" t="s">
        <v>274</v>
      </c>
      <c r="G2882" s="231"/>
      <c r="H2882" s="234">
        <v>332.8</v>
      </c>
      <c r="I2882" s="235"/>
      <c r="J2882" s="231"/>
      <c r="K2882" s="231"/>
      <c r="L2882" s="236"/>
      <c r="M2882" s="237"/>
      <c r="N2882" s="238"/>
      <c r="O2882" s="238"/>
      <c r="P2882" s="238"/>
      <c r="Q2882" s="238"/>
      <c r="R2882" s="238"/>
      <c r="S2882" s="238"/>
      <c r="T2882" s="239"/>
      <c r="AT2882" s="240" t="s">
        <v>189</v>
      </c>
      <c r="AU2882" s="240" t="s">
        <v>85</v>
      </c>
      <c r="AV2882" s="15" t="s">
        <v>198</v>
      </c>
      <c r="AW2882" s="15" t="s">
        <v>35</v>
      </c>
      <c r="AX2882" s="15" t="s">
        <v>75</v>
      </c>
      <c r="AY2882" s="240" t="s">
        <v>178</v>
      </c>
    </row>
    <row r="2883" spans="2:51" s="12" customFormat="1" ht="11.25">
      <c r="B2883" s="198"/>
      <c r="C2883" s="199"/>
      <c r="D2883" s="195" t="s">
        <v>189</v>
      </c>
      <c r="E2883" s="200" t="s">
        <v>19</v>
      </c>
      <c r="F2883" s="201" t="s">
        <v>2937</v>
      </c>
      <c r="G2883" s="199"/>
      <c r="H2883" s="200" t="s">
        <v>19</v>
      </c>
      <c r="I2883" s="202"/>
      <c r="J2883" s="199"/>
      <c r="K2883" s="199"/>
      <c r="L2883" s="203"/>
      <c r="M2883" s="204"/>
      <c r="N2883" s="205"/>
      <c r="O2883" s="205"/>
      <c r="P2883" s="205"/>
      <c r="Q2883" s="205"/>
      <c r="R2883" s="205"/>
      <c r="S2883" s="205"/>
      <c r="T2883" s="206"/>
      <c r="AT2883" s="207" t="s">
        <v>189</v>
      </c>
      <c r="AU2883" s="207" t="s">
        <v>85</v>
      </c>
      <c r="AV2883" s="12" t="s">
        <v>83</v>
      </c>
      <c r="AW2883" s="12" t="s">
        <v>35</v>
      </c>
      <c r="AX2883" s="12" t="s">
        <v>75</v>
      </c>
      <c r="AY2883" s="207" t="s">
        <v>178</v>
      </c>
    </row>
    <row r="2884" spans="2:51" s="12" customFormat="1" ht="11.25">
      <c r="B2884" s="198"/>
      <c r="C2884" s="199"/>
      <c r="D2884" s="195" t="s">
        <v>189</v>
      </c>
      <c r="E2884" s="200" t="s">
        <v>19</v>
      </c>
      <c r="F2884" s="201" t="s">
        <v>1170</v>
      </c>
      <c r="G2884" s="199"/>
      <c r="H2884" s="200" t="s">
        <v>19</v>
      </c>
      <c r="I2884" s="202"/>
      <c r="J2884" s="199"/>
      <c r="K2884" s="199"/>
      <c r="L2884" s="203"/>
      <c r="M2884" s="204"/>
      <c r="N2884" s="205"/>
      <c r="O2884" s="205"/>
      <c r="P2884" s="205"/>
      <c r="Q2884" s="205"/>
      <c r="R2884" s="205"/>
      <c r="S2884" s="205"/>
      <c r="T2884" s="206"/>
      <c r="AT2884" s="207" t="s">
        <v>189</v>
      </c>
      <c r="AU2884" s="207" t="s">
        <v>85</v>
      </c>
      <c r="AV2884" s="12" t="s">
        <v>83</v>
      </c>
      <c r="AW2884" s="12" t="s">
        <v>35</v>
      </c>
      <c r="AX2884" s="12" t="s">
        <v>75</v>
      </c>
      <c r="AY2884" s="207" t="s">
        <v>178</v>
      </c>
    </row>
    <row r="2885" spans="2:51" s="13" customFormat="1" ht="11.25">
      <c r="B2885" s="208"/>
      <c r="C2885" s="209"/>
      <c r="D2885" s="195" t="s">
        <v>189</v>
      </c>
      <c r="E2885" s="210" t="s">
        <v>19</v>
      </c>
      <c r="F2885" s="211" t="s">
        <v>2938</v>
      </c>
      <c r="G2885" s="209"/>
      <c r="H2885" s="212">
        <v>30.5</v>
      </c>
      <c r="I2885" s="213"/>
      <c r="J2885" s="209"/>
      <c r="K2885" s="209"/>
      <c r="L2885" s="214"/>
      <c r="M2885" s="215"/>
      <c r="N2885" s="216"/>
      <c r="O2885" s="216"/>
      <c r="P2885" s="216"/>
      <c r="Q2885" s="216"/>
      <c r="R2885" s="216"/>
      <c r="S2885" s="216"/>
      <c r="T2885" s="217"/>
      <c r="AT2885" s="218" t="s">
        <v>189</v>
      </c>
      <c r="AU2885" s="218" t="s">
        <v>85</v>
      </c>
      <c r="AV2885" s="13" t="s">
        <v>85</v>
      </c>
      <c r="AW2885" s="13" t="s">
        <v>35</v>
      </c>
      <c r="AX2885" s="13" t="s">
        <v>75</v>
      </c>
      <c r="AY2885" s="218" t="s">
        <v>178</v>
      </c>
    </row>
    <row r="2886" spans="2:51" s="12" customFormat="1" ht="11.25">
      <c r="B2886" s="198"/>
      <c r="C2886" s="199"/>
      <c r="D2886" s="195" t="s">
        <v>189</v>
      </c>
      <c r="E2886" s="200" t="s">
        <v>19</v>
      </c>
      <c r="F2886" s="201" t="s">
        <v>881</v>
      </c>
      <c r="G2886" s="199"/>
      <c r="H2886" s="200" t="s">
        <v>19</v>
      </c>
      <c r="I2886" s="202"/>
      <c r="J2886" s="199"/>
      <c r="K2886" s="199"/>
      <c r="L2886" s="203"/>
      <c r="M2886" s="204"/>
      <c r="N2886" s="205"/>
      <c r="O2886" s="205"/>
      <c r="P2886" s="205"/>
      <c r="Q2886" s="205"/>
      <c r="R2886" s="205"/>
      <c r="S2886" s="205"/>
      <c r="T2886" s="206"/>
      <c r="AT2886" s="207" t="s">
        <v>189</v>
      </c>
      <c r="AU2886" s="207" t="s">
        <v>85</v>
      </c>
      <c r="AV2886" s="12" t="s">
        <v>83</v>
      </c>
      <c r="AW2886" s="12" t="s">
        <v>35</v>
      </c>
      <c r="AX2886" s="12" t="s">
        <v>75</v>
      </c>
      <c r="AY2886" s="207" t="s">
        <v>178</v>
      </c>
    </row>
    <row r="2887" spans="2:51" s="13" customFormat="1" ht="11.25">
      <c r="B2887" s="208"/>
      <c r="C2887" s="209"/>
      <c r="D2887" s="195" t="s">
        <v>189</v>
      </c>
      <c r="E2887" s="210" t="s">
        <v>19</v>
      </c>
      <c r="F2887" s="211" t="s">
        <v>1292</v>
      </c>
      <c r="G2887" s="209"/>
      <c r="H2887" s="212">
        <v>-5.5720000000000001</v>
      </c>
      <c r="I2887" s="213"/>
      <c r="J2887" s="209"/>
      <c r="K2887" s="209"/>
      <c r="L2887" s="214"/>
      <c r="M2887" s="215"/>
      <c r="N2887" s="216"/>
      <c r="O2887" s="216"/>
      <c r="P2887" s="216"/>
      <c r="Q2887" s="216"/>
      <c r="R2887" s="216"/>
      <c r="S2887" s="216"/>
      <c r="T2887" s="217"/>
      <c r="AT2887" s="218" t="s">
        <v>189</v>
      </c>
      <c r="AU2887" s="218" t="s">
        <v>85</v>
      </c>
      <c r="AV2887" s="13" t="s">
        <v>85</v>
      </c>
      <c r="AW2887" s="13" t="s">
        <v>35</v>
      </c>
      <c r="AX2887" s="13" t="s">
        <v>75</v>
      </c>
      <c r="AY2887" s="218" t="s">
        <v>178</v>
      </c>
    </row>
    <row r="2888" spans="2:51" s="15" customFormat="1" ht="11.25">
      <c r="B2888" s="230"/>
      <c r="C2888" s="231"/>
      <c r="D2888" s="195" t="s">
        <v>189</v>
      </c>
      <c r="E2888" s="232" t="s">
        <v>19</v>
      </c>
      <c r="F2888" s="233" t="s">
        <v>274</v>
      </c>
      <c r="G2888" s="231"/>
      <c r="H2888" s="234">
        <v>24.928000000000001</v>
      </c>
      <c r="I2888" s="235"/>
      <c r="J2888" s="231"/>
      <c r="K2888" s="231"/>
      <c r="L2888" s="236"/>
      <c r="M2888" s="237"/>
      <c r="N2888" s="238"/>
      <c r="O2888" s="238"/>
      <c r="P2888" s="238"/>
      <c r="Q2888" s="238"/>
      <c r="R2888" s="238"/>
      <c r="S2888" s="238"/>
      <c r="T2888" s="239"/>
      <c r="AT2888" s="240" t="s">
        <v>189</v>
      </c>
      <c r="AU2888" s="240" t="s">
        <v>85</v>
      </c>
      <c r="AV2888" s="15" t="s">
        <v>198</v>
      </c>
      <c r="AW2888" s="15" t="s">
        <v>35</v>
      </c>
      <c r="AX2888" s="15" t="s">
        <v>75</v>
      </c>
      <c r="AY2888" s="240" t="s">
        <v>178</v>
      </c>
    </row>
    <row r="2889" spans="2:51" s="12" customFormat="1" ht="11.25">
      <c r="B2889" s="198"/>
      <c r="C2889" s="199"/>
      <c r="D2889" s="195" t="s">
        <v>189</v>
      </c>
      <c r="E2889" s="200" t="s">
        <v>19</v>
      </c>
      <c r="F2889" s="201" t="s">
        <v>1179</v>
      </c>
      <c r="G2889" s="199"/>
      <c r="H2889" s="200" t="s">
        <v>19</v>
      </c>
      <c r="I2889" s="202"/>
      <c r="J2889" s="199"/>
      <c r="K2889" s="199"/>
      <c r="L2889" s="203"/>
      <c r="M2889" s="204"/>
      <c r="N2889" s="205"/>
      <c r="O2889" s="205"/>
      <c r="P2889" s="205"/>
      <c r="Q2889" s="205"/>
      <c r="R2889" s="205"/>
      <c r="S2889" s="205"/>
      <c r="T2889" s="206"/>
      <c r="AT2889" s="207" t="s">
        <v>189</v>
      </c>
      <c r="AU2889" s="207" t="s">
        <v>85</v>
      </c>
      <c r="AV2889" s="12" t="s">
        <v>83</v>
      </c>
      <c r="AW2889" s="12" t="s">
        <v>35</v>
      </c>
      <c r="AX2889" s="12" t="s">
        <v>75</v>
      </c>
      <c r="AY2889" s="207" t="s">
        <v>178</v>
      </c>
    </row>
    <row r="2890" spans="2:51" s="13" customFormat="1" ht="11.25">
      <c r="B2890" s="208"/>
      <c r="C2890" s="209"/>
      <c r="D2890" s="195" t="s">
        <v>189</v>
      </c>
      <c r="E2890" s="210" t="s">
        <v>19</v>
      </c>
      <c r="F2890" s="211" t="s">
        <v>2939</v>
      </c>
      <c r="G2890" s="209"/>
      <c r="H2890" s="212">
        <v>39.344999999999999</v>
      </c>
      <c r="I2890" s="213"/>
      <c r="J2890" s="209"/>
      <c r="K2890" s="209"/>
      <c r="L2890" s="214"/>
      <c r="M2890" s="215"/>
      <c r="N2890" s="216"/>
      <c r="O2890" s="216"/>
      <c r="P2890" s="216"/>
      <c r="Q2890" s="216"/>
      <c r="R2890" s="216"/>
      <c r="S2890" s="216"/>
      <c r="T2890" s="217"/>
      <c r="AT2890" s="218" t="s">
        <v>189</v>
      </c>
      <c r="AU2890" s="218" t="s">
        <v>85</v>
      </c>
      <c r="AV2890" s="13" t="s">
        <v>85</v>
      </c>
      <c r="AW2890" s="13" t="s">
        <v>35</v>
      </c>
      <c r="AX2890" s="13" t="s">
        <v>75</v>
      </c>
      <c r="AY2890" s="218" t="s">
        <v>178</v>
      </c>
    </row>
    <row r="2891" spans="2:51" s="12" customFormat="1" ht="11.25">
      <c r="B2891" s="198"/>
      <c r="C2891" s="199"/>
      <c r="D2891" s="195" t="s">
        <v>189</v>
      </c>
      <c r="E2891" s="200" t="s">
        <v>19</v>
      </c>
      <c r="F2891" s="201" t="s">
        <v>881</v>
      </c>
      <c r="G2891" s="199"/>
      <c r="H2891" s="200" t="s">
        <v>19</v>
      </c>
      <c r="I2891" s="202"/>
      <c r="J2891" s="199"/>
      <c r="K2891" s="199"/>
      <c r="L2891" s="203"/>
      <c r="M2891" s="204"/>
      <c r="N2891" s="205"/>
      <c r="O2891" s="205"/>
      <c r="P2891" s="205"/>
      <c r="Q2891" s="205"/>
      <c r="R2891" s="205"/>
      <c r="S2891" s="205"/>
      <c r="T2891" s="206"/>
      <c r="AT2891" s="207" t="s">
        <v>189</v>
      </c>
      <c r="AU2891" s="207" t="s">
        <v>85</v>
      </c>
      <c r="AV2891" s="12" t="s">
        <v>83</v>
      </c>
      <c r="AW2891" s="12" t="s">
        <v>35</v>
      </c>
      <c r="AX2891" s="12" t="s">
        <v>75</v>
      </c>
      <c r="AY2891" s="207" t="s">
        <v>178</v>
      </c>
    </row>
    <row r="2892" spans="2:51" s="13" customFormat="1" ht="11.25">
      <c r="B2892" s="208"/>
      <c r="C2892" s="209"/>
      <c r="D2892" s="195" t="s">
        <v>189</v>
      </c>
      <c r="E2892" s="210" t="s">
        <v>19</v>
      </c>
      <c r="F2892" s="211" t="s">
        <v>1294</v>
      </c>
      <c r="G2892" s="209"/>
      <c r="H2892" s="212">
        <v>-3.27</v>
      </c>
      <c r="I2892" s="213"/>
      <c r="J2892" s="209"/>
      <c r="K2892" s="209"/>
      <c r="L2892" s="214"/>
      <c r="M2892" s="215"/>
      <c r="N2892" s="216"/>
      <c r="O2892" s="216"/>
      <c r="P2892" s="216"/>
      <c r="Q2892" s="216"/>
      <c r="R2892" s="216"/>
      <c r="S2892" s="216"/>
      <c r="T2892" s="217"/>
      <c r="AT2892" s="218" t="s">
        <v>189</v>
      </c>
      <c r="AU2892" s="218" t="s">
        <v>85</v>
      </c>
      <c r="AV2892" s="13" t="s">
        <v>85</v>
      </c>
      <c r="AW2892" s="13" t="s">
        <v>35</v>
      </c>
      <c r="AX2892" s="13" t="s">
        <v>75</v>
      </c>
      <c r="AY2892" s="218" t="s">
        <v>178</v>
      </c>
    </row>
    <row r="2893" spans="2:51" s="13" customFormat="1" ht="11.25">
      <c r="B2893" s="208"/>
      <c r="C2893" s="209"/>
      <c r="D2893" s="195" t="s">
        <v>189</v>
      </c>
      <c r="E2893" s="210" t="s">
        <v>19</v>
      </c>
      <c r="F2893" s="211" t="s">
        <v>1295</v>
      </c>
      <c r="G2893" s="209"/>
      <c r="H2893" s="212">
        <v>-5.9560000000000004</v>
      </c>
      <c r="I2893" s="213"/>
      <c r="J2893" s="209"/>
      <c r="K2893" s="209"/>
      <c r="L2893" s="214"/>
      <c r="M2893" s="215"/>
      <c r="N2893" s="216"/>
      <c r="O2893" s="216"/>
      <c r="P2893" s="216"/>
      <c r="Q2893" s="216"/>
      <c r="R2893" s="216"/>
      <c r="S2893" s="216"/>
      <c r="T2893" s="217"/>
      <c r="AT2893" s="218" t="s">
        <v>189</v>
      </c>
      <c r="AU2893" s="218" t="s">
        <v>85</v>
      </c>
      <c r="AV2893" s="13" t="s">
        <v>85</v>
      </c>
      <c r="AW2893" s="13" t="s">
        <v>35</v>
      </c>
      <c r="AX2893" s="13" t="s">
        <v>75</v>
      </c>
      <c r="AY2893" s="218" t="s">
        <v>178</v>
      </c>
    </row>
    <row r="2894" spans="2:51" s="15" customFormat="1" ht="11.25">
      <c r="B2894" s="230"/>
      <c r="C2894" s="231"/>
      <c r="D2894" s="195" t="s">
        <v>189</v>
      </c>
      <c r="E2894" s="232" t="s">
        <v>19</v>
      </c>
      <c r="F2894" s="233" t="s">
        <v>274</v>
      </c>
      <c r="G2894" s="231"/>
      <c r="H2894" s="234">
        <v>30.119</v>
      </c>
      <c r="I2894" s="235"/>
      <c r="J2894" s="231"/>
      <c r="K2894" s="231"/>
      <c r="L2894" s="236"/>
      <c r="M2894" s="237"/>
      <c r="N2894" s="238"/>
      <c r="O2894" s="238"/>
      <c r="P2894" s="238"/>
      <c r="Q2894" s="238"/>
      <c r="R2894" s="238"/>
      <c r="S2894" s="238"/>
      <c r="T2894" s="239"/>
      <c r="AT2894" s="240" t="s">
        <v>189</v>
      </c>
      <c r="AU2894" s="240" t="s">
        <v>85</v>
      </c>
      <c r="AV2894" s="15" t="s">
        <v>198</v>
      </c>
      <c r="AW2894" s="15" t="s">
        <v>35</v>
      </c>
      <c r="AX2894" s="15" t="s">
        <v>75</v>
      </c>
      <c r="AY2894" s="240" t="s">
        <v>178</v>
      </c>
    </row>
    <row r="2895" spans="2:51" s="12" customFormat="1" ht="11.25">
      <c r="B2895" s="198"/>
      <c r="C2895" s="199"/>
      <c r="D2895" s="195" t="s">
        <v>189</v>
      </c>
      <c r="E2895" s="200" t="s">
        <v>19</v>
      </c>
      <c r="F2895" s="201" t="s">
        <v>1182</v>
      </c>
      <c r="G2895" s="199"/>
      <c r="H2895" s="200" t="s">
        <v>19</v>
      </c>
      <c r="I2895" s="202"/>
      <c r="J2895" s="199"/>
      <c r="K2895" s="199"/>
      <c r="L2895" s="203"/>
      <c r="M2895" s="204"/>
      <c r="N2895" s="205"/>
      <c r="O2895" s="205"/>
      <c r="P2895" s="205"/>
      <c r="Q2895" s="205"/>
      <c r="R2895" s="205"/>
      <c r="S2895" s="205"/>
      <c r="T2895" s="206"/>
      <c r="AT2895" s="207" t="s">
        <v>189</v>
      </c>
      <c r="AU2895" s="207" t="s">
        <v>85</v>
      </c>
      <c r="AV2895" s="12" t="s">
        <v>83</v>
      </c>
      <c r="AW2895" s="12" t="s">
        <v>35</v>
      </c>
      <c r="AX2895" s="12" t="s">
        <v>75</v>
      </c>
      <c r="AY2895" s="207" t="s">
        <v>178</v>
      </c>
    </row>
    <row r="2896" spans="2:51" s="13" customFormat="1" ht="11.25">
      <c r="B2896" s="208"/>
      <c r="C2896" s="209"/>
      <c r="D2896" s="195" t="s">
        <v>189</v>
      </c>
      <c r="E2896" s="210" t="s">
        <v>19</v>
      </c>
      <c r="F2896" s="211" t="s">
        <v>2940</v>
      </c>
      <c r="G2896" s="209"/>
      <c r="H2896" s="212">
        <v>36.905000000000001</v>
      </c>
      <c r="I2896" s="213"/>
      <c r="J2896" s="209"/>
      <c r="K2896" s="209"/>
      <c r="L2896" s="214"/>
      <c r="M2896" s="215"/>
      <c r="N2896" s="216"/>
      <c r="O2896" s="216"/>
      <c r="P2896" s="216"/>
      <c r="Q2896" s="216"/>
      <c r="R2896" s="216"/>
      <c r="S2896" s="216"/>
      <c r="T2896" s="217"/>
      <c r="AT2896" s="218" t="s">
        <v>189</v>
      </c>
      <c r="AU2896" s="218" t="s">
        <v>85</v>
      </c>
      <c r="AV2896" s="13" t="s">
        <v>85</v>
      </c>
      <c r="AW2896" s="13" t="s">
        <v>35</v>
      </c>
      <c r="AX2896" s="13" t="s">
        <v>75</v>
      </c>
      <c r="AY2896" s="218" t="s">
        <v>178</v>
      </c>
    </row>
    <row r="2897" spans="2:51" s="12" customFormat="1" ht="11.25">
      <c r="B2897" s="198"/>
      <c r="C2897" s="199"/>
      <c r="D2897" s="195" t="s">
        <v>189</v>
      </c>
      <c r="E2897" s="200" t="s">
        <v>19</v>
      </c>
      <c r="F2897" s="201" t="s">
        <v>881</v>
      </c>
      <c r="G2897" s="199"/>
      <c r="H2897" s="200" t="s">
        <v>19</v>
      </c>
      <c r="I2897" s="202"/>
      <c r="J2897" s="199"/>
      <c r="K2897" s="199"/>
      <c r="L2897" s="203"/>
      <c r="M2897" s="204"/>
      <c r="N2897" s="205"/>
      <c r="O2897" s="205"/>
      <c r="P2897" s="205"/>
      <c r="Q2897" s="205"/>
      <c r="R2897" s="205"/>
      <c r="S2897" s="205"/>
      <c r="T2897" s="206"/>
      <c r="AT2897" s="207" t="s">
        <v>189</v>
      </c>
      <c r="AU2897" s="207" t="s">
        <v>85</v>
      </c>
      <c r="AV2897" s="12" t="s">
        <v>83</v>
      </c>
      <c r="AW2897" s="12" t="s">
        <v>35</v>
      </c>
      <c r="AX2897" s="12" t="s">
        <v>75</v>
      </c>
      <c r="AY2897" s="207" t="s">
        <v>178</v>
      </c>
    </row>
    <row r="2898" spans="2:51" s="13" customFormat="1" ht="11.25">
      <c r="B2898" s="208"/>
      <c r="C2898" s="209"/>
      <c r="D2898" s="195" t="s">
        <v>189</v>
      </c>
      <c r="E2898" s="210" t="s">
        <v>19</v>
      </c>
      <c r="F2898" s="211" t="s">
        <v>1297</v>
      </c>
      <c r="G2898" s="209"/>
      <c r="H2898" s="212">
        <v>-3.64</v>
      </c>
      <c r="I2898" s="213"/>
      <c r="J2898" s="209"/>
      <c r="K2898" s="209"/>
      <c r="L2898" s="214"/>
      <c r="M2898" s="215"/>
      <c r="N2898" s="216"/>
      <c r="O2898" s="216"/>
      <c r="P2898" s="216"/>
      <c r="Q2898" s="216"/>
      <c r="R2898" s="216"/>
      <c r="S2898" s="216"/>
      <c r="T2898" s="217"/>
      <c r="AT2898" s="218" t="s">
        <v>189</v>
      </c>
      <c r="AU2898" s="218" t="s">
        <v>85</v>
      </c>
      <c r="AV2898" s="13" t="s">
        <v>85</v>
      </c>
      <c r="AW2898" s="13" t="s">
        <v>35</v>
      </c>
      <c r="AX2898" s="13" t="s">
        <v>75</v>
      </c>
      <c r="AY2898" s="218" t="s">
        <v>178</v>
      </c>
    </row>
    <row r="2899" spans="2:51" s="15" customFormat="1" ht="11.25">
      <c r="B2899" s="230"/>
      <c r="C2899" s="231"/>
      <c r="D2899" s="195" t="s">
        <v>189</v>
      </c>
      <c r="E2899" s="232" t="s">
        <v>19</v>
      </c>
      <c r="F2899" s="233" t="s">
        <v>274</v>
      </c>
      <c r="G2899" s="231"/>
      <c r="H2899" s="234">
        <v>33.265000000000001</v>
      </c>
      <c r="I2899" s="235"/>
      <c r="J2899" s="231"/>
      <c r="K2899" s="231"/>
      <c r="L2899" s="236"/>
      <c r="M2899" s="237"/>
      <c r="N2899" s="238"/>
      <c r="O2899" s="238"/>
      <c r="P2899" s="238"/>
      <c r="Q2899" s="238"/>
      <c r="R2899" s="238"/>
      <c r="S2899" s="238"/>
      <c r="T2899" s="239"/>
      <c r="AT2899" s="240" t="s">
        <v>189</v>
      </c>
      <c r="AU2899" s="240" t="s">
        <v>85</v>
      </c>
      <c r="AV2899" s="15" t="s">
        <v>198</v>
      </c>
      <c r="AW2899" s="15" t="s">
        <v>35</v>
      </c>
      <c r="AX2899" s="15" t="s">
        <v>75</v>
      </c>
      <c r="AY2899" s="240" t="s">
        <v>178</v>
      </c>
    </row>
    <row r="2900" spans="2:51" s="12" customFormat="1" ht="11.25">
      <c r="B2900" s="198"/>
      <c r="C2900" s="199"/>
      <c r="D2900" s="195" t="s">
        <v>189</v>
      </c>
      <c r="E2900" s="200" t="s">
        <v>19</v>
      </c>
      <c r="F2900" s="201" t="s">
        <v>1185</v>
      </c>
      <c r="G2900" s="199"/>
      <c r="H2900" s="200" t="s">
        <v>19</v>
      </c>
      <c r="I2900" s="202"/>
      <c r="J2900" s="199"/>
      <c r="K2900" s="199"/>
      <c r="L2900" s="203"/>
      <c r="M2900" s="204"/>
      <c r="N2900" s="205"/>
      <c r="O2900" s="205"/>
      <c r="P2900" s="205"/>
      <c r="Q2900" s="205"/>
      <c r="R2900" s="205"/>
      <c r="S2900" s="205"/>
      <c r="T2900" s="206"/>
      <c r="AT2900" s="207" t="s">
        <v>189</v>
      </c>
      <c r="AU2900" s="207" t="s">
        <v>85</v>
      </c>
      <c r="AV2900" s="12" t="s">
        <v>83</v>
      </c>
      <c r="AW2900" s="12" t="s">
        <v>35</v>
      </c>
      <c r="AX2900" s="12" t="s">
        <v>75</v>
      </c>
      <c r="AY2900" s="207" t="s">
        <v>178</v>
      </c>
    </row>
    <row r="2901" spans="2:51" s="13" customFormat="1" ht="11.25">
      <c r="B2901" s="208"/>
      <c r="C2901" s="209"/>
      <c r="D2901" s="195" t="s">
        <v>189</v>
      </c>
      <c r="E2901" s="210" t="s">
        <v>19</v>
      </c>
      <c r="F2901" s="211" t="s">
        <v>2941</v>
      </c>
      <c r="G2901" s="209"/>
      <c r="H2901" s="212">
        <v>36.905000000000001</v>
      </c>
      <c r="I2901" s="213"/>
      <c r="J2901" s="209"/>
      <c r="K2901" s="209"/>
      <c r="L2901" s="214"/>
      <c r="M2901" s="215"/>
      <c r="N2901" s="216"/>
      <c r="O2901" s="216"/>
      <c r="P2901" s="216"/>
      <c r="Q2901" s="216"/>
      <c r="R2901" s="216"/>
      <c r="S2901" s="216"/>
      <c r="T2901" s="217"/>
      <c r="AT2901" s="218" t="s">
        <v>189</v>
      </c>
      <c r="AU2901" s="218" t="s">
        <v>85</v>
      </c>
      <c r="AV2901" s="13" t="s">
        <v>85</v>
      </c>
      <c r="AW2901" s="13" t="s">
        <v>35</v>
      </c>
      <c r="AX2901" s="13" t="s">
        <v>75</v>
      </c>
      <c r="AY2901" s="218" t="s">
        <v>178</v>
      </c>
    </row>
    <row r="2902" spans="2:51" s="12" customFormat="1" ht="11.25">
      <c r="B2902" s="198"/>
      <c r="C2902" s="199"/>
      <c r="D2902" s="195" t="s">
        <v>189</v>
      </c>
      <c r="E2902" s="200" t="s">
        <v>19</v>
      </c>
      <c r="F2902" s="201" t="s">
        <v>881</v>
      </c>
      <c r="G2902" s="199"/>
      <c r="H2902" s="200" t="s">
        <v>19</v>
      </c>
      <c r="I2902" s="202"/>
      <c r="J2902" s="199"/>
      <c r="K2902" s="199"/>
      <c r="L2902" s="203"/>
      <c r="M2902" s="204"/>
      <c r="N2902" s="205"/>
      <c r="O2902" s="205"/>
      <c r="P2902" s="205"/>
      <c r="Q2902" s="205"/>
      <c r="R2902" s="205"/>
      <c r="S2902" s="205"/>
      <c r="T2902" s="206"/>
      <c r="AT2902" s="207" t="s">
        <v>189</v>
      </c>
      <c r="AU2902" s="207" t="s">
        <v>85</v>
      </c>
      <c r="AV2902" s="12" t="s">
        <v>83</v>
      </c>
      <c r="AW2902" s="12" t="s">
        <v>35</v>
      </c>
      <c r="AX2902" s="12" t="s">
        <v>75</v>
      </c>
      <c r="AY2902" s="207" t="s">
        <v>178</v>
      </c>
    </row>
    <row r="2903" spans="2:51" s="13" customFormat="1" ht="11.25">
      <c r="B2903" s="208"/>
      <c r="C2903" s="209"/>
      <c r="D2903" s="195" t="s">
        <v>189</v>
      </c>
      <c r="E2903" s="210" t="s">
        <v>19</v>
      </c>
      <c r="F2903" s="211" t="s">
        <v>1299</v>
      </c>
      <c r="G2903" s="209"/>
      <c r="H2903" s="212">
        <v>-7.1479999999999997</v>
      </c>
      <c r="I2903" s="213"/>
      <c r="J2903" s="209"/>
      <c r="K2903" s="209"/>
      <c r="L2903" s="214"/>
      <c r="M2903" s="215"/>
      <c r="N2903" s="216"/>
      <c r="O2903" s="216"/>
      <c r="P2903" s="216"/>
      <c r="Q2903" s="216"/>
      <c r="R2903" s="216"/>
      <c r="S2903" s="216"/>
      <c r="T2903" s="217"/>
      <c r="AT2903" s="218" t="s">
        <v>189</v>
      </c>
      <c r="AU2903" s="218" t="s">
        <v>85</v>
      </c>
      <c r="AV2903" s="13" t="s">
        <v>85</v>
      </c>
      <c r="AW2903" s="13" t="s">
        <v>35</v>
      </c>
      <c r="AX2903" s="13" t="s">
        <v>75</v>
      </c>
      <c r="AY2903" s="218" t="s">
        <v>178</v>
      </c>
    </row>
    <row r="2904" spans="2:51" s="15" customFormat="1" ht="11.25">
      <c r="B2904" s="230"/>
      <c r="C2904" s="231"/>
      <c r="D2904" s="195" t="s">
        <v>189</v>
      </c>
      <c r="E2904" s="232" t="s">
        <v>19</v>
      </c>
      <c r="F2904" s="233" t="s">
        <v>274</v>
      </c>
      <c r="G2904" s="231"/>
      <c r="H2904" s="234">
        <v>29.757000000000001</v>
      </c>
      <c r="I2904" s="235"/>
      <c r="J2904" s="231"/>
      <c r="K2904" s="231"/>
      <c r="L2904" s="236"/>
      <c r="M2904" s="237"/>
      <c r="N2904" s="238"/>
      <c r="O2904" s="238"/>
      <c r="P2904" s="238"/>
      <c r="Q2904" s="238"/>
      <c r="R2904" s="238"/>
      <c r="S2904" s="238"/>
      <c r="T2904" s="239"/>
      <c r="AT2904" s="240" t="s">
        <v>189</v>
      </c>
      <c r="AU2904" s="240" t="s">
        <v>85</v>
      </c>
      <c r="AV2904" s="15" t="s">
        <v>198</v>
      </c>
      <c r="AW2904" s="15" t="s">
        <v>35</v>
      </c>
      <c r="AX2904" s="15" t="s">
        <v>75</v>
      </c>
      <c r="AY2904" s="240" t="s">
        <v>178</v>
      </c>
    </row>
    <row r="2905" spans="2:51" s="12" customFormat="1" ht="11.25">
      <c r="B2905" s="198"/>
      <c r="C2905" s="199"/>
      <c r="D2905" s="195" t="s">
        <v>189</v>
      </c>
      <c r="E2905" s="200" t="s">
        <v>19</v>
      </c>
      <c r="F2905" s="201" t="s">
        <v>1197</v>
      </c>
      <c r="G2905" s="199"/>
      <c r="H2905" s="200" t="s">
        <v>19</v>
      </c>
      <c r="I2905" s="202"/>
      <c r="J2905" s="199"/>
      <c r="K2905" s="199"/>
      <c r="L2905" s="203"/>
      <c r="M2905" s="204"/>
      <c r="N2905" s="205"/>
      <c r="O2905" s="205"/>
      <c r="P2905" s="205"/>
      <c r="Q2905" s="205"/>
      <c r="R2905" s="205"/>
      <c r="S2905" s="205"/>
      <c r="T2905" s="206"/>
      <c r="AT2905" s="207" t="s">
        <v>189</v>
      </c>
      <c r="AU2905" s="207" t="s">
        <v>85</v>
      </c>
      <c r="AV2905" s="12" t="s">
        <v>83</v>
      </c>
      <c r="AW2905" s="12" t="s">
        <v>35</v>
      </c>
      <c r="AX2905" s="12" t="s">
        <v>75</v>
      </c>
      <c r="AY2905" s="207" t="s">
        <v>178</v>
      </c>
    </row>
    <row r="2906" spans="2:51" s="13" customFormat="1" ht="11.25">
      <c r="B2906" s="208"/>
      <c r="C2906" s="209"/>
      <c r="D2906" s="195" t="s">
        <v>189</v>
      </c>
      <c r="E2906" s="210" t="s">
        <v>19</v>
      </c>
      <c r="F2906" s="211" t="s">
        <v>2942</v>
      </c>
      <c r="G2906" s="209"/>
      <c r="H2906" s="212">
        <v>101.26</v>
      </c>
      <c r="I2906" s="213"/>
      <c r="J2906" s="209"/>
      <c r="K2906" s="209"/>
      <c r="L2906" s="214"/>
      <c r="M2906" s="215"/>
      <c r="N2906" s="216"/>
      <c r="O2906" s="216"/>
      <c r="P2906" s="216"/>
      <c r="Q2906" s="216"/>
      <c r="R2906" s="216"/>
      <c r="S2906" s="216"/>
      <c r="T2906" s="217"/>
      <c r="AT2906" s="218" t="s">
        <v>189</v>
      </c>
      <c r="AU2906" s="218" t="s">
        <v>85</v>
      </c>
      <c r="AV2906" s="13" t="s">
        <v>85</v>
      </c>
      <c r="AW2906" s="13" t="s">
        <v>35</v>
      </c>
      <c r="AX2906" s="13" t="s">
        <v>75</v>
      </c>
      <c r="AY2906" s="218" t="s">
        <v>178</v>
      </c>
    </row>
    <row r="2907" spans="2:51" s="12" customFormat="1" ht="11.25">
      <c r="B2907" s="198"/>
      <c r="C2907" s="199"/>
      <c r="D2907" s="195" t="s">
        <v>189</v>
      </c>
      <c r="E2907" s="200" t="s">
        <v>19</v>
      </c>
      <c r="F2907" s="201" t="s">
        <v>881</v>
      </c>
      <c r="G2907" s="199"/>
      <c r="H2907" s="200" t="s">
        <v>19</v>
      </c>
      <c r="I2907" s="202"/>
      <c r="J2907" s="199"/>
      <c r="K2907" s="199"/>
      <c r="L2907" s="203"/>
      <c r="M2907" s="204"/>
      <c r="N2907" s="205"/>
      <c r="O2907" s="205"/>
      <c r="P2907" s="205"/>
      <c r="Q2907" s="205"/>
      <c r="R2907" s="205"/>
      <c r="S2907" s="205"/>
      <c r="T2907" s="206"/>
      <c r="AT2907" s="207" t="s">
        <v>189</v>
      </c>
      <c r="AU2907" s="207" t="s">
        <v>85</v>
      </c>
      <c r="AV2907" s="12" t="s">
        <v>83</v>
      </c>
      <c r="AW2907" s="12" t="s">
        <v>35</v>
      </c>
      <c r="AX2907" s="12" t="s">
        <v>75</v>
      </c>
      <c r="AY2907" s="207" t="s">
        <v>178</v>
      </c>
    </row>
    <row r="2908" spans="2:51" s="13" customFormat="1" ht="11.25">
      <c r="B2908" s="208"/>
      <c r="C2908" s="209"/>
      <c r="D2908" s="195" t="s">
        <v>189</v>
      </c>
      <c r="E2908" s="210" t="s">
        <v>19</v>
      </c>
      <c r="F2908" s="211" t="s">
        <v>1301</v>
      </c>
      <c r="G2908" s="209"/>
      <c r="H2908" s="212">
        <v>-14.577</v>
      </c>
      <c r="I2908" s="213"/>
      <c r="J2908" s="209"/>
      <c r="K2908" s="209"/>
      <c r="L2908" s="214"/>
      <c r="M2908" s="215"/>
      <c r="N2908" s="216"/>
      <c r="O2908" s="216"/>
      <c r="P2908" s="216"/>
      <c r="Q2908" s="216"/>
      <c r="R2908" s="216"/>
      <c r="S2908" s="216"/>
      <c r="T2908" s="217"/>
      <c r="AT2908" s="218" t="s">
        <v>189</v>
      </c>
      <c r="AU2908" s="218" t="s">
        <v>85</v>
      </c>
      <c r="AV2908" s="13" t="s">
        <v>85</v>
      </c>
      <c r="AW2908" s="13" t="s">
        <v>35</v>
      </c>
      <c r="AX2908" s="13" t="s">
        <v>75</v>
      </c>
      <c r="AY2908" s="218" t="s">
        <v>178</v>
      </c>
    </row>
    <row r="2909" spans="2:51" s="15" customFormat="1" ht="11.25">
      <c r="B2909" s="230"/>
      <c r="C2909" s="231"/>
      <c r="D2909" s="195" t="s">
        <v>189</v>
      </c>
      <c r="E2909" s="232" t="s">
        <v>19</v>
      </c>
      <c r="F2909" s="233" t="s">
        <v>274</v>
      </c>
      <c r="G2909" s="231"/>
      <c r="H2909" s="234">
        <v>86.683000000000007</v>
      </c>
      <c r="I2909" s="235"/>
      <c r="J2909" s="231"/>
      <c r="K2909" s="231"/>
      <c r="L2909" s="236"/>
      <c r="M2909" s="237"/>
      <c r="N2909" s="238"/>
      <c r="O2909" s="238"/>
      <c r="P2909" s="238"/>
      <c r="Q2909" s="238"/>
      <c r="R2909" s="238"/>
      <c r="S2909" s="238"/>
      <c r="T2909" s="239"/>
      <c r="AT2909" s="240" t="s">
        <v>189</v>
      </c>
      <c r="AU2909" s="240" t="s">
        <v>85</v>
      </c>
      <c r="AV2909" s="15" t="s">
        <v>198</v>
      </c>
      <c r="AW2909" s="15" t="s">
        <v>35</v>
      </c>
      <c r="AX2909" s="15" t="s">
        <v>75</v>
      </c>
      <c r="AY2909" s="240" t="s">
        <v>178</v>
      </c>
    </row>
    <row r="2910" spans="2:51" s="12" customFormat="1" ht="11.25">
      <c r="B2910" s="198"/>
      <c r="C2910" s="199"/>
      <c r="D2910" s="195" t="s">
        <v>189</v>
      </c>
      <c r="E2910" s="200" t="s">
        <v>19</v>
      </c>
      <c r="F2910" s="201" t="s">
        <v>1200</v>
      </c>
      <c r="G2910" s="199"/>
      <c r="H2910" s="200" t="s">
        <v>19</v>
      </c>
      <c r="I2910" s="202"/>
      <c r="J2910" s="199"/>
      <c r="K2910" s="199"/>
      <c r="L2910" s="203"/>
      <c r="M2910" s="204"/>
      <c r="N2910" s="205"/>
      <c r="O2910" s="205"/>
      <c r="P2910" s="205"/>
      <c r="Q2910" s="205"/>
      <c r="R2910" s="205"/>
      <c r="S2910" s="205"/>
      <c r="T2910" s="206"/>
      <c r="AT2910" s="207" t="s">
        <v>189</v>
      </c>
      <c r="AU2910" s="207" t="s">
        <v>85</v>
      </c>
      <c r="AV2910" s="12" t="s">
        <v>83</v>
      </c>
      <c r="AW2910" s="12" t="s">
        <v>35</v>
      </c>
      <c r="AX2910" s="12" t="s">
        <v>75</v>
      </c>
      <c r="AY2910" s="207" t="s">
        <v>178</v>
      </c>
    </row>
    <row r="2911" spans="2:51" s="13" customFormat="1" ht="11.25">
      <c r="B2911" s="208"/>
      <c r="C2911" s="209"/>
      <c r="D2911" s="195" t="s">
        <v>189</v>
      </c>
      <c r="E2911" s="210" t="s">
        <v>19</v>
      </c>
      <c r="F2911" s="211" t="s">
        <v>2943</v>
      </c>
      <c r="G2911" s="209"/>
      <c r="H2911" s="212">
        <v>59.17</v>
      </c>
      <c r="I2911" s="213"/>
      <c r="J2911" s="209"/>
      <c r="K2911" s="209"/>
      <c r="L2911" s="214"/>
      <c r="M2911" s="215"/>
      <c r="N2911" s="216"/>
      <c r="O2911" s="216"/>
      <c r="P2911" s="216"/>
      <c r="Q2911" s="216"/>
      <c r="R2911" s="216"/>
      <c r="S2911" s="216"/>
      <c r="T2911" s="217"/>
      <c r="AT2911" s="218" t="s">
        <v>189</v>
      </c>
      <c r="AU2911" s="218" t="s">
        <v>85</v>
      </c>
      <c r="AV2911" s="13" t="s">
        <v>85</v>
      </c>
      <c r="AW2911" s="13" t="s">
        <v>35</v>
      </c>
      <c r="AX2911" s="13" t="s">
        <v>75</v>
      </c>
      <c r="AY2911" s="218" t="s">
        <v>178</v>
      </c>
    </row>
    <row r="2912" spans="2:51" s="12" customFormat="1" ht="11.25">
      <c r="B2912" s="198"/>
      <c r="C2912" s="199"/>
      <c r="D2912" s="195" t="s">
        <v>189</v>
      </c>
      <c r="E2912" s="200" t="s">
        <v>19</v>
      </c>
      <c r="F2912" s="201" t="s">
        <v>881</v>
      </c>
      <c r="G2912" s="199"/>
      <c r="H2912" s="200" t="s">
        <v>19</v>
      </c>
      <c r="I2912" s="202"/>
      <c r="J2912" s="199"/>
      <c r="K2912" s="199"/>
      <c r="L2912" s="203"/>
      <c r="M2912" s="204"/>
      <c r="N2912" s="205"/>
      <c r="O2912" s="205"/>
      <c r="P2912" s="205"/>
      <c r="Q2912" s="205"/>
      <c r="R2912" s="205"/>
      <c r="S2912" s="205"/>
      <c r="T2912" s="206"/>
      <c r="AT2912" s="207" t="s">
        <v>189</v>
      </c>
      <c r="AU2912" s="207" t="s">
        <v>85</v>
      </c>
      <c r="AV2912" s="12" t="s">
        <v>83</v>
      </c>
      <c r="AW2912" s="12" t="s">
        <v>35</v>
      </c>
      <c r="AX2912" s="12" t="s">
        <v>75</v>
      </c>
      <c r="AY2912" s="207" t="s">
        <v>178</v>
      </c>
    </row>
    <row r="2913" spans="2:51" s="13" customFormat="1" ht="11.25">
      <c r="B2913" s="208"/>
      <c r="C2913" s="209"/>
      <c r="D2913" s="195" t="s">
        <v>189</v>
      </c>
      <c r="E2913" s="210" t="s">
        <v>19</v>
      </c>
      <c r="F2913" s="211" t="s">
        <v>1303</v>
      </c>
      <c r="G2913" s="209"/>
      <c r="H2913" s="212">
        <v>-5.0270000000000001</v>
      </c>
      <c r="I2913" s="213"/>
      <c r="J2913" s="209"/>
      <c r="K2913" s="209"/>
      <c r="L2913" s="214"/>
      <c r="M2913" s="215"/>
      <c r="N2913" s="216"/>
      <c r="O2913" s="216"/>
      <c r="P2913" s="216"/>
      <c r="Q2913" s="216"/>
      <c r="R2913" s="216"/>
      <c r="S2913" s="216"/>
      <c r="T2913" s="217"/>
      <c r="AT2913" s="218" t="s">
        <v>189</v>
      </c>
      <c r="AU2913" s="218" t="s">
        <v>85</v>
      </c>
      <c r="AV2913" s="13" t="s">
        <v>85</v>
      </c>
      <c r="AW2913" s="13" t="s">
        <v>35</v>
      </c>
      <c r="AX2913" s="13" t="s">
        <v>75</v>
      </c>
      <c r="AY2913" s="218" t="s">
        <v>178</v>
      </c>
    </row>
    <row r="2914" spans="2:51" s="15" customFormat="1" ht="11.25">
      <c r="B2914" s="230"/>
      <c r="C2914" s="231"/>
      <c r="D2914" s="195" t="s">
        <v>189</v>
      </c>
      <c r="E2914" s="232" t="s">
        <v>19</v>
      </c>
      <c r="F2914" s="233" t="s">
        <v>274</v>
      </c>
      <c r="G2914" s="231"/>
      <c r="H2914" s="234">
        <v>54.143000000000001</v>
      </c>
      <c r="I2914" s="235"/>
      <c r="J2914" s="231"/>
      <c r="K2914" s="231"/>
      <c r="L2914" s="236"/>
      <c r="M2914" s="237"/>
      <c r="N2914" s="238"/>
      <c r="O2914" s="238"/>
      <c r="P2914" s="238"/>
      <c r="Q2914" s="238"/>
      <c r="R2914" s="238"/>
      <c r="S2914" s="238"/>
      <c r="T2914" s="239"/>
      <c r="AT2914" s="240" t="s">
        <v>189</v>
      </c>
      <c r="AU2914" s="240" t="s">
        <v>85</v>
      </c>
      <c r="AV2914" s="15" t="s">
        <v>198</v>
      </c>
      <c r="AW2914" s="15" t="s">
        <v>35</v>
      </c>
      <c r="AX2914" s="15" t="s">
        <v>75</v>
      </c>
      <c r="AY2914" s="240" t="s">
        <v>178</v>
      </c>
    </row>
    <row r="2915" spans="2:51" s="12" customFormat="1" ht="11.25">
      <c r="B2915" s="198"/>
      <c r="C2915" s="199"/>
      <c r="D2915" s="195" t="s">
        <v>189</v>
      </c>
      <c r="E2915" s="200" t="s">
        <v>19</v>
      </c>
      <c r="F2915" s="201" t="s">
        <v>1203</v>
      </c>
      <c r="G2915" s="199"/>
      <c r="H2915" s="200" t="s">
        <v>19</v>
      </c>
      <c r="I2915" s="202"/>
      <c r="J2915" s="199"/>
      <c r="K2915" s="199"/>
      <c r="L2915" s="203"/>
      <c r="M2915" s="204"/>
      <c r="N2915" s="205"/>
      <c r="O2915" s="205"/>
      <c r="P2915" s="205"/>
      <c r="Q2915" s="205"/>
      <c r="R2915" s="205"/>
      <c r="S2915" s="205"/>
      <c r="T2915" s="206"/>
      <c r="AT2915" s="207" t="s">
        <v>189</v>
      </c>
      <c r="AU2915" s="207" t="s">
        <v>85</v>
      </c>
      <c r="AV2915" s="12" t="s">
        <v>83</v>
      </c>
      <c r="AW2915" s="12" t="s">
        <v>35</v>
      </c>
      <c r="AX2915" s="12" t="s">
        <v>75</v>
      </c>
      <c r="AY2915" s="207" t="s">
        <v>178</v>
      </c>
    </row>
    <row r="2916" spans="2:51" s="13" customFormat="1" ht="11.25">
      <c r="B2916" s="208"/>
      <c r="C2916" s="209"/>
      <c r="D2916" s="195" t="s">
        <v>189</v>
      </c>
      <c r="E2916" s="210" t="s">
        <v>19</v>
      </c>
      <c r="F2916" s="211" t="s">
        <v>2944</v>
      </c>
      <c r="G2916" s="209"/>
      <c r="H2916" s="212">
        <v>64.355000000000004</v>
      </c>
      <c r="I2916" s="213"/>
      <c r="J2916" s="209"/>
      <c r="K2916" s="209"/>
      <c r="L2916" s="214"/>
      <c r="M2916" s="215"/>
      <c r="N2916" s="216"/>
      <c r="O2916" s="216"/>
      <c r="P2916" s="216"/>
      <c r="Q2916" s="216"/>
      <c r="R2916" s="216"/>
      <c r="S2916" s="216"/>
      <c r="T2916" s="217"/>
      <c r="AT2916" s="218" t="s">
        <v>189</v>
      </c>
      <c r="AU2916" s="218" t="s">
        <v>85</v>
      </c>
      <c r="AV2916" s="13" t="s">
        <v>85</v>
      </c>
      <c r="AW2916" s="13" t="s">
        <v>35</v>
      </c>
      <c r="AX2916" s="13" t="s">
        <v>75</v>
      </c>
      <c r="AY2916" s="218" t="s">
        <v>178</v>
      </c>
    </row>
    <row r="2917" spans="2:51" s="12" customFormat="1" ht="11.25">
      <c r="B2917" s="198"/>
      <c r="C2917" s="199"/>
      <c r="D2917" s="195" t="s">
        <v>189</v>
      </c>
      <c r="E2917" s="200" t="s">
        <v>19</v>
      </c>
      <c r="F2917" s="201" t="s">
        <v>881</v>
      </c>
      <c r="G2917" s="199"/>
      <c r="H2917" s="200" t="s">
        <v>19</v>
      </c>
      <c r="I2917" s="202"/>
      <c r="J2917" s="199"/>
      <c r="K2917" s="199"/>
      <c r="L2917" s="203"/>
      <c r="M2917" s="204"/>
      <c r="N2917" s="205"/>
      <c r="O2917" s="205"/>
      <c r="P2917" s="205"/>
      <c r="Q2917" s="205"/>
      <c r="R2917" s="205"/>
      <c r="S2917" s="205"/>
      <c r="T2917" s="206"/>
      <c r="AT2917" s="207" t="s">
        <v>189</v>
      </c>
      <c r="AU2917" s="207" t="s">
        <v>85</v>
      </c>
      <c r="AV2917" s="12" t="s">
        <v>83</v>
      </c>
      <c r="AW2917" s="12" t="s">
        <v>35</v>
      </c>
      <c r="AX2917" s="12" t="s">
        <v>75</v>
      </c>
      <c r="AY2917" s="207" t="s">
        <v>178</v>
      </c>
    </row>
    <row r="2918" spans="2:51" s="13" customFormat="1" ht="11.25">
      <c r="B2918" s="208"/>
      <c r="C2918" s="209"/>
      <c r="D2918" s="195" t="s">
        <v>189</v>
      </c>
      <c r="E2918" s="210" t="s">
        <v>19</v>
      </c>
      <c r="F2918" s="211" t="s">
        <v>1303</v>
      </c>
      <c r="G2918" s="209"/>
      <c r="H2918" s="212">
        <v>-5.0270000000000001</v>
      </c>
      <c r="I2918" s="213"/>
      <c r="J2918" s="209"/>
      <c r="K2918" s="209"/>
      <c r="L2918" s="214"/>
      <c r="M2918" s="215"/>
      <c r="N2918" s="216"/>
      <c r="O2918" s="216"/>
      <c r="P2918" s="216"/>
      <c r="Q2918" s="216"/>
      <c r="R2918" s="216"/>
      <c r="S2918" s="216"/>
      <c r="T2918" s="217"/>
      <c r="AT2918" s="218" t="s">
        <v>189</v>
      </c>
      <c r="AU2918" s="218" t="s">
        <v>85</v>
      </c>
      <c r="AV2918" s="13" t="s">
        <v>85</v>
      </c>
      <c r="AW2918" s="13" t="s">
        <v>35</v>
      </c>
      <c r="AX2918" s="13" t="s">
        <v>75</v>
      </c>
      <c r="AY2918" s="218" t="s">
        <v>178</v>
      </c>
    </row>
    <row r="2919" spans="2:51" s="15" customFormat="1" ht="11.25">
      <c r="B2919" s="230"/>
      <c r="C2919" s="231"/>
      <c r="D2919" s="195" t="s">
        <v>189</v>
      </c>
      <c r="E2919" s="232" t="s">
        <v>19</v>
      </c>
      <c r="F2919" s="233" t="s">
        <v>274</v>
      </c>
      <c r="G2919" s="231"/>
      <c r="H2919" s="234">
        <v>59.328000000000003</v>
      </c>
      <c r="I2919" s="235"/>
      <c r="J2919" s="231"/>
      <c r="K2919" s="231"/>
      <c r="L2919" s="236"/>
      <c r="M2919" s="237"/>
      <c r="N2919" s="238"/>
      <c r="O2919" s="238"/>
      <c r="P2919" s="238"/>
      <c r="Q2919" s="238"/>
      <c r="R2919" s="238"/>
      <c r="S2919" s="238"/>
      <c r="T2919" s="239"/>
      <c r="AT2919" s="240" t="s">
        <v>189</v>
      </c>
      <c r="AU2919" s="240" t="s">
        <v>85</v>
      </c>
      <c r="AV2919" s="15" t="s">
        <v>198</v>
      </c>
      <c r="AW2919" s="15" t="s">
        <v>35</v>
      </c>
      <c r="AX2919" s="15" t="s">
        <v>75</v>
      </c>
      <c r="AY2919" s="240" t="s">
        <v>178</v>
      </c>
    </row>
    <row r="2920" spans="2:51" s="12" customFormat="1" ht="11.25">
      <c r="B2920" s="198"/>
      <c r="C2920" s="199"/>
      <c r="D2920" s="195" t="s">
        <v>189</v>
      </c>
      <c r="E2920" s="200" t="s">
        <v>19</v>
      </c>
      <c r="F2920" s="201" t="s">
        <v>1212</v>
      </c>
      <c r="G2920" s="199"/>
      <c r="H2920" s="200" t="s">
        <v>19</v>
      </c>
      <c r="I2920" s="202"/>
      <c r="J2920" s="199"/>
      <c r="K2920" s="199"/>
      <c r="L2920" s="203"/>
      <c r="M2920" s="204"/>
      <c r="N2920" s="205"/>
      <c r="O2920" s="205"/>
      <c r="P2920" s="205"/>
      <c r="Q2920" s="205"/>
      <c r="R2920" s="205"/>
      <c r="S2920" s="205"/>
      <c r="T2920" s="206"/>
      <c r="AT2920" s="207" t="s">
        <v>189</v>
      </c>
      <c r="AU2920" s="207" t="s">
        <v>85</v>
      </c>
      <c r="AV2920" s="12" t="s">
        <v>83</v>
      </c>
      <c r="AW2920" s="12" t="s">
        <v>35</v>
      </c>
      <c r="AX2920" s="12" t="s">
        <v>75</v>
      </c>
      <c r="AY2920" s="207" t="s">
        <v>178</v>
      </c>
    </row>
    <row r="2921" spans="2:51" s="13" customFormat="1" ht="11.25">
      <c r="B2921" s="208"/>
      <c r="C2921" s="209"/>
      <c r="D2921" s="195" t="s">
        <v>189</v>
      </c>
      <c r="E2921" s="210" t="s">
        <v>19</v>
      </c>
      <c r="F2921" s="211" t="s">
        <v>2945</v>
      </c>
      <c r="G2921" s="209"/>
      <c r="H2921" s="212">
        <v>58.56</v>
      </c>
      <c r="I2921" s="213"/>
      <c r="J2921" s="209"/>
      <c r="K2921" s="209"/>
      <c r="L2921" s="214"/>
      <c r="M2921" s="215"/>
      <c r="N2921" s="216"/>
      <c r="O2921" s="216"/>
      <c r="P2921" s="216"/>
      <c r="Q2921" s="216"/>
      <c r="R2921" s="216"/>
      <c r="S2921" s="216"/>
      <c r="T2921" s="217"/>
      <c r="AT2921" s="218" t="s">
        <v>189</v>
      </c>
      <c r="AU2921" s="218" t="s">
        <v>85</v>
      </c>
      <c r="AV2921" s="13" t="s">
        <v>85</v>
      </c>
      <c r="AW2921" s="13" t="s">
        <v>35</v>
      </c>
      <c r="AX2921" s="13" t="s">
        <v>75</v>
      </c>
      <c r="AY2921" s="218" t="s">
        <v>178</v>
      </c>
    </row>
    <row r="2922" spans="2:51" s="12" customFormat="1" ht="11.25">
      <c r="B2922" s="198"/>
      <c r="C2922" s="199"/>
      <c r="D2922" s="195" t="s">
        <v>189</v>
      </c>
      <c r="E2922" s="200" t="s">
        <v>19</v>
      </c>
      <c r="F2922" s="201" t="s">
        <v>881</v>
      </c>
      <c r="G2922" s="199"/>
      <c r="H2922" s="200" t="s">
        <v>19</v>
      </c>
      <c r="I2922" s="202"/>
      <c r="J2922" s="199"/>
      <c r="K2922" s="199"/>
      <c r="L2922" s="203"/>
      <c r="M2922" s="204"/>
      <c r="N2922" s="205"/>
      <c r="O2922" s="205"/>
      <c r="P2922" s="205"/>
      <c r="Q2922" s="205"/>
      <c r="R2922" s="205"/>
      <c r="S2922" s="205"/>
      <c r="T2922" s="206"/>
      <c r="AT2922" s="207" t="s">
        <v>189</v>
      </c>
      <c r="AU2922" s="207" t="s">
        <v>85</v>
      </c>
      <c r="AV2922" s="12" t="s">
        <v>83</v>
      </c>
      <c r="AW2922" s="12" t="s">
        <v>35</v>
      </c>
      <c r="AX2922" s="12" t="s">
        <v>75</v>
      </c>
      <c r="AY2922" s="207" t="s">
        <v>178</v>
      </c>
    </row>
    <row r="2923" spans="2:51" s="13" customFormat="1" ht="11.25">
      <c r="B2923" s="208"/>
      <c r="C2923" s="209"/>
      <c r="D2923" s="195" t="s">
        <v>189</v>
      </c>
      <c r="E2923" s="210" t="s">
        <v>19</v>
      </c>
      <c r="F2923" s="211" t="s">
        <v>1306</v>
      </c>
      <c r="G2923" s="209"/>
      <c r="H2923" s="212">
        <v>-9.5709999999999997</v>
      </c>
      <c r="I2923" s="213"/>
      <c r="J2923" s="209"/>
      <c r="K2923" s="209"/>
      <c r="L2923" s="214"/>
      <c r="M2923" s="215"/>
      <c r="N2923" s="216"/>
      <c r="O2923" s="216"/>
      <c r="P2923" s="216"/>
      <c r="Q2923" s="216"/>
      <c r="R2923" s="216"/>
      <c r="S2923" s="216"/>
      <c r="T2923" s="217"/>
      <c r="AT2923" s="218" t="s">
        <v>189</v>
      </c>
      <c r="AU2923" s="218" t="s">
        <v>85</v>
      </c>
      <c r="AV2923" s="13" t="s">
        <v>85</v>
      </c>
      <c r="AW2923" s="13" t="s">
        <v>35</v>
      </c>
      <c r="AX2923" s="13" t="s">
        <v>75</v>
      </c>
      <c r="AY2923" s="218" t="s">
        <v>178</v>
      </c>
    </row>
    <row r="2924" spans="2:51" s="15" customFormat="1" ht="11.25">
      <c r="B2924" s="230"/>
      <c r="C2924" s="231"/>
      <c r="D2924" s="195" t="s">
        <v>189</v>
      </c>
      <c r="E2924" s="232" t="s">
        <v>19</v>
      </c>
      <c r="F2924" s="233" t="s">
        <v>274</v>
      </c>
      <c r="G2924" s="231"/>
      <c r="H2924" s="234">
        <v>48.988999999999997</v>
      </c>
      <c r="I2924" s="235"/>
      <c r="J2924" s="231"/>
      <c r="K2924" s="231"/>
      <c r="L2924" s="236"/>
      <c r="M2924" s="237"/>
      <c r="N2924" s="238"/>
      <c r="O2924" s="238"/>
      <c r="P2924" s="238"/>
      <c r="Q2924" s="238"/>
      <c r="R2924" s="238"/>
      <c r="S2924" s="238"/>
      <c r="T2924" s="239"/>
      <c r="AT2924" s="240" t="s">
        <v>189</v>
      </c>
      <c r="AU2924" s="240" t="s">
        <v>85</v>
      </c>
      <c r="AV2924" s="15" t="s">
        <v>198</v>
      </c>
      <c r="AW2924" s="15" t="s">
        <v>35</v>
      </c>
      <c r="AX2924" s="15" t="s">
        <v>75</v>
      </c>
      <c r="AY2924" s="240" t="s">
        <v>178</v>
      </c>
    </row>
    <row r="2925" spans="2:51" s="12" customFormat="1" ht="11.25">
      <c r="B2925" s="198"/>
      <c r="C2925" s="199"/>
      <c r="D2925" s="195" t="s">
        <v>189</v>
      </c>
      <c r="E2925" s="200" t="s">
        <v>19</v>
      </c>
      <c r="F2925" s="201" t="s">
        <v>1215</v>
      </c>
      <c r="G2925" s="199"/>
      <c r="H2925" s="200" t="s">
        <v>19</v>
      </c>
      <c r="I2925" s="202"/>
      <c r="J2925" s="199"/>
      <c r="K2925" s="199"/>
      <c r="L2925" s="203"/>
      <c r="M2925" s="204"/>
      <c r="N2925" s="205"/>
      <c r="O2925" s="205"/>
      <c r="P2925" s="205"/>
      <c r="Q2925" s="205"/>
      <c r="R2925" s="205"/>
      <c r="S2925" s="205"/>
      <c r="T2925" s="206"/>
      <c r="AT2925" s="207" t="s">
        <v>189</v>
      </c>
      <c r="AU2925" s="207" t="s">
        <v>85</v>
      </c>
      <c r="AV2925" s="12" t="s">
        <v>83</v>
      </c>
      <c r="AW2925" s="12" t="s">
        <v>35</v>
      </c>
      <c r="AX2925" s="12" t="s">
        <v>75</v>
      </c>
      <c r="AY2925" s="207" t="s">
        <v>178</v>
      </c>
    </row>
    <row r="2926" spans="2:51" s="13" customFormat="1" ht="11.25">
      <c r="B2926" s="208"/>
      <c r="C2926" s="209"/>
      <c r="D2926" s="195" t="s">
        <v>189</v>
      </c>
      <c r="E2926" s="210" t="s">
        <v>19</v>
      </c>
      <c r="F2926" s="211" t="s">
        <v>2943</v>
      </c>
      <c r="G2926" s="209"/>
      <c r="H2926" s="212">
        <v>59.17</v>
      </c>
      <c r="I2926" s="213"/>
      <c r="J2926" s="209"/>
      <c r="K2926" s="209"/>
      <c r="L2926" s="214"/>
      <c r="M2926" s="215"/>
      <c r="N2926" s="216"/>
      <c r="O2926" s="216"/>
      <c r="P2926" s="216"/>
      <c r="Q2926" s="216"/>
      <c r="R2926" s="216"/>
      <c r="S2926" s="216"/>
      <c r="T2926" s="217"/>
      <c r="AT2926" s="218" t="s">
        <v>189</v>
      </c>
      <c r="AU2926" s="218" t="s">
        <v>85</v>
      </c>
      <c r="AV2926" s="13" t="s">
        <v>85</v>
      </c>
      <c r="AW2926" s="13" t="s">
        <v>35</v>
      </c>
      <c r="AX2926" s="13" t="s">
        <v>75</v>
      </c>
      <c r="AY2926" s="218" t="s">
        <v>178</v>
      </c>
    </row>
    <row r="2927" spans="2:51" s="12" customFormat="1" ht="11.25">
      <c r="B2927" s="198"/>
      <c r="C2927" s="199"/>
      <c r="D2927" s="195" t="s">
        <v>189</v>
      </c>
      <c r="E2927" s="200" t="s">
        <v>19</v>
      </c>
      <c r="F2927" s="201" t="s">
        <v>881</v>
      </c>
      <c r="G2927" s="199"/>
      <c r="H2927" s="200" t="s">
        <v>19</v>
      </c>
      <c r="I2927" s="202"/>
      <c r="J2927" s="199"/>
      <c r="K2927" s="199"/>
      <c r="L2927" s="203"/>
      <c r="M2927" s="204"/>
      <c r="N2927" s="205"/>
      <c r="O2927" s="205"/>
      <c r="P2927" s="205"/>
      <c r="Q2927" s="205"/>
      <c r="R2927" s="205"/>
      <c r="S2927" s="205"/>
      <c r="T2927" s="206"/>
      <c r="AT2927" s="207" t="s">
        <v>189</v>
      </c>
      <c r="AU2927" s="207" t="s">
        <v>85</v>
      </c>
      <c r="AV2927" s="12" t="s">
        <v>83</v>
      </c>
      <c r="AW2927" s="12" t="s">
        <v>35</v>
      </c>
      <c r="AX2927" s="12" t="s">
        <v>75</v>
      </c>
      <c r="AY2927" s="207" t="s">
        <v>178</v>
      </c>
    </row>
    <row r="2928" spans="2:51" s="13" customFormat="1" ht="11.25">
      <c r="B2928" s="208"/>
      <c r="C2928" s="209"/>
      <c r="D2928" s="195" t="s">
        <v>189</v>
      </c>
      <c r="E2928" s="210" t="s">
        <v>19</v>
      </c>
      <c r="F2928" s="211" t="s">
        <v>1303</v>
      </c>
      <c r="G2928" s="209"/>
      <c r="H2928" s="212">
        <v>-5.0270000000000001</v>
      </c>
      <c r="I2928" s="213"/>
      <c r="J2928" s="209"/>
      <c r="K2928" s="209"/>
      <c r="L2928" s="214"/>
      <c r="M2928" s="215"/>
      <c r="N2928" s="216"/>
      <c r="O2928" s="216"/>
      <c r="P2928" s="216"/>
      <c r="Q2928" s="216"/>
      <c r="R2928" s="216"/>
      <c r="S2928" s="216"/>
      <c r="T2928" s="217"/>
      <c r="AT2928" s="218" t="s">
        <v>189</v>
      </c>
      <c r="AU2928" s="218" t="s">
        <v>85</v>
      </c>
      <c r="AV2928" s="13" t="s">
        <v>85</v>
      </c>
      <c r="AW2928" s="13" t="s">
        <v>35</v>
      </c>
      <c r="AX2928" s="13" t="s">
        <v>75</v>
      </c>
      <c r="AY2928" s="218" t="s">
        <v>178</v>
      </c>
    </row>
    <row r="2929" spans="2:51" s="15" customFormat="1" ht="11.25">
      <c r="B2929" s="230"/>
      <c r="C2929" s="231"/>
      <c r="D2929" s="195" t="s">
        <v>189</v>
      </c>
      <c r="E2929" s="232" t="s">
        <v>19</v>
      </c>
      <c r="F2929" s="233" t="s">
        <v>274</v>
      </c>
      <c r="G2929" s="231"/>
      <c r="H2929" s="234">
        <v>54.143000000000001</v>
      </c>
      <c r="I2929" s="235"/>
      <c r="J2929" s="231"/>
      <c r="K2929" s="231"/>
      <c r="L2929" s="236"/>
      <c r="M2929" s="237"/>
      <c r="N2929" s="238"/>
      <c r="O2929" s="238"/>
      <c r="P2929" s="238"/>
      <c r="Q2929" s="238"/>
      <c r="R2929" s="238"/>
      <c r="S2929" s="238"/>
      <c r="T2929" s="239"/>
      <c r="AT2929" s="240" t="s">
        <v>189</v>
      </c>
      <c r="AU2929" s="240" t="s">
        <v>85</v>
      </c>
      <c r="AV2929" s="15" t="s">
        <v>198</v>
      </c>
      <c r="AW2929" s="15" t="s">
        <v>35</v>
      </c>
      <c r="AX2929" s="15" t="s">
        <v>75</v>
      </c>
      <c r="AY2929" s="240" t="s">
        <v>178</v>
      </c>
    </row>
    <row r="2930" spans="2:51" s="12" customFormat="1" ht="11.25">
      <c r="B2930" s="198"/>
      <c r="C2930" s="199"/>
      <c r="D2930" s="195" t="s">
        <v>189</v>
      </c>
      <c r="E2930" s="200" t="s">
        <v>19</v>
      </c>
      <c r="F2930" s="201" t="s">
        <v>1216</v>
      </c>
      <c r="G2930" s="199"/>
      <c r="H2930" s="200" t="s">
        <v>19</v>
      </c>
      <c r="I2930" s="202"/>
      <c r="J2930" s="199"/>
      <c r="K2930" s="199"/>
      <c r="L2930" s="203"/>
      <c r="M2930" s="204"/>
      <c r="N2930" s="205"/>
      <c r="O2930" s="205"/>
      <c r="P2930" s="205"/>
      <c r="Q2930" s="205"/>
      <c r="R2930" s="205"/>
      <c r="S2930" s="205"/>
      <c r="T2930" s="206"/>
      <c r="AT2930" s="207" t="s">
        <v>189</v>
      </c>
      <c r="AU2930" s="207" t="s">
        <v>85</v>
      </c>
      <c r="AV2930" s="12" t="s">
        <v>83</v>
      </c>
      <c r="AW2930" s="12" t="s">
        <v>35</v>
      </c>
      <c r="AX2930" s="12" t="s">
        <v>75</v>
      </c>
      <c r="AY2930" s="207" t="s">
        <v>178</v>
      </c>
    </row>
    <row r="2931" spans="2:51" s="13" customFormat="1" ht="11.25">
      <c r="B2931" s="208"/>
      <c r="C2931" s="209"/>
      <c r="D2931" s="195" t="s">
        <v>189</v>
      </c>
      <c r="E2931" s="210" t="s">
        <v>19</v>
      </c>
      <c r="F2931" s="211" t="s">
        <v>2944</v>
      </c>
      <c r="G2931" s="209"/>
      <c r="H2931" s="212">
        <v>64.355000000000004</v>
      </c>
      <c r="I2931" s="213"/>
      <c r="J2931" s="209"/>
      <c r="K2931" s="209"/>
      <c r="L2931" s="214"/>
      <c r="M2931" s="215"/>
      <c r="N2931" s="216"/>
      <c r="O2931" s="216"/>
      <c r="P2931" s="216"/>
      <c r="Q2931" s="216"/>
      <c r="R2931" s="216"/>
      <c r="S2931" s="216"/>
      <c r="T2931" s="217"/>
      <c r="AT2931" s="218" t="s">
        <v>189</v>
      </c>
      <c r="AU2931" s="218" t="s">
        <v>85</v>
      </c>
      <c r="AV2931" s="13" t="s">
        <v>85</v>
      </c>
      <c r="AW2931" s="13" t="s">
        <v>35</v>
      </c>
      <c r="AX2931" s="13" t="s">
        <v>75</v>
      </c>
      <c r="AY2931" s="218" t="s">
        <v>178</v>
      </c>
    </row>
    <row r="2932" spans="2:51" s="12" customFormat="1" ht="11.25">
      <c r="B2932" s="198"/>
      <c r="C2932" s="199"/>
      <c r="D2932" s="195" t="s">
        <v>189</v>
      </c>
      <c r="E2932" s="200" t="s">
        <v>19</v>
      </c>
      <c r="F2932" s="201" t="s">
        <v>881</v>
      </c>
      <c r="G2932" s="199"/>
      <c r="H2932" s="200" t="s">
        <v>19</v>
      </c>
      <c r="I2932" s="202"/>
      <c r="J2932" s="199"/>
      <c r="K2932" s="199"/>
      <c r="L2932" s="203"/>
      <c r="M2932" s="204"/>
      <c r="N2932" s="205"/>
      <c r="O2932" s="205"/>
      <c r="P2932" s="205"/>
      <c r="Q2932" s="205"/>
      <c r="R2932" s="205"/>
      <c r="S2932" s="205"/>
      <c r="T2932" s="206"/>
      <c r="AT2932" s="207" t="s">
        <v>189</v>
      </c>
      <c r="AU2932" s="207" t="s">
        <v>85</v>
      </c>
      <c r="AV2932" s="12" t="s">
        <v>83</v>
      </c>
      <c r="AW2932" s="12" t="s">
        <v>35</v>
      </c>
      <c r="AX2932" s="12" t="s">
        <v>75</v>
      </c>
      <c r="AY2932" s="207" t="s">
        <v>178</v>
      </c>
    </row>
    <row r="2933" spans="2:51" s="13" customFormat="1" ht="11.25">
      <c r="B2933" s="208"/>
      <c r="C2933" s="209"/>
      <c r="D2933" s="195" t="s">
        <v>189</v>
      </c>
      <c r="E2933" s="210" t="s">
        <v>19</v>
      </c>
      <c r="F2933" s="211" t="s">
        <v>1307</v>
      </c>
      <c r="G2933" s="209"/>
      <c r="H2933" s="212">
        <v>-6.6029999999999998</v>
      </c>
      <c r="I2933" s="213"/>
      <c r="J2933" s="209"/>
      <c r="K2933" s="209"/>
      <c r="L2933" s="214"/>
      <c r="M2933" s="215"/>
      <c r="N2933" s="216"/>
      <c r="O2933" s="216"/>
      <c r="P2933" s="216"/>
      <c r="Q2933" s="216"/>
      <c r="R2933" s="216"/>
      <c r="S2933" s="216"/>
      <c r="T2933" s="217"/>
      <c r="AT2933" s="218" t="s">
        <v>189</v>
      </c>
      <c r="AU2933" s="218" t="s">
        <v>85</v>
      </c>
      <c r="AV2933" s="13" t="s">
        <v>85</v>
      </c>
      <c r="AW2933" s="13" t="s">
        <v>35</v>
      </c>
      <c r="AX2933" s="13" t="s">
        <v>75</v>
      </c>
      <c r="AY2933" s="218" t="s">
        <v>178</v>
      </c>
    </row>
    <row r="2934" spans="2:51" s="15" customFormat="1" ht="11.25">
      <c r="B2934" s="230"/>
      <c r="C2934" s="231"/>
      <c r="D2934" s="195" t="s">
        <v>189</v>
      </c>
      <c r="E2934" s="232" t="s">
        <v>19</v>
      </c>
      <c r="F2934" s="233" t="s">
        <v>274</v>
      </c>
      <c r="G2934" s="231"/>
      <c r="H2934" s="234">
        <v>57.752000000000002</v>
      </c>
      <c r="I2934" s="235"/>
      <c r="J2934" s="231"/>
      <c r="K2934" s="231"/>
      <c r="L2934" s="236"/>
      <c r="M2934" s="237"/>
      <c r="N2934" s="238"/>
      <c r="O2934" s="238"/>
      <c r="P2934" s="238"/>
      <c r="Q2934" s="238"/>
      <c r="R2934" s="238"/>
      <c r="S2934" s="238"/>
      <c r="T2934" s="239"/>
      <c r="AT2934" s="240" t="s">
        <v>189</v>
      </c>
      <c r="AU2934" s="240" t="s">
        <v>85</v>
      </c>
      <c r="AV2934" s="15" t="s">
        <v>198</v>
      </c>
      <c r="AW2934" s="15" t="s">
        <v>35</v>
      </c>
      <c r="AX2934" s="15" t="s">
        <v>75</v>
      </c>
      <c r="AY2934" s="240" t="s">
        <v>178</v>
      </c>
    </row>
    <row r="2935" spans="2:51" s="12" customFormat="1" ht="11.25">
      <c r="B2935" s="198"/>
      <c r="C2935" s="199"/>
      <c r="D2935" s="195" t="s">
        <v>189</v>
      </c>
      <c r="E2935" s="200" t="s">
        <v>19</v>
      </c>
      <c r="F2935" s="201" t="s">
        <v>1221</v>
      </c>
      <c r="G2935" s="199"/>
      <c r="H2935" s="200" t="s">
        <v>19</v>
      </c>
      <c r="I2935" s="202"/>
      <c r="J2935" s="199"/>
      <c r="K2935" s="199"/>
      <c r="L2935" s="203"/>
      <c r="M2935" s="204"/>
      <c r="N2935" s="205"/>
      <c r="O2935" s="205"/>
      <c r="P2935" s="205"/>
      <c r="Q2935" s="205"/>
      <c r="R2935" s="205"/>
      <c r="S2935" s="205"/>
      <c r="T2935" s="206"/>
      <c r="AT2935" s="207" t="s">
        <v>189</v>
      </c>
      <c r="AU2935" s="207" t="s">
        <v>85</v>
      </c>
      <c r="AV2935" s="12" t="s">
        <v>83</v>
      </c>
      <c r="AW2935" s="12" t="s">
        <v>35</v>
      </c>
      <c r="AX2935" s="12" t="s">
        <v>75</v>
      </c>
      <c r="AY2935" s="207" t="s">
        <v>178</v>
      </c>
    </row>
    <row r="2936" spans="2:51" s="13" customFormat="1" ht="11.25">
      <c r="B2936" s="208"/>
      <c r="C2936" s="209"/>
      <c r="D2936" s="195" t="s">
        <v>189</v>
      </c>
      <c r="E2936" s="210" t="s">
        <v>19</v>
      </c>
      <c r="F2936" s="211" t="s">
        <v>2946</v>
      </c>
      <c r="G2936" s="209"/>
      <c r="H2936" s="212">
        <v>33.549999999999997</v>
      </c>
      <c r="I2936" s="213"/>
      <c r="J2936" s="209"/>
      <c r="K2936" s="209"/>
      <c r="L2936" s="214"/>
      <c r="M2936" s="215"/>
      <c r="N2936" s="216"/>
      <c r="O2936" s="216"/>
      <c r="P2936" s="216"/>
      <c r="Q2936" s="216"/>
      <c r="R2936" s="216"/>
      <c r="S2936" s="216"/>
      <c r="T2936" s="217"/>
      <c r="AT2936" s="218" t="s">
        <v>189</v>
      </c>
      <c r="AU2936" s="218" t="s">
        <v>85</v>
      </c>
      <c r="AV2936" s="13" t="s">
        <v>85</v>
      </c>
      <c r="AW2936" s="13" t="s">
        <v>35</v>
      </c>
      <c r="AX2936" s="13" t="s">
        <v>75</v>
      </c>
      <c r="AY2936" s="218" t="s">
        <v>178</v>
      </c>
    </row>
    <row r="2937" spans="2:51" s="12" customFormat="1" ht="11.25">
      <c r="B2937" s="198"/>
      <c r="C2937" s="199"/>
      <c r="D2937" s="195" t="s">
        <v>189</v>
      </c>
      <c r="E2937" s="200" t="s">
        <v>19</v>
      </c>
      <c r="F2937" s="201" t="s">
        <v>881</v>
      </c>
      <c r="G2937" s="199"/>
      <c r="H2937" s="200" t="s">
        <v>19</v>
      </c>
      <c r="I2937" s="202"/>
      <c r="J2937" s="199"/>
      <c r="K2937" s="199"/>
      <c r="L2937" s="203"/>
      <c r="M2937" s="204"/>
      <c r="N2937" s="205"/>
      <c r="O2937" s="205"/>
      <c r="P2937" s="205"/>
      <c r="Q2937" s="205"/>
      <c r="R2937" s="205"/>
      <c r="S2937" s="205"/>
      <c r="T2937" s="206"/>
      <c r="AT2937" s="207" t="s">
        <v>189</v>
      </c>
      <c r="AU2937" s="207" t="s">
        <v>85</v>
      </c>
      <c r="AV2937" s="12" t="s">
        <v>83</v>
      </c>
      <c r="AW2937" s="12" t="s">
        <v>35</v>
      </c>
      <c r="AX2937" s="12" t="s">
        <v>75</v>
      </c>
      <c r="AY2937" s="207" t="s">
        <v>178</v>
      </c>
    </row>
    <row r="2938" spans="2:51" s="13" customFormat="1" ht="11.25">
      <c r="B2938" s="208"/>
      <c r="C2938" s="209"/>
      <c r="D2938" s="195" t="s">
        <v>189</v>
      </c>
      <c r="E2938" s="210" t="s">
        <v>19</v>
      </c>
      <c r="F2938" s="211" t="s">
        <v>1309</v>
      </c>
      <c r="G2938" s="209"/>
      <c r="H2938" s="212">
        <v>-5.4960000000000004</v>
      </c>
      <c r="I2938" s="213"/>
      <c r="J2938" s="209"/>
      <c r="K2938" s="209"/>
      <c r="L2938" s="214"/>
      <c r="M2938" s="215"/>
      <c r="N2938" s="216"/>
      <c r="O2938" s="216"/>
      <c r="P2938" s="216"/>
      <c r="Q2938" s="216"/>
      <c r="R2938" s="216"/>
      <c r="S2938" s="216"/>
      <c r="T2938" s="217"/>
      <c r="AT2938" s="218" t="s">
        <v>189</v>
      </c>
      <c r="AU2938" s="218" t="s">
        <v>85</v>
      </c>
      <c r="AV2938" s="13" t="s">
        <v>85</v>
      </c>
      <c r="AW2938" s="13" t="s">
        <v>35</v>
      </c>
      <c r="AX2938" s="13" t="s">
        <v>75</v>
      </c>
      <c r="AY2938" s="218" t="s">
        <v>178</v>
      </c>
    </row>
    <row r="2939" spans="2:51" s="15" customFormat="1" ht="11.25">
      <c r="B2939" s="230"/>
      <c r="C2939" s="231"/>
      <c r="D2939" s="195" t="s">
        <v>189</v>
      </c>
      <c r="E2939" s="232" t="s">
        <v>19</v>
      </c>
      <c r="F2939" s="233" t="s">
        <v>274</v>
      </c>
      <c r="G2939" s="231"/>
      <c r="H2939" s="234">
        <v>28.053999999999998</v>
      </c>
      <c r="I2939" s="235"/>
      <c r="J2939" s="231"/>
      <c r="K2939" s="231"/>
      <c r="L2939" s="236"/>
      <c r="M2939" s="237"/>
      <c r="N2939" s="238"/>
      <c r="O2939" s="238"/>
      <c r="P2939" s="238"/>
      <c r="Q2939" s="238"/>
      <c r="R2939" s="238"/>
      <c r="S2939" s="238"/>
      <c r="T2939" s="239"/>
      <c r="AT2939" s="240" t="s">
        <v>189</v>
      </c>
      <c r="AU2939" s="240" t="s">
        <v>85</v>
      </c>
      <c r="AV2939" s="15" t="s">
        <v>198</v>
      </c>
      <c r="AW2939" s="15" t="s">
        <v>35</v>
      </c>
      <c r="AX2939" s="15" t="s">
        <v>75</v>
      </c>
      <c r="AY2939" s="240" t="s">
        <v>178</v>
      </c>
    </row>
    <row r="2940" spans="2:51" s="12" customFormat="1" ht="11.25">
      <c r="B2940" s="198"/>
      <c r="C2940" s="199"/>
      <c r="D2940" s="195" t="s">
        <v>189</v>
      </c>
      <c r="E2940" s="200" t="s">
        <v>19</v>
      </c>
      <c r="F2940" s="201" t="s">
        <v>1224</v>
      </c>
      <c r="G2940" s="199"/>
      <c r="H2940" s="200" t="s">
        <v>19</v>
      </c>
      <c r="I2940" s="202"/>
      <c r="J2940" s="199"/>
      <c r="K2940" s="199"/>
      <c r="L2940" s="203"/>
      <c r="M2940" s="204"/>
      <c r="N2940" s="205"/>
      <c r="O2940" s="205"/>
      <c r="P2940" s="205"/>
      <c r="Q2940" s="205"/>
      <c r="R2940" s="205"/>
      <c r="S2940" s="205"/>
      <c r="T2940" s="206"/>
      <c r="AT2940" s="207" t="s">
        <v>189</v>
      </c>
      <c r="AU2940" s="207" t="s">
        <v>85</v>
      </c>
      <c r="AV2940" s="12" t="s">
        <v>83</v>
      </c>
      <c r="AW2940" s="12" t="s">
        <v>35</v>
      </c>
      <c r="AX2940" s="12" t="s">
        <v>75</v>
      </c>
      <c r="AY2940" s="207" t="s">
        <v>178</v>
      </c>
    </row>
    <row r="2941" spans="2:51" s="13" customFormat="1" ht="11.25">
      <c r="B2941" s="208"/>
      <c r="C2941" s="209"/>
      <c r="D2941" s="195" t="s">
        <v>189</v>
      </c>
      <c r="E2941" s="210" t="s">
        <v>19</v>
      </c>
      <c r="F2941" s="211" t="s">
        <v>2947</v>
      </c>
      <c r="G2941" s="209"/>
      <c r="H2941" s="212">
        <v>40.26</v>
      </c>
      <c r="I2941" s="213"/>
      <c r="J2941" s="209"/>
      <c r="K2941" s="209"/>
      <c r="L2941" s="214"/>
      <c r="M2941" s="215"/>
      <c r="N2941" s="216"/>
      <c r="O2941" s="216"/>
      <c r="P2941" s="216"/>
      <c r="Q2941" s="216"/>
      <c r="R2941" s="216"/>
      <c r="S2941" s="216"/>
      <c r="T2941" s="217"/>
      <c r="AT2941" s="218" t="s">
        <v>189</v>
      </c>
      <c r="AU2941" s="218" t="s">
        <v>85</v>
      </c>
      <c r="AV2941" s="13" t="s">
        <v>85</v>
      </c>
      <c r="AW2941" s="13" t="s">
        <v>35</v>
      </c>
      <c r="AX2941" s="13" t="s">
        <v>75</v>
      </c>
      <c r="AY2941" s="218" t="s">
        <v>178</v>
      </c>
    </row>
    <row r="2942" spans="2:51" s="12" customFormat="1" ht="11.25">
      <c r="B2942" s="198"/>
      <c r="C2942" s="199"/>
      <c r="D2942" s="195" t="s">
        <v>189</v>
      </c>
      <c r="E2942" s="200" t="s">
        <v>19</v>
      </c>
      <c r="F2942" s="201" t="s">
        <v>881</v>
      </c>
      <c r="G2942" s="199"/>
      <c r="H2942" s="200" t="s">
        <v>19</v>
      </c>
      <c r="I2942" s="202"/>
      <c r="J2942" s="199"/>
      <c r="K2942" s="199"/>
      <c r="L2942" s="203"/>
      <c r="M2942" s="204"/>
      <c r="N2942" s="205"/>
      <c r="O2942" s="205"/>
      <c r="P2942" s="205"/>
      <c r="Q2942" s="205"/>
      <c r="R2942" s="205"/>
      <c r="S2942" s="205"/>
      <c r="T2942" s="206"/>
      <c r="AT2942" s="207" t="s">
        <v>189</v>
      </c>
      <c r="AU2942" s="207" t="s">
        <v>85</v>
      </c>
      <c r="AV2942" s="12" t="s">
        <v>83</v>
      </c>
      <c r="AW2942" s="12" t="s">
        <v>35</v>
      </c>
      <c r="AX2942" s="12" t="s">
        <v>75</v>
      </c>
      <c r="AY2942" s="207" t="s">
        <v>178</v>
      </c>
    </row>
    <row r="2943" spans="2:51" s="13" customFormat="1" ht="11.25">
      <c r="B2943" s="208"/>
      <c r="C2943" s="209"/>
      <c r="D2943" s="195" t="s">
        <v>189</v>
      </c>
      <c r="E2943" s="210" t="s">
        <v>19</v>
      </c>
      <c r="F2943" s="211" t="s">
        <v>1311</v>
      </c>
      <c r="G2943" s="209"/>
      <c r="H2943" s="212">
        <v>-4.7460000000000004</v>
      </c>
      <c r="I2943" s="213"/>
      <c r="J2943" s="209"/>
      <c r="K2943" s="209"/>
      <c r="L2943" s="214"/>
      <c r="M2943" s="215"/>
      <c r="N2943" s="216"/>
      <c r="O2943" s="216"/>
      <c r="P2943" s="216"/>
      <c r="Q2943" s="216"/>
      <c r="R2943" s="216"/>
      <c r="S2943" s="216"/>
      <c r="T2943" s="217"/>
      <c r="AT2943" s="218" t="s">
        <v>189</v>
      </c>
      <c r="AU2943" s="218" t="s">
        <v>85</v>
      </c>
      <c r="AV2943" s="13" t="s">
        <v>85</v>
      </c>
      <c r="AW2943" s="13" t="s">
        <v>35</v>
      </c>
      <c r="AX2943" s="13" t="s">
        <v>75</v>
      </c>
      <c r="AY2943" s="218" t="s">
        <v>178</v>
      </c>
    </row>
    <row r="2944" spans="2:51" s="15" customFormat="1" ht="11.25">
      <c r="B2944" s="230"/>
      <c r="C2944" s="231"/>
      <c r="D2944" s="195" t="s">
        <v>189</v>
      </c>
      <c r="E2944" s="232" t="s">
        <v>19</v>
      </c>
      <c r="F2944" s="233" t="s">
        <v>274</v>
      </c>
      <c r="G2944" s="231"/>
      <c r="H2944" s="234">
        <v>35.514000000000003</v>
      </c>
      <c r="I2944" s="235"/>
      <c r="J2944" s="231"/>
      <c r="K2944" s="231"/>
      <c r="L2944" s="236"/>
      <c r="M2944" s="237"/>
      <c r="N2944" s="238"/>
      <c r="O2944" s="238"/>
      <c r="P2944" s="238"/>
      <c r="Q2944" s="238"/>
      <c r="R2944" s="238"/>
      <c r="S2944" s="238"/>
      <c r="T2944" s="239"/>
      <c r="AT2944" s="240" t="s">
        <v>189</v>
      </c>
      <c r="AU2944" s="240" t="s">
        <v>85</v>
      </c>
      <c r="AV2944" s="15" t="s">
        <v>198</v>
      </c>
      <c r="AW2944" s="15" t="s">
        <v>35</v>
      </c>
      <c r="AX2944" s="15" t="s">
        <v>75</v>
      </c>
      <c r="AY2944" s="240" t="s">
        <v>178</v>
      </c>
    </row>
    <row r="2945" spans="2:51" s="12" customFormat="1" ht="11.25">
      <c r="B2945" s="198"/>
      <c r="C2945" s="199"/>
      <c r="D2945" s="195" t="s">
        <v>189</v>
      </c>
      <c r="E2945" s="200" t="s">
        <v>19</v>
      </c>
      <c r="F2945" s="201" t="s">
        <v>1227</v>
      </c>
      <c r="G2945" s="199"/>
      <c r="H2945" s="200" t="s">
        <v>19</v>
      </c>
      <c r="I2945" s="202"/>
      <c r="J2945" s="199"/>
      <c r="K2945" s="199"/>
      <c r="L2945" s="203"/>
      <c r="M2945" s="204"/>
      <c r="N2945" s="205"/>
      <c r="O2945" s="205"/>
      <c r="P2945" s="205"/>
      <c r="Q2945" s="205"/>
      <c r="R2945" s="205"/>
      <c r="S2945" s="205"/>
      <c r="T2945" s="206"/>
      <c r="AT2945" s="207" t="s">
        <v>189</v>
      </c>
      <c r="AU2945" s="207" t="s">
        <v>85</v>
      </c>
      <c r="AV2945" s="12" t="s">
        <v>83</v>
      </c>
      <c r="AW2945" s="12" t="s">
        <v>35</v>
      </c>
      <c r="AX2945" s="12" t="s">
        <v>75</v>
      </c>
      <c r="AY2945" s="207" t="s">
        <v>178</v>
      </c>
    </row>
    <row r="2946" spans="2:51" s="13" customFormat="1" ht="11.25">
      <c r="B2946" s="208"/>
      <c r="C2946" s="209"/>
      <c r="D2946" s="195" t="s">
        <v>189</v>
      </c>
      <c r="E2946" s="210" t="s">
        <v>19</v>
      </c>
      <c r="F2946" s="211" t="s">
        <v>2948</v>
      </c>
      <c r="G2946" s="209"/>
      <c r="H2946" s="212">
        <v>47.274999999999999</v>
      </c>
      <c r="I2946" s="213"/>
      <c r="J2946" s="209"/>
      <c r="K2946" s="209"/>
      <c r="L2946" s="214"/>
      <c r="M2946" s="215"/>
      <c r="N2946" s="216"/>
      <c r="O2946" s="216"/>
      <c r="P2946" s="216"/>
      <c r="Q2946" s="216"/>
      <c r="R2946" s="216"/>
      <c r="S2946" s="216"/>
      <c r="T2946" s="217"/>
      <c r="AT2946" s="218" t="s">
        <v>189</v>
      </c>
      <c r="AU2946" s="218" t="s">
        <v>85</v>
      </c>
      <c r="AV2946" s="13" t="s">
        <v>85</v>
      </c>
      <c r="AW2946" s="13" t="s">
        <v>35</v>
      </c>
      <c r="AX2946" s="13" t="s">
        <v>75</v>
      </c>
      <c r="AY2946" s="218" t="s">
        <v>178</v>
      </c>
    </row>
    <row r="2947" spans="2:51" s="13" customFormat="1" ht="11.25">
      <c r="B2947" s="208"/>
      <c r="C2947" s="209"/>
      <c r="D2947" s="195" t="s">
        <v>189</v>
      </c>
      <c r="E2947" s="210" t="s">
        <v>19</v>
      </c>
      <c r="F2947" s="211" t="s">
        <v>2949</v>
      </c>
      <c r="G2947" s="209"/>
      <c r="H2947" s="212">
        <v>4.5750000000000002</v>
      </c>
      <c r="I2947" s="213"/>
      <c r="J2947" s="209"/>
      <c r="K2947" s="209"/>
      <c r="L2947" s="214"/>
      <c r="M2947" s="215"/>
      <c r="N2947" s="216"/>
      <c r="O2947" s="216"/>
      <c r="P2947" s="216"/>
      <c r="Q2947" s="216"/>
      <c r="R2947" s="216"/>
      <c r="S2947" s="216"/>
      <c r="T2947" s="217"/>
      <c r="AT2947" s="218" t="s">
        <v>189</v>
      </c>
      <c r="AU2947" s="218" t="s">
        <v>85</v>
      </c>
      <c r="AV2947" s="13" t="s">
        <v>85</v>
      </c>
      <c r="AW2947" s="13" t="s">
        <v>35</v>
      </c>
      <c r="AX2947" s="13" t="s">
        <v>75</v>
      </c>
      <c r="AY2947" s="218" t="s">
        <v>178</v>
      </c>
    </row>
    <row r="2948" spans="2:51" s="12" customFormat="1" ht="11.25">
      <c r="B2948" s="198"/>
      <c r="C2948" s="199"/>
      <c r="D2948" s="195" t="s">
        <v>189</v>
      </c>
      <c r="E2948" s="200" t="s">
        <v>19</v>
      </c>
      <c r="F2948" s="201" t="s">
        <v>881</v>
      </c>
      <c r="G2948" s="199"/>
      <c r="H2948" s="200" t="s">
        <v>19</v>
      </c>
      <c r="I2948" s="202"/>
      <c r="J2948" s="199"/>
      <c r="K2948" s="199"/>
      <c r="L2948" s="203"/>
      <c r="M2948" s="204"/>
      <c r="N2948" s="205"/>
      <c r="O2948" s="205"/>
      <c r="P2948" s="205"/>
      <c r="Q2948" s="205"/>
      <c r="R2948" s="205"/>
      <c r="S2948" s="205"/>
      <c r="T2948" s="206"/>
      <c r="AT2948" s="207" t="s">
        <v>189</v>
      </c>
      <c r="AU2948" s="207" t="s">
        <v>85</v>
      </c>
      <c r="AV2948" s="12" t="s">
        <v>83</v>
      </c>
      <c r="AW2948" s="12" t="s">
        <v>35</v>
      </c>
      <c r="AX2948" s="12" t="s">
        <v>75</v>
      </c>
      <c r="AY2948" s="207" t="s">
        <v>178</v>
      </c>
    </row>
    <row r="2949" spans="2:51" s="13" customFormat="1" ht="11.25">
      <c r="B2949" s="208"/>
      <c r="C2949" s="209"/>
      <c r="D2949" s="195" t="s">
        <v>189</v>
      </c>
      <c r="E2949" s="210" t="s">
        <v>19</v>
      </c>
      <c r="F2949" s="211" t="s">
        <v>1314</v>
      </c>
      <c r="G2949" s="209"/>
      <c r="H2949" s="212">
        <v>-3.1520000000000001</v>
      </c>
      <c r="I2949" s="213"/>
      <c r="J2949" s="209"/>
      <c r="K2949" s="209"/>
      <c r="L2949" s="214"/>
      <c r="M2949" s="215"/>
      <c r="N2949" s="216"/>
      <c r="O2949" s="216"/>
      <c r="P2949" s="216"/>
      <c r="Q2949" s="216"/>
      <c r="R2949" s="216"/>
      <c r="S2949" s="216"/>
      <c r="T2949" s="217"/>
      <c r="AT2949" s="218" t="s">
        <v>189</v>
      </c>
      <c r="AU2949" s="218" t="s">
        <v>85</v>
      </c>
      <c r="AV2949" s="13" t="s">
        <v>85</v>
      </c>
      <c r="AW2949" s="13" t="s">
        <v>35</v>
      </c>
      <c r="AX2949" s="13" t="s">
        <v>75</v>
      </c>
      <c r="AY2949" s="218" t="s">
        <v>178</v>
      </c>
    </row>
    <row r="2950" spans="2:51" s="15" customFormat="1" ht="11.25">
      <c r="B2950" s="230"/>
      <c r="C2950" s="231"/>
      <c r="D2950" s="195" t="s">
        <v>189</v>
      </c>
      <c r="E2950" s="232" t="s">
        <v>19</v>
      </c>
      <c r="F2950" s="233" t="s">
        <v>274</v>
      </c>
      <c r="G2950" s="231"/>
      <c r="H2950" s="234">
        <v>48.698</v>
      </c>
      <c r="I2950" s="235"/>
      <c r="J2950" s="231"/>
      <c r="K2950" s="231"/>
      <c r="L2950" s="236"/>
      <c r="M2950" s="237"/>
      <c r="N2950" s="238"/>
      <c r="O2950" s="238"/>
      <c r="P2950" s="238"/>
      <c r="Q2950" s="238"/>
      <c r="R2950" s="238"/>
      <c r="S2950" s="238"/>
      <c r="T2950" s="239"/>
      <c r="AT2950" s="240" t="s">
        <v>189</v>
      </c>
      <c r="AU2950" s="240" t="s">
        <v>85</v>
      </c>
      <c r="AV2950" s="15" t="s">
        <v>198</v>
      </c>
      <c r="AW2950" s="15" t="s">
        <v>35</v>
      </c>
      <c r="AX2950" s="15" t="s">
        <v>75</v>
      </c>
      <c r="AY2950" s="240" t="s">
        <v>178</v>
      </c>
    </row>
    <row r="2951" spans="2:51" s="12" customFormat="1" ht="11.25">
      <c r="B2951" s="198"/>
      <c r="C2951" s="199"/>
      <c r="D2951" s="195" t="s">
        <v>189</v>
      </c>
      <c r="E2951" s="200" t="s">
        <v>19</v>
      </c>
      <c r="F2951" s="201" t="s">
        <v>1231</v>
      </c>
      <c r="G2951" s="199"/>
      <c r="H2951" s="200" t="s">
        <v>19</v>
      </c>
      <c r="I2951" s="202"/>
      <c r="J2951" s="199"/>
      <c r="K2951" s="199"/>
      <c r="L2951" s="203"/>
      <c r="M2951" s="204"/>
      <c r="N2951" s="205"/>
      <c r="O2951" s="205"/>
      <c r="P2951" s="205"/>
      <c r="Q2951" s="205"/>
      <c r="R2951" s="205"/>
      <c r="S2951" s="205"/>
      <c r="T2951" s="206"/>
      <c r="AT2951" s="207" t="s">
        <v>189</v>
      </c>
      <c r="AU2951" s="207" t="s">
        <v>85</v>
      </c>
      <c r="AV2951" s="12" t="s">
        <v>83</v>
      </c>
      <c r="AW2951" s="12" t="s">
        <v>35</v>
      </c>
      <c r="AX2951" s="12" t="s">
        <v>75</v>
      </c>
      <c r="AY2951" s="207" t="s">
        <v>178</v>
      </c>
    </row>
    <row r="2952" spans="2:51" s="13" customFormat="1" ht="11.25">
      <c r="B2952" s="208"/>
      <c r="C2952" s="209"/>
      <c r="D2952" s="195" t="s">
        <v>189</v>
      </c>
      <c r="E2952" s="210" t="s">
        <v>19</v>
      </c>
      <c r="F2952" s="211" t="s">
        <v>2950</v>
      </c>
      <c r="G2952" s="209"/>
      <c r="H2952" s="212">
        <v>53.984999999999999</v>
      </c>
      <c r="I2952" s="213"/>
      <c r="J2952" s="209"/>
      <c r="K2952" s="209"/>
      <c r="L2952" s="214"/>
      <c r="M2952" s="215"/>
      <c r="N2952" s="216"/>
      <c r="O2952" s="216"/>
      <c r="P2952" s="216"/>
      <c r="Q2952" s="216"/>
      <c r="R2952" s="216"/>
      <c r="S2952" s="216"/>
      <c r="T2952" s="217"/>
      <c r="AT2952" s="218" t="s">
        <v>189</v>
      </c>
      <c r="AU2952" s="218" t="s">
        <v>85</v>
      </c>
      <c r="AV2952" s="13" t="s">
        <v>85</v>
      </c>
      <c r="AW2952" s="13" t="s">
        <v>35</v>
      </c>
      <c r="AX2952" s="13" t="s">
        <v>75</v>
      </c>
      <c r="AY2952" s="218" t="s">
        <v>178</v>
      </c>
    </row>
    <row r="2953" spans="2:51" s="12" customFormat="1" ht="11.25">
      <c r="B2953" s="198"/>
      <c r="C2953" s="199"/>
      <c r="D2953" s="195" t="s">
        <v>189</v>
      </c>
      <c r="E2953" s="200" t="s">
        <v>19</v>
      </c>
      <c r="F2953" s="201" t="s">
        <v>881</v>
      </c>
      <c r="G2953" s="199"/>
      <c r="H2953" s="200" t="s">
        <v>19</v>
      </c>
      <c r="I2953" s="202"/>
      <c r="J2953" s="199"/>
      <c r="K2953" s="199"/>
      <c r="L2953" s="203"/>
      <c r="M2953" s="204"/>
      <c r="N2953" s="205"/>
      <c r="O2953" s="205"/>
      <c r="P2953" s="205"/>
      <c r="Q2953" s="205"/>
      <c r="R2953" s="205"/>
      <c r="S2953" s="205"/>
      <c r="T2953" s="206"/>
      <c r="AT2953" s="207" t="s">
        <v>189</v>
      </c>
      <c r="AU2953" s="207" t="s">
        <v>85</v>
      </c>
      <c r="AV2953" s="12" t="s">
        <v>83</v>
      </c>
      <c r="AW2953" s="12" t="s">
        <v>35</v>
      </c>
      <c r="AX2953" s="12" t="s">
        <v>75</v>
      </c>
      <c r="AY2953" s="207" t="s">
        <v>178</v>
      </c>
    </row>
    <row r="2954" spans="2:51" s="13" customFormat="1" ht="11.25">
      <c r="B2954" s="208"/>
      <c r="C2954" s="209"/>
      <c r="D2954" s="195" t="s">
        <v>189</v>
      </c>
      <c r="E2954" s="210" t="s">
        <v>19</v>
      </c>
      <c r="F2954" s="211" t="s">
        <v>1314</v>
      </c>
      <c r="G2954" s="209"/>
      <c r="H2954" s="212">
        <v>-3.1520000000000001</v>
      </c>
      <c r="I2954" s="213"/>
      <c r="J2954" s="209"/>
      <c r="K2954" s="209"/>
      <c r="L2954" s="214"/>
      <c r="M2954" s="215"/>
      <c r="N2954" s="216"/>
      <c r="O2954" s="216"/>
      <c r="P2954" s="216"/>
      <c r="Q2954" s="216"/>
      <c r="R2954" s="216"/>
      <c r="S2954" s="216"/>
      <c r="T2954" s="217"/>
      <c r="AT2954" s="218" t="s">
        <v>189</v>
      </c>
      <c r="AU2954" s="218" t="s">
        <v>85</v>
      </c>
      <c r="AV2954" s="13" t="s">
        <v>85</v>
      </c>
      <c r="AW2954" s="13" t="s">
        <v>35</v>
      </c>
      <c r="AX2954" s="13" t="s">
        <v>75</v>
      </c>
      <c r="AY2954" s="218" t="s">
        <v>178</v>
      </c>
    </row>
    <row r="2955" spans="2:51" s="15" customFormat="1" ht="11.25">
      <c r="B2955" s="230"/>
      <c r="C2955" s="231"/>
      <c r="D2955" s="195" t="s">
        <v>189</v>
      </c>
      <c r="E2955" s="232" t="s">
        <v>19</v>
      </c>
      <c r="F2955" s="233" t="s">
        <v>274</v>
      </c>
      <c r="G2955" s="231"/>
      <c r="H2955" s="234">
        <v>50.832999999999998</v>
      </c>
      <c r="I2955" s="235"/>
      <c r="J2955" s="231"/>
      <c r="K2955" s="231"/>
      <c r="L2955" s="236"/>
      <c r="M2955" s="237"/>
      <c r="N2955" s="238"/>
      <c r="O2955" s="238"/>
      <c r="P2955" s="238"/>
      <c r="Q2955" s="238"/>
      <c r="R2955" s="238"/>
      <c r="S2955" s="238"/>
      <c r="T2955" s="239"/>
      <c r="AT2955" s="240" t="s">
        <v>189</v>
      </c>
      <c r="AU2955" s="240" t="s">
        <v>85</v>
      </c>
      <c r="AV2955" s="15" t="s">
        <v>198</v>
      </c>
      <c r="AW2955" s="15" t="s">
        <v>35</v>
      </c>
      <c r="AX2955" s="15" t="s">
        <v>75</v>
      </c>
      <c r="AY2955" s="240" t="s">
        <v>178</v>
      </c>
    </row>
    <row r="2956" spans="2:51" s="12" customFormat="1" ht="11.25">
      <c r="B2956" s="198"/>
      <c r="C2956" s="199"/>
      <c r="D2956" s="195" t="s">
        <v>189</v>
      </c>
      <c r="E2956" s="200" t="s">
        <v>19</v>
      </c>
      <c r="F2956" s="201" t="s">
        <v>1233</v>
      </c>
      <c r="G2956" s="199"/>
      <c r="H2956" s="200" t="s">
        <v>19</v>
      </c>
      <c r="I2956" s="202"/>
      <c r="J2956" s="199"/>
      <c r="K2956" s="199"/>
      <c r="L2956" s="203"/>
      <c r="M2956" s="204"/>
      <c r="N2956" s="205"/>
      <c r="O2956" s="205"/>
      <c r="P2956" s="205"/>
      <c r="Q2956" s="205"/>
      <c r="R2956" s="205"/>
      <c r="S2956" s="205"/>
      <c r="T2956" s="206"/>
      <c r="AT2956" s="207" t="s">
        <v>189</v>
      </c>
      <c r="AU2956" s="207" t="s">
        <v>85</v>
      </c>
      <c r="AV2956" s="12" t="s">
        <v>83</v>
      </c>
      <c r="AW2956" s="12" t="s">
        <v>35</v>
      </c>
      <c r="AX2956" s="12" t="s">
        <v>75</v>
      </c>
      <c r="AY2956" s="207" t="s">
        <v>178</v>
      </c>
    </row>
    <row r="2957" spans="2:51" s="13" customFormat="1" ht="11.25">
      <c r="B2957" s="208"/>
      <c r="C2957" s="209"/>
      <c r="D2957" s="195" t="s">
        <v>189</v>
      </c>
      <c r="E2957" s="210" t="s">
        <v>19</v>
      </c>
      <c r="F2957" s="211" t="s">
        <v>2951</v>
      </c>
      <c r="G2957" s="209"/>
      <c r="H2957" s="212">
        <v>66.185000000000002</v>
      </c>
      <c r="I2957" s="213"/>
      <c r="J2957" s="209"/>
      <c r="K2957" s="209"/>
      <c r="L2957" s="214"/>
      <c r="M2957" s="215"/>
      <c r="N2957" s="216"/>
      <c r="O2957" s="216"/>
      <c r="P2957" s="216"/>
      <c r="Q2957" s="216"/>
      <c r="R2957" s="216"/>
      <c r="S2957" s="216"/>
      <c r="T2957" s="217"/>
      <c r="AT2957" s="218" t="s">
        <v>189</v>
      </c>
      <c r="AU2957" s="218" t="s">
        <v>85</v>
      </c>
      <c r="AV2957" s="13" t="s">
        <v>85</v>
      </c>
      <c r="AW2957" s="13" t="s">
        <v>35</v>
      </c>
      <c r="AX2957" s="13" t="s">
        <v>75</v>
      </c>
      <c r="AY2957" s="218" t="s">
        <v>178</v>
      </c>
    </row>
    <row r="2958" spans="2:51" s="12" customFormat="1" ht="11.25">
      <c r="B2958" s="198"/>
      <c r="C2958" s="199"/>
      <c r="D2958" s="195" t="s">
        <v>189</v>
      </c>
      <c r="E2958" s="200" t="s">
        <v>19</v>
      </c>
      <c r="F2958" s="201" t="s">
        <v>881</v>
      </c>
      <c r="G2958" s="199"/>
      <c r="H2958" s="200" t="s">
        <v>19</v>
      </c>
      <c r="I2958" s="202"/>
      <c r="J2958" s="199"/>
      <c r="K2958" s="199"/>
      <c r="L2958" s="203"/>
      <c r="M2958" s="204"/>
      <c r="N2958" s="205"/>
      <c r="O2958" s="205"/>
      <c r="P2958" s="205"/>
      <c r="Q2958" s="205"/>
      <c r="R2958" s="205"/>
      <c r="S2958" s="205"/>
      <c r="T2958" s="206"/>
      <c r="AT2958" s="207" t="s">
        <v>189</v>
      </c>
      <c r="AU2958" s="207" t="s">
        <v>85</v>
      </c>
      <c r="AV2958" s="12" t="s">
        <v>83</v>
      </c>
      <c r="AW2958" s="12" t="s">
        <v>35</v>
      </c>
      <c r="AX2958" s="12" t="s">
        <v>75</v>
      </c>
      <c r="AY2958" s="207" t="s">
        <v>178</v>
      </c>
    </row>
    <row r="2959" spans="2:51" s="13" customFormat="1" ht="11.25">
      <c r="B2959" s="208"/>
      <c r="C2959" s="209"/>
      <c r="D2959" s="195" t="s">
        <v>189</v>
      </c>
      <c r="E2959" s="210" t="s">
        <v>19</v>
      </c>
      <c r="F2959" s="211" t="s">
        <v>1317</v>
      </c>
      <c r="G2959" s="209"/>
      <c r="H2959" s="212">
        <v>-6.2279999999999998</v>
      </c>
      <c r="I2959" s="213"/>
      <c r="J2959" s="209"/>
      <c r="K2959" s="209"/>
      <c r="L2959" s="214"/>
      <c r="M2959" s="215"/>
      <c r="N2959" s="216"/>
      <c r="O2959" s="216"/>
      <c r="P2959" s="216"/>
      <c r="Q2959" s="216"/>
      <c r="R2959" s="216"/>
      <c r="S2959" s="216"/>
      <c r="T2959" s="217"/>
      <c r="AT2959" s="218" t="s">
        <v>189</v>
      </c>
      <c r="AU2959" s="218" t="s">
        <v>85</v>
      </c>
      <c r="AV2959" s="13" t="s">
        <v>85</v>
      </c>
      <c r="AW2959" s="13" t="s">
        <v>35</v>
      </c>
      <c r="AX2959" s="13" t="s">
        <v>75</v>
      </c>
      <c r="AY2959" s="218" t="s">
        <v>178</v>
      </c>
    </row>
    <row r="2960" spans="2:51" s="15" customFormat="1" ht="11.25">
      <c r="B2960" s="230"/>
      <c r="C2960" s="231"/>
      <c r="D2960" s="195" t="s">
        <v>189</v>
      </c>
      <c r="E2960" s="232" t="s">
        <v>19</v>
      </c>
      <c r="F2960" s="233" t="s">
        <v>274</v>
      </c>
      <c r="G2960" s="231"/>
      <c r="H2960" s="234">
        <v>59.957000000000001</v>
      </c>
      <c r="I2960" s="235"/>
      <c r="J2960" s="231"/>
      <c r="K2960" s="231"/>
      <c r="L2960" s="236"/>
      <c r="M2960" s="237"/>
      <c r="N2960" s="238"/>
      <c r="O2960" s="238"/>
      <c r="P2960" s="238"/>
      <c r="Q2960" s="238"/>
      <c r="R2960" s="238"/>
      <c r="S2960" s="238"/>
      <c r="T2960" s="239"/>
      <c r="AT2960" s="240" t="s">
        <v>189</v>
      </c>
      <c r="AU2960" s="240" t="s">
        <v>85</v>
      </c>
      <c r="AV2960" s="15" t="s">
        <v>198</v>
      </c>
      <c r="AW2960" s="15" t="s">
        <v>35</v>
      </c>
      <c r="AX2960" s="15" t="s">
        <v>75</v>
      </c>
      <c r="AY2960" s="240" t="s">
        <v>178</v>
      </c>
    </row>
    <row r="2961" spans="2:65" s="14" customFormat="1" ht="11.25">
      <c r="B2961" s="219"/>
      <c r="C2961" s="220"/>
      <c r="D2961" s="195" t="s">
        <v>189</v>
      </c>
      <c r="E2961" s="221" t="s">
        <v>19</v>
      </c>
      <c r="F2961" s="222" t="s">
        <v>258</v>
      </c>
      <c r="G2961" s="220"/>
      <c r="H2961" s="223">
        <v>1034.963</v>
      </c>
      <c r="I2961" s="224"/>
      <c r="J2961" s="220"/>
      <c r="K2961" s="220"/>
      <c r="L2961" s="225"/>
      <c r="M2961" s="226"/>
      <c r="N2961" s="227"/>
      <c r="O2961" s="227"/>
      <c r="P2961" s="227"/>
      <c r="Q2961" s="227"/>
      <c r="R2961" s="227"/>
      <c r="S2961" s="227"/>
      <c r="T2961" s="228"/>
      <c r="AT2961" s="229" t="s">
        <v>189</v>
      </c>
      <c r="AU2961" s="229" t="s">
        <v>85</v>
      </c>
      <c r="AV2961" s="14" t="s">
        <v>185</v>
      </c>
      <c r="AW2961" s="14" t="s">
        <v>35</v>
      </c>
      <c r="AX2961" s="14" t="s">
        <v>83</v>
      </c>
      <c r="AY2961" s="229" t="s">
        <v>178</v>
      </c>
    </row>
    <row r="2962" spans="2:65" s="1" customFormat="1" ht="16.5" customHeight="1">
      <c r="B2962" s="35"/>
      <c r="C2962" s="183" t="s">
        <v>2952</v>
      </c>
      <c r="D2962" s="183" t="s">
        <v>180</v>
      </c>
      <c r="E2962" s="184" t="s">
        <v>2953</v>
      </c>
      <c r="F2962" s="185" t="s">
        <v>2954</v>
      </c>
      <c r="G2962" s="186" t="s">
        <v>183</v>
      </c>
      <c r="H2962" s="187">
        <v>1129.155</v>
      </c>
      <c r="I2962" s="188"/>
      <c r="J2962" s="189">
        <f>ROUND(I2962*H2962,2)</f>
        <v>0</v>
      </c>
      <c r="K2962" s="185" t="s">
        <v>184</v>
      </c>
      <c r="L2962" s="39"/>
      <c r="M2962" s="190" t="s">
        <v>19</v>
      </c>
      <c r="N2962" s="191" t="s">
        <v>46</v>
      </c>
      <c r="O2962" s="61"/>
      <c r="P2962" s="192">
        <f>O2962*H2962</f>
        <v>0</v>
      </c>
      <c r="Q2962" s="192">
        <v>2.0000000000000001E-4</v>
      </c>
      <c r="R2962" s="192">
        <f>Q2962*H2962</f>
        <v>0.225831</v>
      </c>
      <c r="S2962" s="192">
        <v>0</v>
      </c>
      <c r="T2962" s="193">
        <f>S2962*H2962</f>
        <v>0</v>
      </c>
      <c r="AR2962" s="18" t="s">
        <v>288</v>
      </c>
      <c r="AT2962" s="18" t="s">
        <v>180</v>
      </c>
      <c r="AU2962" s="18" t="s">
        <v>85</v>
      </c>
      <c r="AY2962" s="18" t="s">
        <v>178</v>
      </c>
      <c r="BE2962" s="194">
        <f>IF(N2962="základní",J2962,0)</f>
        <v>0</v>
      </c>
      <c r="BF2962" s="194">
        <f>IF(N2962="snížená",J2962,0)</f>
        <v>0</v>
      </c>
      <c r="BG2962" s="194">
        <f>IF(N2962="zákl. přenesená",J2962,0)</f>
        <v>0</v>
      </c>
      <c r="BH2962" s="194">
        <f>IF(N2962="sníž. přenesená",J2962,0)</f>
        <v>0</v>
      </c>
      <c r="BI2962" s="194">
        <f>IF(N2962="nulová",J2962,0)</f>
        <v>0</v>
      </c>
      <c r="BJ2962" s="18" t="s">
        <v>83</v>
      </c>
      <c r="BK2962" s="194">
        <f>ROUND(I2962*H2962,2)</f>
        <v>0</v>
      </c>
      <c r="BL2962" s="18" t="s">
        <v>288</v>
      </c>
      <c r="BM2962" s="18" t="s">
        <v>2955</v>
      </c>
    </row>
    <row r="2963" spans="2:65" s="1" customFormat="1" ht="11.25">
      <c r="B2963" s="35"/>
      <c r="C2963" s="36"/>
      <c r="D2963" s="195" t="s">
        <v>187</v>
      </c>
      <c r="E2963" s="36"/>
      <c r="F2963" s="196" t="s">
        <v>2956</v>
      </c>
      <c r="G2963" s="36"/>
      <c r="H2963" s="36"/>
      <c r="I2963" s="113"/>
      <c r="J2963" s="36"/>
      <c r="K2963" s="36"/>
      <c r="L2963" s="39"/>
      <c r="M2963" s="197"/>
      <c r="N2963" s="61"/>
      <c r="O2963" s="61"/>
      <c r="P2963" s="61"/>
      <c r="Q2963" s="61"/>
      <c r="R2963" s="61"/>
      <c r="S2963" s="61"/>
      <c r="T2963" s="62"/>
      <c r="AT2963" s="18" t="s">
        <v>187</v>
      </c>
      <c r="AU2963" s="18" t="s">
        <v>85</v>
      </c>
    </row>
    <row r="2964" spans="2:65" s="12" customFormat="1" ht="11.25">
      <c r="B2964" s="198"/>
      <c r="C2964" s="199"/>
      <c r="D2964" s="195" t="s">
        <v>189</v>
      </c>
      <c r="E2964" s="200" t="s">
        <v>19</v>
      </c>
      <c r="F2964" s="201" t="s">
        <v>2957</v>
      </c>
      <c r="G2964" s="199"/>
      <c r="H2964" s="200" t="s">
        <v>19</v>
      </c>
      <c r="I2964" s="202"/>
      <c r="J2964" s="199"/>
      <c r="K2964" s="199"/>
      <c r="L2964" s="203"/>
      <c r="M2964" s="204"/>
      <c r="N2964" s="205"/>
      <c r="O2964" s="205"/>
      <c r="P2964" s="205"/>
      <c r="Q2964" s="205"/>
      <c r="R2964" s="205"/>
      <c r="S2964" s="205"/>
      <c r="T2964" s="206"/>
      <c r="AT2964" s="207" t="s">
        <v>189</v>
      </c>
      <c r="AU2964" s="207" t="s">
        <v>85</v>
      </c>
      <c r="AV2964" s="12" t="s">
        <v>83</v>
      </c>
      <c r="AW2964" s="12" t="s">
        <v>35</v>
      </c>
      <c r="AX2964" s="12" t="s">
        <v>75</v>
      </c>
      <c r="AY2964" s="207" t="s">
        <v>178</v>
      </c>
    </row>
    <row r="2965" spans="2:65" s="12" customFormat="1" ht="11.25">
      <c r="B2965" s="198"/>
      <c r="C2965" s="199"/>
      <c r="D2965" s="195" t="s">
        <v>189</v>
      </c>
      <c r="E2965" s="200" t="s">
        <v>19</v>
      </c>
      <c r="F2965" s="201" t="s">
        <v>2935</v>
      </c>
      <c r="G2965" s="199"/>
      <c r="H2965" s="200" t="s">
        <v>19</v>
      </c>
      <c r="I2965" s="202"/>
      <c r="J2965" s="199"/>
      <c r="K2965" s="199"/>
      <c r="L2965" s="203"/>
      <c r="M2965" s="204"/>
      <c r="N2965" s="205"/>
      <c r="O2965" s="205"/>
      <c r="P2965" s="205"/>
      <c r="Q2965" s="205"/>
      <c r="R2965" s="205"/>
      <c r="S2965" s="205"/>
      <c r="T2965" s="206"/>
      <c r="AT2965" s="207" t="s">
        <v>189</v>
      </c>
      <c r="AU2965" s="207" t="s">
        <v>85</v>
      </c>
      <c r="AV2965" s="12" t="s">
        <v>83</v>
      </c>
      <c r="AW2965" s="12" t="s">
        <v>35</v>
      </c>
      <c r="AX2965" s="12" t="s">
        <v>75</v>
      </c>
      <c r="AY2965" s="207" t="s">
        <v>178</v>
      </c>
    </row>
    <row r="2966" spans="2:65" s="13" customFormat="1" ht="11.25">
      <c r="B2966" s="208"/>
      <c r="C2966" s="209"/>
      <c r="D2966" s="195" t="s">
        <v>189</v>
      </c>
      <c r="E2966" s="210" t="s">
        <v>19</v>
      </c>
      <c r="F2966" s="211" t="s">
        <v>2936</v>
      </c>
      <c r="G2966" s="209"/>
      <c r="H2966" s="212">
        <v>332.8</v>
      </c>
      <c r="I2966" s="213"/>
      <c r="J2966" s="209"/>
      <c r="K2966" s="209"/>
      <c r="L2966" s="214"/>
      <c r="M2966" s="215"/>
      <c r="N2966" s="216"/>
      <c r="O2966" s="216"/>
      <c r="P2966" s="216"/>
      <c r="Q2966" s="216"/>
      <c r="R2966" s="216"/>
      <c r="S2966" s="216"/>
      <c r="T2966" s="217"/>
      <c r="AT2966" s="218" t="s">
        <v>189</v>
      </c>
      <c r="AU2966" s="218" t="s">
        <v>85</v>
      </c>
      <c r="AV2966" s="13" t="s">
        <v>85</v>
      </c>
      <c r="AW2966" s="13" t="s">
        <v>35</v>
      </c>
      <c r="AX2966" s="13" t="s">
        <v>75</v>
      </c>
      <c r="AY2966" s="218" t="s">
        <v>178</v>
      </c>
    </row>
    <row r="2967" spans="2:65" s="15" customFormat="1" ht="11.25">
      <c r="B2967" s="230"/>
      <c r="C2967" s="231"/>
      <c r="D2967" s="195" t="s">
        <v>189</v>
      </c>
      <c r="E2967" s="232" t="s">
        <v>19</v>
      </c>
      <c r="F2967" s="233" t="s">
        <v>274</v>
      </c>
      <c r="G2967" s="231"/>
      <c r="H2967" s="234">
        <v>332.8</v>
      </c>
      <c r="I2967" s="235"/>
      <c r="J2967" s="231"/>
      <c r="K2967" s="231"/>
      <c r="L2967" s="236"/>
      <c r="M2967" s="237"/>
      <c r="N2967" s="238"/>
      <c r="O2967" s="238"/>
      <c r="P2967" s="238"/>
      <c r="Q2967" s="238"/>
      <c r="R2967" s="238"/>
      <c r="S2967" s="238"/>
      <c r="T2967" s="239"/>
      <c r="AT2967" s="240" t="s">
        <v>189</v>
      </c>
      <c r="AU2967" s="240" t="s">
        <v>85</v>
      </c>
      <c r="AV2967" s="15" t="s">
        <v>198</v>
      </c>
      <c r="AW2967" s="15" t="s">
        <v>35</v>
      </c>
      <c r="AX2967" s="15" t="s">
        <v>75</v>
      </c>
      <c r="AY2967" s="240" t="s">
        <v>178</v>
      </c>
    </row>
    <row r="2968" spans="2:65" s="12" customFormat="1" ht="11.25">
      <c r="B2968" s="198"/>
      <c r="C2968" s="199"/>
      <c r="D2968" s="195" t="s">
        <v>189</v>
      </c>
      <c r="E2968" s="200" t="s">
        <v>19</v>
      </c>
      <c r="F2968" s="201" t="s">
        <v>1170</v>
      </c>
      <c r="G2968" s="199"/>
      <c r="H2968" s="200" t="s">
        <v>19</v>
      </c>
      <c r="I2968" s="202"/>
      <c r="J2968" s="199"/>
      <c r="K2968" s="199"/>
      <c r="L2968" s="203"/>
      <c r="M2968" s="204"/>
      <c r="N2968" s="205"/>
      <c r="O2968" s="205"/>
      <c r="P2968" s="205"/>
      <c r="Q2968" s="205"/>
      <c r="R2968" s="205"/>
      <c r="S2968" s="205"/>
      <c r="T2968" s="206"/>
      <c r="AT2968" s="207" t="s">
        <v>189</v>
      </c>
      <c r="AU2968" s="207" t="s">
        <v>85</v>
      </c>
      <c r="AV2968" s="12" t="s">
        <v>83</v>
      </c>
      <c r="AW2968" s="12" t="s">
        <v>35</v>
      </c>
      <c r="AX2968" s="12" t="s">
        <v>75</v>
      </c>
      <c r="AY2968" s="207" t="s">
        <v>178</v>
      </c>
    </row>
    <row r="2969" spans="2:65" s="13" customFormat="1" ht="11.25">
      <c r="B2969" s="208"/>
      <c r="C2969" s="209"/>
      <c r="D2969" s="195" t="s">
        <v>189</v>
      </c>
      <c r="E2969" s="210" t="s">
        <v>19</v>
      </c>
      <c r="F2969" s="211" t="s">
        <v>2938</v>
      </c>
      <c r="G2969" s="209"/>
      <c r="H2969" s="212">
        <v>30.5</v>
      </c>
      <c r="I2969" s="213"/>
      <c r="J2969" s="209"/>
      <c r="K2969" s="209"/>
      <c r="L2969" s="214"/>
      <c r="M2969" s="215"/>
      <c r="N2969" s="216"/>
      <c r="O2969" s="216"/>
      <c r="P2969" s="216"/>
      <c r="Q2969" s="216"/>
      <c r="R2969" s="216"/>
      <c r="S2969" s="216"/>
      <c r="T2969" s="217"/>
      <c r="AT2969" s="218" t="s">
        <v>189</v>
      </c>
      <c r="AU2969" s="218" t="s">
        <v>85</v>
      </c>
      <c r="AV2969" s="13" t="s">
        <v>85</v>
      </c>
      <c r="AW2969" s="13" t="s">
        <v>35</v>
      </c>
      <c r="AX2969" s="13" t="s">
        <v>75</v>
      </c>
      <c r="AY2969" s="218" t="s">
        <v>178</v>
      </c>
    </row>
    <row r="2970" spans="2:65" s="12" customFormat="1" ht="11.25">
      <c r="B2970" s="198"/>
      <c r="C2970" s="199"/>
      <c r="D2970" s="195" t="s">
        <v>189</v>
      </c>
      <c r="E2970" s="200" t="s">
        <v>19</v>
      </c>
      <c r="F2970" s="201" t="s">
        <v>1179</v>
      </c>
      <c r="G2970" s="199"/>
      <c r="H2970" s="200" t="s">
        <v>19</v>
      </c>
      <c r="I2970" s="202"/>
      <c r="J2970" s="199"/>
      <c r="K2970" s="199"/>
      <c r="L2970" s="203"/>
      <c r="M2970" s="204"/>
      <c r="N2970" s="205"/>
      <c r="O2970" s="205"/>
      <c r="P2970" s="205"/>
      <c r="Q2970" s="205"/>
      <c r="R2970" s="205"/>
      <c r="S2970" s="205"/>
      <c r="T2970" s="206"/>
      <c r="AT2970" s="207" t="s">
        <v>189</v>
      </c>
      <c r="AU2970" s="207" t="s">
        <v>85</v>
      </c>
      <c r="AV2970" s="12" t="s">
        <v>83</v>
      </c>
      <c r="AW2970" s="12" t="s">
        <v>35</v>
      </c>
      <c r="AX2970" s="12" t="s">
        <v>75</v>
      </c>
      <c r="AY2970" s="207" t="s">
        <v>178</v>
      </c>
    </row>
    <row r="2971" spans="2:65" s="13" customFormat="1" ht="11.25">
      <c r="B2971" s="208"/>
      <c r="C2971" s="209"/>
      <c r="D2971" s="195" t="s">
        <v>189</v>
      </c>
      <c r="E2971" s="210" t="s">
        <v>19</v>
      </c>
      <c r="F2971" s="211" t="s">
        <v>2939</v>
      </c>
      <c r="G2971" s="209"/>
      <c r="H2971" s="212">
        <v>39.344999999999999</v>
      </c>
      <c r="I2971" s="213"/>
      <c r="J2971" s="209"/>
      <c r="K2971" s="209"/>
      <c r="L2971" s="214"/>
      <c r="M2971" s="215"/>
      <c r="N2971" s="216"/>
      <c r="O2971" s="216"/>
      <c r="P2971" s="216"/>
      <c r="Q2971" s="216"/>
      <c r="R2971" s="216"/>
      <c r="S2971" s="216"/>
      <c r="T2971" s="217"/>
      <c r="AT2971" s="218" t="s">
        <v>189</v>
      </c>
      <c r="AU2971" s="218" t="s">
        <v>85</v>
      </c>
      <c r="AV2971" s="13" t="s">
        <v>85</v>
      </c>
      <c r="AW2971" s="13" t="s">
        <v>35</v>
      </c>
      <c r="AX2971" s="13" t="s">
        <v>75</v>
      </c>
      <c r="AY2971" s="218" t="s">
        <v>178</v>
      </c>
    </row>
    <row r="2972" spans="2:65" s="12" customFormat="1" ht="11.25">
      <c r="B2972" s="198"/>
      <c r="C2972" s="199"/>
      <c r="D2972" s="195" t="s">
        <v>189</v>
      </c>
      <c r="E2972" s="200" t="s">
        <v>19</v>
      </c>
      <c r="F2972" s="201" t="s">
        <v>1182</v>
      </c>
      <c r="G2972" s="199"/>
      <c r="H2972" s="200" t="s">
        <v>19</v>
      </c>
      <c r="I2972" s="202"/>
      <c r="J2972" s="199"/>
      <c r="K2972" s="199"/>
      <c r="L2972" s="203"/>
      <c r="M2972" s="204"/>
      <c r="N2972" s="205"/>
      <c r="O2972" s="205"/>
      <c r="P2972" s="205"/>
      <c r="Q2972" s="205"/>
      <c r="R2972" s="205"/>
      <c r="S2972" s="205"/>
      <c r="T2972" s="206"/>
      <c r="AT2972" s="207" t="s">
        <v>189</v>
      </c>
      <c r="AU2972" s="207" t="s">
        <v>85</v>
      </c>
      <c r="AV2972" s="12" t="s">
        <v>83</v>
      </c>
      <c r="AW2972" s="12" t="s">
        <v>35</v>
      </c>
      <c r="AX2972" s="12" t="s">
        <v>75</v>
      </c>
      <c r="AY2972" s="207" t="s">
        <v>178</v>
      </c>
    </row>
    <row r="2973" spans="2:65" s="13" customFormat="1" ht="11.25">
      <c r="B2973" s="208"/>
      <c r="C2973" s="209"/>
      <c r="D2973" s="195" t="s">
        <v>189</v>
      </c>
      <c r="E2973" s="210" t="s">
        <v>19</v>
      </c>
      <c r="F2973" s="211" t="s">
        <v>2940</v>
      </c>
      <c r="G2973" s="209"/>
      <c r="H2973" s="212">
        <v>36.905000000000001</v>
      </c>
      <c r="I2973" s="213"/>
      <c r="J2973" s="209"/>
      <c r="K2973" s="209"/>
      <c r="L2973" s="214"/>
      <c r="M2973" s="215"/>
      <c r="N2973" s="216"/>
      <c r="O2973" s="216"/>
      <c r="P2973" s="216"/>
      <c r="Q2973" s="216"/>
      <c r="R2973" s="216"/>
      <c r="S2973" s="216"/>
      <c r="T2973" s="217"/>
      <c r="AT2973" s="218" t="s">
        <v>189</v>
      </c>
      <c r="AU2973" s="218" t="s">
        <v>85</v>
      </c>
      <c r="AV2973" s="13" t="s">
        <v>85</v>
      </c>
      <c r="AW2973" s="13" t="s">
        <v>35</v>
      </c>
      <c r="AX2973" s="13" t="s">
        <v>75</v>
      </c>
      <c r="AY2973" s="218" t="s">
        <v>178</v>
      </c>
    </row>
    <row r="2974" spans="2:65" s="12" customFormat="1" ht="11.25">
      <c r="B2974" s="198"/>
      <c r="C2974" s="199"/>
      <c r="D2974" s="195" t="s">
        <v>189</v>
      </c>
      <c r="E2974" s="200" t="s">
        <v>19</v>
      </c>
      <c r="F2974" s="201" t="s">
        <v>1185</v>
      </c>
      <c r="G2974" s="199"/>
      <c r="H2974" s="200" t="s">
        <v>19</v>
      </c>
      <c r="I2974" s="202"/>
      <c r="J2974" s="199"/>
      <c r="K2974" s="199"/>
      <c r="L2974" s="203"/>
      <c r="M2974" s="204"/>
      <c r="N2974" s="205"/>
      <c r="O2974" s="205"/>
      <c r="P2974" s="205"/>
      <c r="Q2974" s="205"/>
      <c r="R2974" s="205"/>
      <c r="S2974" s="205"/>
      <c r="T2974" s="206"/>
      <c r="AT2974" s="207" t="s">
        <v>189</v>
      </c>
      <c r="AU2974" s="207" t="s">
        <v>85</v>
      </c>
      <c r="AV2974" s="12" t="s">
        <v>83</v>
      </c>
      <c r="AW2974" s="12" t="s">
        <v>35</v>
      </c>
      <c r="AX2974" s="12" t="s">
        <v>75</v>
      </c>
      <c r="AY2974" s="207" t="s">
        <v>178</v>
      </c>
    </row>
    <row r="2975" spans="2:65" s="13" customFormat="1" ht="11.25">
      <c r="B2975" s="208"/>
      <c r="C2975" s="209"/>
      <c r="D2975" s="195" t="s">
        <v>189</v>
      </c>
      <c r="E2975" s="210" t="s">
        <v>19</v>
      </c>
      <c r="F2975" s="211" t="s">
        <v>2941</v>
      </c>
      <c r="G2975" s="209"/>
      <c r="H2975" s="212">
        <v>36.905000000000001</v>
      </c>
      <c r="I2975" s="213"/>
      <c r="J2975" s="209"/>
      <c r="K2975" s="209"/>
      <c r="L2975" s="214"/>
      <c r="M2975" s="215"/>
      <c r="N2975" s="216"/>
      <c r="O2975" s="216"/>
      <c r="P2975" s="216"/>
      <c r="Q2975" s="216"/>
      <c r="R2975" s="216"/>
      <c r="S2975" s="216"/>
      <c r="T2975" s="217"/>
      <c r="AT2975" s="218" t="s">
        <v>189</v>
      </c>
      <c r="AU2975" s="218" t="s">
        <v>85</v>
      </c>
      <c r="AV2975" s="13" t="s">
        <v>85</v>
      </c>
      <c r="AW2975" s="13" t="s">
        <v>35</v>
      </c>
      <c r="AX2975" s="13" t="s">
        <v>75</v>
      </c>
      <c r="AY2975" s="218" t="s">
        <v>178</v>
      </c>
    </row>
    <row r="2976" spans="2:65" s="12" customFormat="1" ht="11.25">
      <c r="B2976" s="198"/>
      <c r="C2976" s="199"/>
      <c r="D2976" s="195" t="s">
        <v>189</v>
      </c>
      <c r="E2976" s="200" t="s">
        <v>19</v>
      </c>
      <c r="F2976" s="201" t="s">
        <v>1197</v>
      </c>
      <c r="G2976" s="199"/>
      <c r="H2976" s="200" t="s">
        <v>19</v>
      </c>
      <c r="I2976" s="202"/>
      <c r="J2976" s="199"/>
      <c r="K2976" s="199"/>
      <c r="L2976" s="203"/>
      <c r="M2976" s="204"/>
      <c r="N2976" s="205"/>
      <c r="O2976" s="205"/>
      <c r="P2976" s="205"/>
      <c r="Q2976" s="205"/>
      <c r="R2976" s="205"/>
      <c r="S2976" s="205"/>
      <c r="T2976" s="206"/>
      <c r="AT2976" s="207" t="s">
        <v>189</v>
      </c>
      <c r="AU2976" s="207" t="s">
        <v>85</v>
      </c>
      <c r="AV2976" s="12" t="s">
        <v>83</v>
      </c>
      <c r="AW2976" s="12" t="s">
        <v>35</v>
      </c>
      <c r="AX2976" s="12" t="s">
        <v>75</v>
      </c>
      <c r="AY2976" s="207" t="s">
        <v>178</v>
      </c>
    </row>
    <row r="2977" spans="2:51" s="13" customFormat="1" ht="11.25">
      <c r="B2977" s="208"/>
      <c r="C2977" s="209"/>
      <c r="D2977" s="195" t="s">
        <v>189</v>
      </c>
      <c r="E2977" s="210" t="s">
        <v>19</v>
      </c>
      <c r="F2977" s="211" t="s">
        <v>2942</v>
      </c>
      <c r="G2977" s="209"/>
      <c r="H2977" s="212">
        <v>101.26</v>
      </c>
      <c r="I2977" s="213"/>
      <c r="J2977" s="209"/>
      <c r="K2977" s="209"/>
      <c r="L2977" s="214"/>
      <c r="M2977" s="215"/>
      <c r="N2977" s="216"/>
      <c r="O2977" s="216"/>
      <c r="P2977" s="216"/>
      <c r="Q2977" s="216"/>
      <c r="R2977" s="216"/>
      <c r="S2977" s="216"/>
      <c r="T2977" s="217"/>
      <c r="AT2977" s="218" t="s">
        <v>189</v>
      </c>
      <c r="AU2977" s="218" t="s">
        <v>85</v>
      </c>
      <c r="AV2977" s="13" t="s">
        <v>85</v>
      </c>
      <c r="AW2977" s="13" t="s">
        <v>35</v>
      </c>
      <c r="AX2977" s="13" t="s">
        <v>75</v>
      </c>
      <c r="AY2977" s="218" t="s">
        <v>178</v>
      </c>
    </row>
    <row r="2978" spans="2:51" s="12" customFormat="1" ht="11.25">
      <c r="B2978" s="198"/>
      <c r="C2978" s="199"/>
      <c r="D2978" s="195" t="s">
        <v>189</v>
      </c>
      <c r="E2978" s="200" t="s">
        <v>19</v>
      </c>
      <c r="F2978" s="201" t="s">
        <v>1200</v>
      </c>
      <c r="G2978" s="199"/>
      <c r="H2978" s="200" t="s">
        <v>19</v>
      </c>
      <c r="I2978" s="202"/>
      <c r="J2978" s="199"/>
      <c r="K2978" s="199"/>
      <c r="L2978" s="203"/>
      <c r="M2978" s="204"/>
      <c r="N2978" s="205"/>
      <c r="O2978" s="205"/>
      <c r="P2978" s="205"/>
      <c r="Q2978" s="205"/>
      <c r="R2978" s="205"/>
      <c r="S2978" s="205"/>
      <c r="T2978" s="206"/>
      <c r="AT2978" s="207" t="s">
        <v>189</v>
      </c>
      <c r="AU2978" s="207" t="s">
        <v>85</v>
      </c>
      <c r="AV2978" s="12" t="s">
        <v>83</v>
      </c>
      <c r="AW2978" s="12" t="s">
        <v>35</v>
      </c>
      <c r="AX2978" s="12" t="s">
        <v>75</v>
      </c>
      <c r="AY2978" s="207" t="s">
        <v>178</v>
      </c>
    </row>
    <row r="2979" spans="2:51" s="13" customFormat="1" ht="11.25">
      <c r="B2979" s="208"/>
      <c r="C2979" s="209"/>
      <c r="D2979" s="195" t="s">
        <v>189</v>
      </c>
      <c r="E2979" s="210" t="s">
        <v>19</v>
      </c>
      <c r="F2979" s="211" t="s">
        <v>2943</v>
      </c>
      <c r="G2979" s="209"/>
      <c r="H2979" s="212">
        <v>59.17</v>
      </c>
      <c r="I2979" s="213"/>
      <c r="J2979" s="209"/>
      <c r="K2979" s="209"/>
      <c r="L2979" s="214"/>
      <c r="M2979" s="215"/>
      <c r="N2979" s="216"/>
      <c r="O2979" s="216"/>
      <c r="P2979" s="216"/>
      <c r="Q2979" s="216"/>
      <c r="R2979" s="216"/>
      <c r="S2979" s="216"/>
      <c r="T2979" s="217"/>
      <c r="AT2979" s="218" t="s">
        <v>189</v>
      </c>
      <c r="AU2979" s="218" t="s">
        <v>85</v>
      </c>
      <c r="AV2979" s="13" t="s">
        <v>85</v>
      </c>
      <c r="AW2979" s="13" t="s">
        <v>35</v>
      </c>
      <c r="AX2979" s="13" t="s">
        <v>75</v>
      </c>
      <c r="AY2979" s="218" t="s">
        <v>178</v>
      </c>
    </row>
    <row r="2980" spans="2:51" s="12" customFormat="1" ht="11.25">
      <c r="B2980" s="198"/>
      <c r="C2980" s="199"/>
      <c r="D2980" s="195" t="s">
        <v>189</v>
      </c>
      <c r="E2980" s="200" t="s">
        <v>19</v>
      </c>
      <c r="F2980" s="201" t="s">
        <v>1203</v>
      </c>
      <c r="G2980" s="199"/>
      <c r="H2980" s="200" t="s">
        <v>19</v>
      </c>
      <c r="I2980" s="202"/>
      <c r="J2980" s="199"/>
      <c r="K2980" s="199"/>
      <c r="L2980" s="203"/>
      <c r="M2980" s="204"/>
      <c r="N2980" s="205"/>
      <c r="O2980" s="205"/>
      <c r="P2980" s="205"/>
      <c r="Q2980" s="205"/>
      <c r="R2980" s="205"/>
      <c r="S2980" s="205"/>
      <c r="T2980" s="206"/>
      <c r="AT2980" s="207" t="s">
        <v>189</v>
      </c>
      <c r="AU2980" s="207" t="s">
        <v>85</v>
      </c>
      <c r="AV2980" s="12" t="s">
        <v>83</v>
      </c>
      <c r="AW2980" s="12" t="s">
        <v>35</v>
      </c>
      <c r="AX2980" s="12" t="s">
        <v>75</v>
      </c>
      <c r="AY2980" s="207" t="s">
        <v>178</v>
      </c>
    </row>
    <row r="2981" spans="2:51" s="13" customFormat="1" ht="11.25">
      <c r="B2981" s="208"/>
      <c r="C2981" s="209"/>
      <c r="D2981" s="195" t="s">
        <v>189</v>
      </c>
      <c r="E2981" s="210" t="s">
        <v>19</v>
      </c>
      <c r="F2981" s="211" t="s">
        <v>2944</v>
      </c>
      <c r="G2981" s="209"/>
      <c r="H2981" s="212">
        <v>64.355000000000004</v>
      </c>
      <c r="I2981" s="213"/>
      <c r="J2981" s="209"/>
      <c r="K2981" s="209"/>
      <c r="L2981" s="214"/>
      <c r="M2981" s="215"/>
      <c r="N2981" s="216"/>
      <c r="O2981" s="216"/>
      <c r="P2981" s="216"/>
      <c r="Q2981" s="216"/>
      <c r="R2981" s="216"/>
      <c r="S2981" s="216"/>
      <c r="T2981" s="217"/>
      <c r="AT2981" s="218" t="s">
        <v>189</v>
      </c>
      <c r="AU2981" s="218" t="s">
        <v>85</v>
      </c>
      <c r="AV2981" s="13" t="s">
        <v>85</v>
      </c>
      <c r="AW2981" s="13" t="s">
        <v>35</v>
      </c>
      <c r="AX2981" s="13" t="s">
        <v>75</v>
      </c>
      <c r="AY2981" s="218" t="s">
        <v>178</v>
      </c>
    </row>
    <row r="2982" spans="2:51" s="12" customFormat="1" ht="11.25">
      <c r="B2982" s="198"/>
      <c r="C2982" s="199"/>
      <c r="D2982" s="195" t="s">
        <v>189</v>
      </c>
      <c r="E2982" s="200" t="s">
        <v>19</v>
      </c>
      <c r="F2982" s="201" t="s">
        <v>1212</v>
      </c>
      <c r="G2982" s="199"/>
      <c r="H2982" s="200" t="s">
        <v>19</v>
      </c>
      <c r="I2982" s="202"/>
      <c r="J2982" s="199"/>
      <c r="K2982" s="199"/>
      <c r="L2982" s="203"/>
      <c r="M2982" s="204"/>
      <c r="N2982" s="205"/>
      <c r="O2982" s="205"/>
      <c r="P2982" s="205"/>
      <c r="Q2982" s="205"/>
      <c r="R2982" s="205"/>
      <c r="S2982" s="205"/>
      <c r="T2982" s="206"/>
      <c r="AT2982" s="207" t="s">
        <v>189</v>
      </c>
      <c r="AU2982" s="207" t="s">
        <v>85</v>
      </c>
      <c r="AV2982" s="12" t="s">
        <v>83</v>
      </c>
      <c r="AW2982" s="12" t="s">
        <v>35</v>
      </c>
      <c r="AX2982" s="12" t="s">
        <v>75</v>
      </c>
      <c r="AY2982" s="207" t="s">
        <v>178</v>
      </c>
    </row>
    <row r="2983" spans="2:51" s="13" customFormat="1" ht="11.25">
      <c r="B2983" s="208"/>
      <c r="C2983" s="209"/>
      <c r="D2983" s="195" t="s">
        <v>189</v>
      </c>
      <c r="E2983" s="210" t="s">
        <v>19</v>
      </c>
      <c r="F2983" s="211" t="s">
        <v>2945</v>
      </c>
      <c r="G2983" s="209"/>
      <c r="H2983" s="212">
        <v>58.56</v>
      </c>
      <c r="I2983" s="213"/>
      <c r="J2983" s="209"/>
      <c r="K2983" s="209"/>
      <c r="L2983" s="214"/>
      <c r="M2983" s="215"/>
      <c r="N2983" s="216"/>
      <c r="O2983" s="216"/>
      <c r="P2983" s="216"/>
      <c r="Q2983" s="216"/>
      <c r="R2983" s="216"/>
      <c r="S2983" s="216"/>
      <c r="T2983" s="217"/>
      <c r="AT2983" s="218" t="s">
        <v>189</v>
      </c>
      <c r="AU2983" s="218" t="s">
        <v>85</v>
      </c>
      <c r="AV2983" s="13" t="s">
        <v>85</v>
      </c>
      <c r="AW2983" s="13" t="s">
        <v>35</v>
      </c>
      <c r="AX2983" s="13" t="s">
        <v>75</v>
      </c>
      <c r="AY2983" s="218" t="s">
        <v>178</v>
      </c>
    </row>
    <row r="2984" spans="2:51" s="12" customFormat="1" ht="11.25">
      <c r="B2984" s="198"/>
      <c r="C2984" s="199"/>
      <c r="D2984" s="195" t="s">
        <v>189</v>
      </c>
      <c r="E2984" s="200" t="s">
        <v>19</v>
      </c>
      <c r="F2984" s="201" t="s">
        <v>1215</v>
      </c>
      <c r="G2984" s="199"/>
      <c r="H2984" s="200" t="s">
        <v>19</v>
      </c>
      <c r="I2984" s="202"/>
      <c r="J2984" s="199"/>
      <c r="K2984" s="199"/>
      <c r="L2984" s="203"/>
      <c r="M2984" s="204"/>
      <c r="N2984" s="205"/>
      <c r="O2984" s="205"/>
      <c r="P2984" s="205"/>
      <c r="Q2984" s="205"/>
      <c r="R2984" s="205"/>
      <c r="S2984" s="205"/>
      <c r="T2984" s="206"/>
      <c r="AT2984" s="207" t="s">
        <v>189</v>
      </c>
      <c r="AU2984" s="207" t="s">
        <v>85</v>
      </c>
      <c r="AV2984" s="12" t="s">
        <v>83</v>
      </c>
      <c r="AW2984" s="12" t="s">
        <v>35</v>
      </c>
      <c r="AX2984" s="12" t="s">
        <v>75</v>
      </c>
      <c r="AY2984" s="207" t="s">
        <v>178</v>
      </c>
    </row>
    <row r="2985" spans="2:51" s="13" customFormat="1" ht="11.25">
      <c r="B2985" s="208"/>
      <c r="C2985" s="209"/>
      <c r="D2985" s="195" t="s">
        <v>189</v>
      </c>
      <c r="E2985" s="210" t="s">
        <v>19</v>
      </c>
      <c r="F2985" s="211" t="s">
        <v>2943</v>
      </c>
      <c r="G2985" s="209"/>
      <c r="H2985" s="212">
        <v>59.17</v>
      </c>
      <c r="I2985" s="213"/>
      <c r="J2985" s="209"/>
      <c r="K2985" s="209"/>
      <c r="L2985" s="214"/>
      <c r="M2985" s="215"/>
      <c r="N2985" s="216"/>
      <c r="O2985" s="216"/>
      <c r="P2985" s="216"/>
      <c r="Q2985" s="216"/>
      <c r="R2985" s="216"/>
      <c r="S2985" s="216"/>
      <c r="T2985" s="217"/>
      <c r="AT2985" s="218" t="s">
        <v>189</v>
      </c>
      <c r="AU2985" s="218" t="s">
        <v>85</v>
      </c>
      <c r="AV2985" s="13" t="s">
        <v>85</v>
      </c>
      <c r="AW2985" s="13" t="s">
        <v>35</v>
      </c>
      <c r="AX2985" s="13" t="s">
        <v>75</v>
      </c>
      <c r="AY2985" s="218" t="s">
        <v>178</v>
      </c>
    </row>
    <row r="2986" spans="2:51" s="12" customFormat="1" ht="11.25">
      <c r="B2986" s="198"/>
      <c r="C2986" s="199"/>
      <c r="D2986" s="195" t="s">
        <v>189</v>
      </c>
      <c r="E2986" s="200" t="s">
        <v>19</v>
      </c>
      <c r="F2986" s="201" t="s">
        <v>1216</v>
      </c>
      <c r="G2986" s="199"/>
      <c r="H2986" s="200" t="s">
        <v>19</v>
      </c>
      <c r="I2986" s="202"/>
      <c r="J2986" s="199"/>
      <c r="K2986" s="199"/>
      <c r="L2986" s="203"/>
      <c r="M2986" s="204"/>
      <c r="N2986" s="205"/>
      <c r="O2986" s="205"/>
      <c r="P2986" s="205"/>
      <c r="Q2986" s="205"/>
      <c r="R2986" s="205"/>
      <c r="S2986" s="205"/>
      <c r="T2986" s="206"/>
      <c r="AT2986" s="207" t="s">
        <v>189</v>
      </c>
      <c r="AU2986" s="207" t="s">
        <v>85</v>
      </c>
      <c r="AV2986" s="12" t="s">
        <v>83</v>
      </c>
      <c r="AW2986" s="12" t="s">
        <v>35</v>
      </c>
      <c r="AX2986" s="12" t="s">
        <v>75</v>
      </c>
      <c r="AY2986" s="207" t="s">
        <v>178</v>
      </c>
    </row>
    <row r="2987" spans="2:51" s="13" customFormat="1" ht="11.25">
      <c r="B2987" s="208"/>
      <c r="C2987" s="209"/>
      <c r="D2987" s="195" t="s">
        <v>189</v>
      </c>
      <c r="E2987" s="210" t="s">
        <v>19</v>
      </c>
      <c r="F2987" s="211" t="s">
        <v>2944</v>
      </c>
      <c r="G2987" s="209"/>
      <c r="H2987" s="212">
        <v>64.355000000000004</v>
      </c>
      <c r="I2987" s="213"/>
      <c r="J2987" s="209"/>
      <c r="K2987" s="209"/>
      <c r="L2987" s="214"/>
      <c r="M2987" s="215"/>
      <c r="N2987" s="216"/>
      <c r="O2987" s="216"/>
      <c r="P2987" s="216"/>
      <c r="Q2987" s="216"/>
      <c r="R2987" s="216"/>
      <c r="S2987" s="216"/>
      <c r="T2987" s="217"/>
      <c r="AT2987" s="218" t="s">
        <v>189</v>
      </c>
      <c r="AU2987" s="218" t="s">
        <v>85</v>
      </c>
      <c r="AV2987" s="13" t="s">
        <v>85</v>
      </c>
      <c r="AW2987" s="13" t="s">
        <v>35</v>
      </c>
      <c r="AX2987" s="13" t="s">
        <v>75</v>
      </c>
      <c r="AY2987" s="218" t="s">
        <v>178</v>
      </c>
    </row>
    <row r="2988" spans="2:51" s="12" customFormat="1" ht="11.25">
      <c r="B2988" s="198"/>
      <c r="C2988" s="199"/>
      <c r="D2988" s="195" t="s">
        <v>189</v>
      </c>
      <c r="E2988" s="200" t="s">
        <v>19</v>
      </c>
      <c r="F2988" s="201" t="s">
        <v>1221</v>
      </c>
      <c r="G2988" s="199"/>
      <c r="H2988" s="200" t="s">
        <v>19</v>
      </c>
      <c r="I2988" s="202"/>
      <c r="J2988" s="199"/>
      <c r="K2988" s="199"/>
      <c r="L2988" s="203"/>
      <c r="M2988" s="204"/>
      <c r="N2988" s="205"/>
      <c r="O2988" s="205"/>
      <c r="P2988" s="205"/>
      <c r="Q2988" s="205"/>
      <c r="R2988" s="205"/>
      <c r="S2988" s="205"/>
      <c r="T2988" s="206"/>
      <c r="AT2988" s="207" t="s">
        <v>189</v>
      </c>
      <c r="AU2988" s="207" t="s">
        <v>85</v>
      </c>
      <c r="AV2988" s="12" t="s">
        <v>83</v>
      </c>
      <c r="AW2988" s="12" t="s">
        <v>35</v>
      </c>
      <c r="AX2988" s="12" t="s">
        <v>75</v>
      </c>
      <c r="AY2988" s="207" t="s">
        <v>178</v>
      </c>
    </row>
    <row r="2989" spans="2:51" s="13" customFormat="1" ht="11.25">
      <c r="B2989" s="208"/>
      <c r="C2989" s="209"/>
      <c r="D2989" s="195" t="s">
        <v>189</v>
      </c>
      <c r="E2989" s="210" t="s">
        <v>19</v>
      </c>
      <c r="F2989" s="211" t="s">
        <v>2946</v>
      </c>
      <c r="G2989" s="209"/>
      <c r="H2989" s="212">
        <v>33.549999999999997</v>
      </c>
      <c r="I2989" s="213"/>
      <c r="J2989" s="209"/>
      <c r="K2989" s="209"/>
      <c r="L2989" s="214"/>
      <c r="M2989" s="215"/>
      <c r="N2989" s="216"/>
      <c r="O2989" s="216"/>
      <c r="P2989" s="216"/>
      <c r="Q2989" s="216"/>
      <c r="R2989" s="216"/>
      <c r="S2989" s="216"/>
      <c r="T2989" s="217"/>
      <c r="AT2989" s="218" t="s">
        <v>189</v>
      </c>
      <c r="AU2989" s="218" t="s">
        <v>85</v>
      </c>
      <c r="AV2989" s="13" t="s">
        <v>85</v>
      </c>
      <c r="AW2989" s="13" t="s">
        <v>35</v>
      </c>
      <c r="AX2989" s="13" t="s">
        <v>75</v>
      </c>
      <c r="AY2989" s="218" t="s">
        <v>178</v>
      </c>
    </row>
    <row r="2990" spans="2:51" s="12" customFormat="1" ht="11.25">
      <c r="B2990" s="198"/>
      <c r="C2990" s="199"/>
      <c r="D2990" s="195" t="s">
        <v>189</v>
      </c>
      <c r="E2990" s="200" t="s">
        <v>19</v>
      </c>
      <c r="F2990" s="201" t="s">
        <v>1224</v>
      </c>
      <c r="G2990" s="199"/>
      <c r="H2990" s="200" t="s">
        <v>19</v>
      </c>
      <c r="I2990" s="202"/>
      <c r="J2990" s="199"/>
      <c r="K2990" s="199"/>
      <c r="L2990" s="203"/>
      <c r="M2990" s="204"/>
      <c r="N2990" s="205"/>
      <c r="O2990" s="205"/>
      <c r="P2990" s="205"/>
      <c r="Q2990" s="205"/>
      <c r="R2990" s="205"/>
      <c r="S2990" s="205"/>
      <c r="T2990" s="206"/>
      <c r="AT2990" s="207" t="s">
        <v>189</v>
      </c>
      <c r="AU2990" s="207" t="s">
        <v>85</v>
      </c>
      <c r="AV2990" s="12" t="s">
        <v>83</v>
      </c>
      <c r="AW2990" s="12" t="s">
        <v>35</v>
      </c>
      <c r="AX2990" s="12" t="s">
        <v>75</v>
      </c>
      <c r="AY2990" s="207" t="s">
        <v>178</v>
      </c>
    </row>
    <row r="2991" spans="2:51" s="13" customFormat="1" ht="11.25">
      <c r="B2991" s="208"/>
      <c r="C2991" s="209"/>
      <c r="D2991" s="195" t="s">
        <v>189</v>
      </c>
      <c r="E2991" s="210" t="s">
        <v>19</v>
      </c>
      <c r="F2991" s="211" t="s">
        <v>2947</v>
      </c>
      <c r="G2991" s="209"/>
      <c r="H2991" s="212">
        <v>40.26</v>
      </c>
      <c r="I2991" s="213"/>
      <c r="J2991" s="209"/>
      <c r="K2991" s="209"/>
      <c r="L2991" s="214"/>
      <c r="M2991" s="215"/>
      <c r="N2991" s="216"/>
      <c r="O2991" s="216"/>
      <c r="P2991" s="216"/>
      <c r="Q2991" s="216"/>
      <c r="R2991" s="216"/>
      <c r="S2991" s="216"/>
      <c r="T2991" s="217"/>
      <c r="AT2991" s="218" t="s">
        <v>189</v>
      </c>
      <c r="AU2991" s="218" t="s">
        <v>85</v>
      </c>
      <c r="AV2991" s="13" t="s">
        <v>85</v>
      </c>
      <c r="AW2991" s="13" t="s">
        <v>35</v>
      </c>
      <c r="AX2991" s="13" t="s">
        <v>75</v>
      </c>
      <c r="AY2991" s="218" t="s">
        <v>178</v>
      </c>
    </row>
    <row r="2992" spans="2:51" s="12" customFormat="1" ht="11.25">
      <c r="B2992" s="198"/>
      <c r="C2992" s="199"/>
      <c r="D2992" s="195" t="s">
        <v>189</v>
      </c>
      <c r="E2992" s="200" t="s">
        <v>19</v>
      </c>
      <c r="F2992" s="201" t="s">
        <v>1227</v>
      </c>
      <c r="G2992" s="199"/>
      <c r="H2992" s="200" t="s">
        <v>19</v>
      </c>
      <c r="I2992" s="202"/>
      <c r="J2992" s="199"/>
      <c r="K2992" s="199"/>
      <c r="L2992" s="203"/>
      <c r="M2992" s="204"/>
      <c r="N2992" s="205"/>
      <c r="O2992" s="205"/>
      <c r="P2992" s="205"/>
      <c r="Q2992" s="205"/>
      <c r="R2992" s="205"/>
      <c r="S2992" s="205"/>
      <c r="T2992" s="206"/>
      <c r="AT2992" s="207" t="s">
        <v>189</v>
      </c>
      <c r="AU2992" s="207" t="s">
        <v>85</v>
      </c>
      <c r="AV2992" s="12" t="s">
        <v>83</v>
      </c>
      <c r="AW2992" s="12" t="s">
        <v>35</v>
      </c>
      <c r="AX2992" s="12" t="s">
        <v>75</v>
      </c>
      <c r="AY2992" s="207" t="s">
        <v>178</v>
      </c>
    </row>
    <row r="2993" spans="2:65" s="13" customFormat="1" ht="11.25">
      <c r="B2993" s="208"/>
      <c r="C2993" s="209"/>
      <c r="D2993" s="195" t="s">
        <v>189</v>
      </c>
      <c r="E2993" s="210" t="s">
        <v>19</v>
      </c>
      <c r="F2993" s="211" t="s">
        <v>2948</v>
      </c>
      <c r="G2993" s="209"/>
      <c r="H2993" s="212">
        <v>47.274999999999999</v>
      </c>
      <c r="I2993" s="213"/>
      <c r="J2993" s="209"/>
      <c r="K2993" s="209"/>
      <c r="L2993" s="214"/>
      <c r="M2993" s="215"/>
      <c r="N2993" s="216"/>
      <c r="O2993" s="216"/>
      <c r="P2993" s="216"/>
      <c r="Q2993" s="216"/>
      <c r="R2993" s="216"/>
      <c r="S2993" s="216"/>
      <c r="T2993" s="217"/>
      <c r="AT2993" s="218" t="s">
        <v>189</v>
      </c>
      <c r="AU2993" s="218" t="s">
        <v>85</v>
      </c>
      <c r="AV2993" s="13" t="s">
        <v>85</v>
      </c>
      <c r="AW2993" s="13" t="s">
        <v>35</v>
      </c>
      <c r="AX2993" s="13" t="s">
        <v>75</v>
      </c>
      <c r="AY2993" s="218" t="s">
        <v>178</v>
      </c>
    </row>
    <row r="2994" spans="2:65" s="13" customFormat="1" ht="11.25">
      <c r="B2994" s="208"/>
      <c r="C2994" s="209"/>
      <c r="D2994" s="195" t="s">
        <v>189</v>
      </c>
      <c r="E2994" s="210" t="s">
        <v>19</v>
      </c>
      <c r="F2994" s="211" t="s">
        <v>2949</v>
      </c>
      <c r="G2994" s="209"/>
      <c r="H2994" s="212">
        <v>4.5750000000000002</v>
      </c>
      <c r="I2994" s="213"/>
      <c r="J2994" s="209"/>
      <c r="K2994" s="209"/>
      <c r="L2994" s="214"/>
      <c r="M2994" s="215"/>
      <c r="N2994" s="216"/>
      <c r="O2994" s="216"/>
      <c r="P2994" s="216"/>
      <c r="Q2994" s="216"/>
      <c r="R2994" s="216"/>
      <c r="S2994" s="216"/>
      <c r="T2994" s="217"/>
      <c r="AT2994" s="218" t="s">
        <v>189</v>
      </c>
      <c r="AU2994" s="218" t="s">
        <v>85</v>
      </c>
      <c r="AV2994" s="13" t="s">
        <v>85</v>
      </c>
      <c r="AW2994" s="13" t="s">
        <v>35</v>
      </c>
      <c r="AX2994" s="13" t="s">
        <v>75</v>
      </c>
      <c r="AY2994" s="218" t="s">
        <v>178</v>
      </c>
    </row>
    <row r="2995" spans="2:65" s="12" customFormat="1" ht="11.25">
      <c r="B2995" s="198"/>
      <c r="C2995" s="199"/>
      <c r="D2995" s="195" t="s">
        <v>189</v>
      </c>
      <c r="E2995" s="200" t="s">
        <v>19</v>
      </c>
      <c r="F2995" s="201" t="s">
        <v>1231</v>
      </c>
      <c r="G2995" s="199"/>
      <c r="H2995" s="200" t="s">
        <v>19</v>
      </c>
      <c r="I2995" s="202"/>
      <c r="J2995" s="199"/>
      <c r="K2995" s="199"/>
      <c r="L2995" s="203"/>
      <c r="M2995" s="204"/>
      <c r="N2995" s="205"/>
      <c r="O2995" s="205"/>
      <c r="P2995" s="205"/>
      <c r="Q2995" s="205"/>
      <c r="R2995" s="205"/>
      <c r="S2995" s="205"/>
      <c r="T2995" s="206"/>
      <c r="AT2995" s="207" t="s">
        <v>189</v>
      </c>
      <c r="AU2995" s="207" t="s">
        <v>85</v>
      </c>
      <c r="AV2995" s="12" t="s">
        <v>83</v>
      </c>
      <c r="AW2995" s="12" t="s">
        <v>35</v>
      </c>
      <c r="AX2995" s="12" t="s">
        <v>75</v>
      </c>
      <c r="AY2995" s="207" t="s">
        <v>178</v>
      </c>
    </row>
    <row r="2996" spans="2:65" s="13" customFormat="1" ht="11.25">
      <c r="B2996" s="208"/>
      <c r="C2996" s="209"/>
      <c r="D2996" s="195" t="s">
        <v>189</v>
      </c>
      <c r="E2996" s="210" t="s">
        <v>19</v>
      </c>
      <c r="F2996" s="211" t="s">
        <v>2950</v>
      </c>
      <c r="G2996" s="209"/>
      <c r="H2996" s="212">
        <v>53.984999999999999</v>
      </c>
      <c r="I2996" s="213"/>
      <c r="J2996" s="209"/>
      <c r="K2996" s="209"/>
      <c r="L2996" s="214"/>
      <c r="M2996" s="215"/>
      <c r="N2996" s="216"/>
      <c r="O2996" s="216"/>
      <c r="P2996" s="216"/>
      <c r="Q2996" s="216"/>
      <c r="R2996" s="216"/>
      <c r="S2996" s="216"/>
      <c r="T2996" s="217"/>
      <c r="AT2996" s="218" t="s">
        <v>189</v>
      </c>
      <c r="AU2996" s="218" t="s">
        <v>85</v>
      </c>
      <c r="AV2996" s="13" t="s">
        <v>85</v>
      </c>
      <c r="AW2996" s="13" t="s">
        <v>35</v>
      </c>
      <c r="AX2996" s="13" t="s">
        <v>75</v>
      </c>
      <c r="AY2996" s="218" t="s">
        <v>178</v>
      </c>
    </row>
    <row r="2997" spans="2:65" s="12" customFormat="1" ht="11.25">
      <c r="B2997" s="198"/>
      <c r="C2997" s="199"/>
      <c r="D2997" s="195" t="s">
        <v>189</v>
      </c>
      <c r="E2997" s="200" t="s">
        <v>19</v>
      </c>
      <c r="F2997" s="201" t="s">
        <v>1233</v>
      </c>
      <c r="G2997" s="199"/>
      <c r="H2997" s="200" t="s">
        <v>19</v>
      </c>
      <c r="I2997" s="202"/>
      <c r="J2997" s="199"/>
      <c r="K2997" s="199"/>
      <c r="L2997" s="203"/>
      <c r="M2997" s="204"/>
      <c r="N2997" s="205"/>
      <c r="O2997" s="205"/>
      <c r="P2997" s="205"/>
      <c r="Q2997" s="205"/>
      <c r="R2997" s="205"/>
      <c r="S2997" s="205"/>
      <c r="T2997" s="206"/>
      <c r="AT2997" s="207" t="s">
        <v>189</v>
      </c>
      <c r="AU2997" s="207" t="s">
        <v>85</v>
      </c>
      <c r="AV2997" s="12" t="s">
        <v>83</v>
      </c>
      <c r="AW2997" s="12" t="s">
        <v>35</v>
      </c>
      <c r="AX2997" s="12" t="s">
        <v>75</v>
      </c>
      <c r="AY2997" s="207" t="s">
        <v>178</v>
      </c>
    </row>
    <row r="2998" spans="2:65" s="13" customFormat="1" ht="11.25">
      <c r="B2998" s="208"/>
      <c r="C2998" s="209"/>
      <c r="D2998" s="195" t="s">
        <v>189</v>
      </c>
      <c r="E2998" s="210" t="s">
        <v>19</v>
      </c>
      <c r="F2998" s="211" t="s">
        <v>2951</v>
      </c>
      <c r="G2998" s="209"/>
      <c r="H2998" s="212">
        <v>66.185000000000002</v>
      </c>
      <c r="I2998" s="213"/>
      <c r="J2998" s="209"/>
      <c r="K2998" s="209"/>
      <c r="L2998" s="214"/>
      <c r="M2998" s="215"/>
      <c r="N2998" s="216"/>
      <c r="O2998" s="216"/>
      <c r="P2998" s="216"/>
      <c r="Q2998" s="216"/>
      <c r="R2998" s="216"/>
      <c r="S2998" s="216"/>
      <c r="T2998" s="217"/>
      <c r="AT2998" s="218" t="s">
        <v>189</v>
      </c>
      <c r="AU2998" s="218" t="s">
        <v>85</v>
      </c>
      <c r="AV2998" s="13" t="s">
        <v>85</v>
      </c>
      <c r="AW2998" s="13" t="s">
        <v>35</v>
      </c>
      <c r="AX2998" s="13" t="s">
        <v>75</v>
      </c>
      <c r="AY2998" s="218" t="s">
        <v>178</v>
      </c>
    </row>
    <row r="2999" spans="2:65" s="15" customFormat="1" ht="11.25">
      <c r="B2999" s="230"/>
      <c r="C2999" s="231"/>
      <c r="D2999" s="195" t="s">
        <v>189</v>
      </c>
      <c r="E2999" s="232" t="s">
        <v>19</v>
      </c>
      <c r="F2999" s="233" t="s">
        <v>274</v>
      </c>
      <c r="G2999" s="231"/>
      <c r="H2999" s="234">
        <v>796.35500000000002</v>
      </c>
      <c r="I2999" s="235"/>
      <c r="J2999" s="231"/>
      <c r="K2999" s="231"/>
      <c r="L2999" s="236"/>
      <c r="M2999" s="237"/>
      <c r="N2999" s="238"/>
      <c r="O2999" s="238"/>
      <c r="P2999" s="238"/>
      <c r="Q2999" s="238"/>
      <c r="R2999" s="238"/>
      <c r="S2999" s="238"/>
      <c r="T2999" s="239"/>
      <c r="AT2999" s="240" t="s">
        <v>189</v>
      </c>
      <c r="AU2999" s="240" t="s">
        <v>85</v>
      </c>
      <c r="AV2999" s="15" t="s">
        <v>198</v>
      </c>
      <c r="AW2999" s="15" t="s">
        <v>35</v>
      </c>
      <c r="AX2999" s="15" t="s">
        <v>75</v>
      </c>
      <c r="AY2999" s="240" t="s">
        <v>178</v>
      </c>
    </row>
    <row r="3000" spans="2:65" s="14" customFormat="1" ht="11.25">
      <c r="B3000" s="219"/>
      <c r="C3000" s="220"/>
      <c r="D3000" s="195" t="s">
        <v>189</v>
      </c>
      <c r="E3000" s="221" t="s">
        <v>19</v>
      </c>
      <c r="F3000" s="222" t="s">
        <v>258</v>
      </c>
      <c r="G3000" s="220"/>
      <c r="H3000" s="223">
        <v>1129.155</v>
      </c>
      <c r="I3000" s="224"/>
      <c r="J3000" s="220"/>
      <c r="K3000" s="220"/>
      <c r="L3000" s="225"/>
      <c r="M3000" s="226"/>
      <c r="N3000" s="227"/>
      <c r="O3000" s="227"/>
      <c r="P3000" s="227"/>
      <c r="Q3000" s="227"/>
      <c r="R3000" s="227"/>
      <c r="S3000" s="227"/>
      <c r="T3000" s="228"/>
      <c r="AT3000" s="229" t="s">
        <v>189</v>
      </c>
      <c r="AU3000" s="229" t="s">
        <v>85</v>
      </c>
      <c r="AV3000" s="14" t="s">
        <v>185</v>
      </c>
      <c r="AW3000" s="14" t="s">
        <v>35</v>
      </c>
      <c r="AX3000" s="14" t="s">
        <v>83</v>
      </c>
      <c r="AY3000" s="229" t="s">
        <v>178</v>
      </c>
    </row>
    <row r="3001" spans="2:65" s="1" customFormat="1" ht="16.5" customHeight="1">
      <c r="B3001" s="35"/>
      <c r="C3001" s="183" t="s">
        <v>2958</v>
      </c>
      <c r="D3001" s="183" t="s">
        <v>180</v>
      </c>
      <c r="E3001" s="184" t="s">
        <v>2959</v>
      </c>
      <c r="F3001" s="185" t="s">
        <v>2960</v>
      </c>
      <c r="G3001" s="186" t="s">
        <v>183</v>
      </c>
      <c r="H3001" s="187">
        <v>1129.155</v>
      </c>
      <c r="I3001" s="188"/>
      <c r="J3001" s="189">
        <f>ROUND(I3001*H3001,2)</f>
        <v>0</v>
      </c>
      <c r="K3001" s="185" t="s">
        <v>184</v>
      </c>
      <c r="L3001" s="39"/>
      <c r="M3001" s="190" t="s">
        <v>19</v>
      </c>
      <c r="N3001" s="191" t="s">
        <v>46</v>
      </c>
      <c r="O3001" s="61"/>
      <c r="P3001" s="192">
        <f>O3001*H3001</f>
        <v>0</v>
      </c>
      <c r="Q3001" s="192">
        <v>1.3999999999999999E-4</v>
      </c>
      <c r="R3001" s="192">
        <f>Q3001*H3001</f>
        <v>0.15808169999999999</v>
      </c>
      <c r="S3001" s="192">
        <v>0</v>
      </c>
      <c r="T3001" s="193">
        <f>S3001*H3001</f>
        <v>0</v>
      </c>
      <c r="AR3001" s="18" t="s">
        <v>288</v>
      </c>
      <c r="AT3001" s="18" t="s">
        <v>180</v>
      </c>
      <c r="AU3001" s="18" t="s">
        <v>85</v>
      </c>
      <c r="AY3001" s="18" t="s">
        <v>178</v>
      </c>
      <c r="BE3001" s="194">
        <f>IF(N3001="základní",J3001,0)</f>
        <v>0</v>
      </c>
      <c r="BF3001" s="194">
        <f>IF(N3001="snížená",J3001,0)</f>
        <v>0</v>
      </c>
      <c r="BG3001" s="194">
        <f>IF(N3001="zákl. přenesená",J3001,0)</f>
        <v>0</v>
      </c>
      <c r="BH3001" s="194">
        <f>IF(N3001="sníž. přenesená",J3001,0)</f>
        <v>0</v>
      </c>
      <c r="BI3001" s="194">
        <f>IF(N3001="nulová",J3001,0)</f>
        <v>0</v>
      </c>
      <c r="BJ3001" s="18" t="s">
        <v>83</v>
      </c>
      <c r="BK3001" s="194">
        <f>ROUND(I3001*H3001,2)</f>
        <v>0</v>
      </c>
      <c r="BL3001" s="18" t="s">
        <v>288</v>
      </c>
      <c r="BM3001" s="18" t="s">
        <v>2961</v>
      </c>
    </row>
    <row r="3002" spans="2:65" s="1" customFormat="1" ht="11.25">
      <c r="B3002" s="35"/>
      <c r="C3002" s="36"/>
      <c r="D3002" s="195" t="s">
        <v>187</v>
      </c>
      <c r="E3002" s="36"/>
      <c r="F3002" s="196" t="s">
        <v>2962</v>
      </c>
      <c r="G3002" s="36"/>
      <c r="H3002" s="36"/>
      <c r="I3002" s="113"/>
      <c r="J3002" s="36"/>
      <c r="K3002" s="36"/>
      <c r="L3002" s="39"/>
      <c r="M3002" s="197"/>
      <c r="N3002" s="61"/>
      <c r="O3002" s="61"/>
      <c r="P3002" s="61"/>
      <c r="Q3002" s="61"/>
      <c r="R3002" s="61"/>
      <c r="S3002" s="61"/>
      <c r="T3002" s="62"/>
      <c r="AT3002" s="18" t="s">
        <v>187</v>
      </c>
      <c r="AU3002" s="18" t="s">
        <v>85</v>
      </c>
    </row>
    <row r="3003" spans="2:65" s="12" customFormat="1" ht="11.25">
      <c r="B3003" s="198"/>
      <c r="C3003" s="199"/>
      <c r="D3003" s="195" t="s">
        <v>189</v>
      </c>
      <c r="E3003" s="200" t="s">
        <v>19</v>
      </c>
      <c r="F3003" s="201" t="s">
        <v>2963</v>
      </c>
      <c r="G3003" s="199"/>
      <c r="H3003" s="200" t="s">
        <v>19</v>
      </c>
      <c r="I3003" s="202"/>
      <c r="J3003" s="199"/>
      <c r="K3003" s="199"/>
      <c r="L3003" s="203"/>
      <c r="M3003" s="204"/>
      <c r="N3003" s="205"/>
      <c r="O3003" s="205"/>
      <c r="P3003" s="205"/>
      <c r="Q3003" s="205"/>
      <c r="R3003" s="205"/>
      <c r="S3003" s="205"/>
      <c r="T3003" s="206"/>
      <c r="AT3003" s="207" t="s">
        <v>189</v>
      </c>
      <c r="AU3003" s="207" t="s">
        <v>85</v>
      </c>
      <c r="AV3003" s="12" t="s">
        <v>83</v>
      </c>
      <c r="AW3003" s="12" t="s">
        <v>35</v>
      </c>
      <c r="AX3003" s="12" t="s">
        <v>75</v>
      </c>
      <c r="AY3003" s="207" t="s">
        <v>178</v>
      </c>
    </row>
    <row r="3004" spans="2:65" s="12" customFormat="1" ht="11.25">
      <c r="B3004" s="198"/>
      <c r="C3004" s="199"/>
      <c r="D3004" s="195" t="s">
        <v>189</v>
      </c>
      <c r="E3004" s="200" t="s">
        <v>19</v>
      </c>
      <c r="F3004" s="201" t="s">
        <v>2964</v>
      </c>
      <c r="G3004" s="199"/>
      <c r="H3004" s="200" t="s">
        <v>19</v>
      </c>
      <c r="I3004" s="202"/>
      <c r="J3004" s="199"/>
      <c r="K3004" s="199"/>
      <c r="L3004" s="203"/>
      <c r="M3004" s="204"/>
      <c r="N3004" s="205"/>
      <c r="O3004" s="205"/>
      <c r="P3004" s="205"/>
      <c r="Q3004" s="205"/>
      <c r="R3004" s="205"/>
      <c r="S3004" s="205"/>
      <c r="T3004" s="206"/>
      <c r="AT3004" s="207" t="s">
        <v>189</v>
      </c>
      <c r="AU3004" s="207" t="s">
        <v>85</v>
      </c>
      <c r="AV3004" s="12" t="s">
        <v>83</v>
      </c>
      <c r="AW3004" s="12" t="s">
        <v>35</v>
      </c>
      <c r="AX3004" s="12" t="s">
        <v>75</v>
      </c>
      <c r="AY3004" s="207" t="s">
        <v>178</v>
      </c>
    </row>
    <row r="3005" spans="2:65" s="13" customFormat="1" ht="11.25">
      <c r="B3005" s="208"/>
      <c r="C3005" s="209"/>
      <c r="D3005" s="195" t="s">
        <v>189</v>
      </c>
      <c r="E3005" s="210" t="s">
        <v>19</v>
      </c>
      <c r="F3005" s="211" t="s">
        <v>2965</v>
      </c>
      <c r="G3005" s="209"/>
      <c r="H3005" s="212">
        <v>796.35500000000002</v>
      </c>
      <c r="I3005" s="213"/>
      <c r="J3005" s="209"/>
      <c r="K3005" s="209"/>
      <c r="L3005" s="214"/>
      <c r="M3005" s="215"/>
      <c r="N3005" s="216"/>
      <c r="O3005" s="216"/>
      <c r="P3005" s="216"/>
      <c r="Q3005" s="216"/>
      <c r="R3005" s="216"/>
      <c r="S3005" s="216"/>
      <c r="T3005" s="217"/>
      <c r="AT3005" s="218" t="s">
        <v>189</v>
      </c>
      <c r="AU3005" s="218" t="s">
        <v>85</v>
      </c>
      <c r="AV3005" s="13" t="s">
        <v>85</v>
      </c>
      <c r="AW3005" s="13" t="s">
        <v>35</v>
      </c>
      <c r="AX3005" s="13" t="s">
        <v>75</v>
      </c>
      <c r="AY3005" s="218" t="s">
        <v>178</v>
      </c>
    </row>
    <row r="3006" spans="2:65" s="12" customFormat="1" ht="11.25">
      <c r="B3006" s="198"/>
      <c r="C3006" s="199"/>
      <c r="D3006" s="195" t="s">
        <v>189</v>
      </c>
      <c r="E3006" s="200" t="s">
        <v>19</v>
      </c>
      <c r="F3006" s="201" t="s">
        <v>2935</v>
      </c>
      <c r="G3006" s="199"/>
      <c r="H3006" s="200" t="s">
        <v>19</v>
      </c>
      <c r="I3006" s="202"/>
      <c r="J3006" s="199"/>
      <c r="K3006" s="199"/>
      <c r="L3006" s="203"/>
      <c r="M3006" s="204"/>
      <c r="N3006" s="205"/>
      <c r="O3006" s="205"/>
      <c r="P3006" s="205"/>
      <c r="Q3006" s="205"/>
      <c r="R3006" s="205"/>
      <c r="S3006" s="205"/>
      <c r="T3006" s="206"/>
      <c r="AT3006" s="207" t="s">
        <v>189</v>
      </c>
      <c r="AU3006" s="207" t="s">
        <v>85</v>
      </c>
      <c r="AV3006" s="12" t="s">
        <v>83</v>
      </c>
      <c r="AW3006" s="12" t="s">
        <v>35</v>
      </c>
      <c r="AX3006" s="12" t="s">
        <v>75</v>
      </c>
      <c r="AY3006" s="207" t="s">
        <v>178</v>
      </c>
    </row>
    <row r="3007" spans="2:65" s="13" customFormat="1" ht="11.25">
      <c r="B3007" s="208"/>
      <c r="C3007" s="209"/>
      <c r="D3007" s="195" t="s">
        <v>189</v>
      </c>
      <c r="E3007" s="210" t="s">
        <v>19</v>
      </c>
      <c r="F3007" s="211" t="s">
        <v>2936</v>
      </c>
      <c r="G3007" s="209"/>
      <c r="H3007" s="212">
        <v>332.8</v>
      </c>
      <c r="I3007" s="213"/>
      <c r="J3007" s="209"/>
      <c r="K3007" s="209"/>
      <c r="L3007" s="214"/>
      <c r="M3007" s="215"/>
      <c r="N3007" s="216"/>
      <c r="O3007" s="216"/>
      <c r="P3007" s="216"/>
      <c r="Q3007" s="216"/>
      <c r="R3007" s="216"/>
      <c r="S3007" s="216"/>
      <c r="T3007" s="217"/>
      <c r="AT3007" s="218" t="s">
        <v>189</v>
      </c>
      <c r="AU3007" s="218" t="s">
        <v>85</v>
      </c>
      <c r="AV3007" s="13" t="s">
        <v>85</v>
      </c>
      <c r="AW3007" s="13" t="s">
        <v>35</v>
      </c>
      <c r="AX3007" s="13" t="s">
        <v>75</v>
      </c>
      <c r="AY3007" s="218" t="s">
        <v>178</v>
      </c>
    </row>
    <row r="3008" spans="2:65" s="14" customFormat="1" ht="11.25">
      <c r="B3008" s="219"/>
      <c r="C3008" s="220"/>
      <c r="D3008" s="195" t="s">
        <v>189</v>
      </c>
      <c r="E3008" s="221" t="s">
        <v>19</v>
      </c>
      <c r="F3008" s="222" t="s">
        <v>258</v>
      </c>
      <c r="G3008" s="220"/>
      <c r="H3008" s="223">
        <v>1129.155</v>
      </c>
      <c r="I3008" s="224"/>
      <c r="J3008" s="220"/>
      <c r="K3008" s="220"/>
      <c r="L3008" s="225"/>
      <c r="M3008" s="226"/>
      <c r="N3008" s="227"/>
      <c r="O3008" s="227"/>
      <c r="P3008" s="227"/>
      <c r="Q3008" s="227"/>
      <c r="R3008" s="227"/>
      <c r="S3008" s="227"/>
      <c r="T3008" s="228"/>
      <c r="AT3008" s="229" t="s">
        <v>189</v>
      </c>
      <c r="AU3008" s="229" t="s">
        <v>85</v>
      </c>
      <c r="AV3008" s="14" t="s">
        <v>185</v>
      </c>
      <c r="AW3008" s="14" t="s">
        <v>35</v>
      </c>
      <c r="AX3008" s="14" t="s">
        <v>83</v>
      </c>
      <c r="AY3008" s="229" t="s">
        <v>178</v>
      </c>
    </row>
    <row r="3009" spans="2:65" s="1" customFormat="1" ht="16.5" customHeight="1">
      <c r="B3009" s="35"/>
      <c r="C3009" s="183" t="s">
        <v>2966</v>
      </c>
      <c r="D3009" s="183" t="s">
        <v>180</v>
      </c>
      <c r="E3009" s="184" t="s">
        <v>2967</v>
      </c>
      <c r="F3009" s="185" t="s">
        <v>2968</v>
      </c>
      <c r="G3009" s="186" t="s">
        <v>183</v>
      </c>
      <c r="H3009" s="187">
        <v>1129.155</v>
      </c>
      <c r="I3009" s="188"/>
      <c r="J3009" s="189">
        <f>ROUND(I3009*H3009,2)</f>
        <v>0</v>
      </c>
      <c r="K3009" s="185" t="s">
        <v>184</v>
      </c>
      <c r="L3009" s="39"/>
      <c r="M3009" s="190" t="s">
        <v>19</v>
      </c>
      <c r="N3009" s="191" t="s">
        <v>46</v>
      </c>
      <c r="O3009" s="61"/>
      <c r="P3009" s="192">
        <f>O3009*H3009</f>
        <v>0</v>
      </c>
      <c r="Q3009" s="192">
        <v>2.9E-4</v>
      </c>
      <c r="R3009" s="192">
        <f>Q3009*H3009</f>
        <v>0.32745494999999997</v>
      </c>
      <c r="S3009" s="192">
        <v>0</v>
      </c>
      <c r="T3009" s="193">
        <f>S3009*H3009</f>
        <v>0</v>
      </c>
      <c r="AR3009" s="18" t="s">
        <v>288</v>
      </c>
      <c r="AT3009" s="18" t="s">
        <v>180</v>
      </c>
      <c r="AU3009" s="18" t="s">
        <v>85</v>
      </c>
      <c r="AY3009" s="18" t="s">
        <v>178</v>
      </c>
      <c r="BE3009" s="194">
        <f>IF(N3009="základní",J3009,0)</f>
        <v>0</v>
      </c>
      <c r="BF3009" s="194">
        <f>IF(N3009="snížená",J3009,0)</f>
        <v>0</v>
      </c>
      <c r="BG3009" s="194">
        <f>IF(N3009="zákl. přenesená",J3009,0)</f>
        <v>0</v>
      </c>
      <c r="BH3009" s="194">
        <f>IF(N3009="sníž. přenesená",J3009,0)</f>
        <v>0</v>
      </c>
      <c r="BI3009" s="194">
        <f>IF(N3009="nulová",J3009,0)</f>
        <v>0</v>
      </c>
      <c r="BJ3009" s="18" t="s">
        <v>83</v>
      </c>
      <c r="BK3009" s="194">
        <f>ROUND(I3009*H3009,2)</f>
        <v>0</v>
      </c>
      <c r="BL3009" s="18" t="s">
        <v>288</v>
      </c>
      <c r="BM3009" s="18" t="s">
        <v>2969</v>
      </c>
    </row>
    <row r="3010" spans="2:65" s="1" customFormat="1" ht="11.25">
      <c r="B3010" s="35"/>
      <c r="C3010" s="36"/>
      <c r="D3010" s="195" t="s">
        <v>187</v>
      </c>
      <c r="E3010" s="36"/>
      <c r="F3010" s="196" t="s">
        <v>2970</v>
      </c>
      <c r="G3010" s="36"/>
      <c r="H3010" s="36"/>
      <c r="I3010" s="113"/>
      <c r="J3010" s="36"/>
      <c r="K3010" s="36"/>
      <c r="L3010" s="39"/>
      <c r="M3010" s="197"/>
      <c r="N3010" s="61"/>
      <c r="O3010" s="61"/>
      <c r="P3010" s="61"/>
      <c r="Q3010" s="61"/>
      <c r="R3010" s="61"/>
      <c r="S3010" s="61"/>
      <c r="T3010" s="62"/>
      <c r="AT3010" s="18" t="s">
        <v>187</v>
      </c>
      <c r="AU3010" s="18" t="s">
        <v>85</v>
      </c>
    </row>
    <row r="3011" spans="2:65" s="12" customFormat="1" ht="11.25">
      <c r="B3011" s="198"/>
      <c r="C3011" s="199"/>
      <c r="D3011" s="195" t="s">
        <v>189</v>
      </c>
      <c r="E3011" s="200" t="s">
        <v>19</v>
      </c>
      <c r="F3011" s="201" t="s">
        <v>2963</v>
      </c>
      <c r="G3011" s="199"/>
      <c r="H3011" s="200" t="s">
        <v>19</v>
      </c>
      <c r="I3011" s="202"/>
      <c r="J3011" s="199"/>
      <c r="K3011" s="199"/>
      <c r="L3011" s="203"/>
      <c r="M3011" s="204"/>
      <c r="N3011" s="205"/>
      <c r="O3011" s="205"/>
      <c r="P3011" s="205"/>
      <c r="Q3011" s="205"/>
      <c r="R3011" s="205"/>
      <c r="S3011" s="205"/>
      <c r="T3011" s="206"/>
      <c r="AT3011" s="207" t="s">
        <v>189</v>
      </c>
      <c r="AU3011" s="207" t="s">
        <v>85</v>
      </c>
      <c r="AV3011" s="12" t="s">
        <v>83</v>
      </c>
      <c r="AW3011" s="12" t="s">
        <v>35</v>
      </c>
      <c r="AX3011" s="12" t="s">
        <v>75</v>
      </c>
      <c r="AY3011" s="207" t="s">
        <v>178</v>
      </c>
    </row>
    <row r="3012" spans="2:65" s="12" customFormat="1" ht="11.25">
      <c r="B3012" s="198"/>
      <c r="C3012" s="199"/>
      <c r="D3012" s="195" t="s">
        <v>189</v>
      </c>
      <c r="E3012" s="200" t="s">
        <v>19</v>
      </c>
      <c r="F3012" s="201" t="s">
        <v>2964</v>
      </c>
      <c r="G3012" s="199"/>
      <c r="H3012" s="200" t="s">
        <v>19</v>
      </c>
      <c r="I3012" s="202"/>
      <c r="J3012" s="199"/>
      <c r="K3012" s="199"/>
      <c r="L3012" s="203"/>
      <c r="M3012" s="204"/>
      <c r="N3012" s="205"/>
      <c r="O3012" s="205"/>
      <c r="P3012" s="205"/>
      <c r="Q3012" s="205"/>
      <c r="R3012" s="205"/>
      <c r="S3012" s="205"/>
      <c r="T3012" s="206"/>
      <c r="AT3012" s="207" t="s">
        <v>189</v>
      </c>
      <c r="AU3012" s="207" t="s">
        <v>85</v>
      </c>
      <c r="AV3012" s="12" t="s">
        <v>83</v>
      </c>
      <c r="AW3012" s="12" t="s">
        <v>35</v>
      </c>
      <c r="AX3012" s="12" t="s">
        <v>75</v>
      </c>
      <c r="AY3012" s="207" t="s">
        <v>178</v>
      </c>
    </row>
    <row r="3013" spans="2:65" s="13" customFormat="1" ht="11.25">
      <c r="B3013" s="208"/>
      <c r="C3013" s="209"/>
      <c r="D3013" s="195" t="s">
        <v>189</v>
      </c>
      <c r="E3013" s="210" t="s">
        <v>19</v>
      </c>
      <c r="F3013" s="211" t="s">
        <v>2965</v>
      </c>
      <c r="G3013" s="209"/>
      <c r="H3013" s="212">
        <v>796.35500000000002</v>
      </c>
      <c r="I3013" s="213"/>
      <c r="J3013" s="209"/>
      <c r="K3013" s="209"/>
      <c r="L3013" s="214"/>
      <c r="M3013" s="215"/>
      <c r="N3013" s="216"/>
      <c r="O3013" s="216"/>
      <c r="P3013" s="216"/>
      <c r="Q3013" s="216"/>
      <c r="R3013" s="216"/>
      <c r="S3013" s="216"/>
      <c r="T3013" s="217"/>
      <c r="AT3013" s="218" t="s">
        <v>189</v>
      </c>
      <c r="AU3013" s="218" t="s">
        <v>85</v>
      </c>
      <c r="AV3013" s="13" t="s">
        <v>85</v>
      </c>
      <c r="AW3013" s="13" t="s">
        <v>35</v>
      </c>
      <c r="AX3013" s="13" t="s">
        <v>75</v>
      </c>
      <c r="AY3013" s="218" t="s">
        <v>178</v>
      </c>
    </row>
    <row r="3014" spans="2:65" s="12" customFormat="1" ht="11.25">
      <c r="B3014" s="198"/>
      <c r="C3014" s="199"/>
      <c r="D3014" s="195" t="s">
        <v>189</v>
      </c>
      <c r="E3014" s="200" t="s">
        <v>19</v>
      </c>
      <c r="F3014" s="201" t="s">
        <v>2935</v>
      </c>
      <c r="G3014" s="199"/>
      <c r="H3014" s="200" t="s">
        <v>19</v>
      </c>
      <c r="I3014" s="202"/>
      <c r="J3014" s="199"/>
      <c r="K3014" s="199"/>
      <c r="L3014" s="203"/>
      <c r="M3014" s="204"/>
      <c r="N3014" s="205"/>
      <c r="O3014" s="205"/>
      <c r="P3014" s="205"/>
      <c r="Q3014" s="205"/>
      <c r="R3014" s="205"/>
      <c r="S3014" s="205"/>
      <c r="T3014" s="206"/>
      <c r="AT3014" s="207" t="s">
        <v>189</v>
      </c>
      <c r="AU3014" s="207" t="s">
        <v>85</v>
      </c>
      <c r="AV3014" s="12" t="s">
        <v>83</v>
      </c>
      <c r="AW3014" s="12" t="s">
        <v>35</v>
      </c>
      <c r="AX3014" s="12" t="s">
        <v>75</v>
      </c>
      <c r="AY3014" s="207" t="s">
        <v>178</v>
      </c>
    </row>
    <row r="3015" spans="2:65" s="13" customFormat="1" ht="11.25">
      <c r="B3015" s="208"/>
      <c r="C3015" s="209"/>
      <c r="D3015" s="195" t="s">
        <v>189</v>
      </c>
      <c r="E3015" s="210" t="s">
        <v>19</v>
      </c>
      <c r="F3015" s="211" t="s">
        <v>2936</v>
      </c>
      <c r="G3015" s="209"/>
      <c r="H3015" s="212">
        <v>332.8</v>
      </c>
      <c r="I3015" s="213"/>
      <c r="J3015" s="209"/>
      <c r="K3015" s="209"/>
      <c r="L3015" s="214"/>
      <c r="M3015" s="215"/>
      <c r="N3015" s="216"/>
      <c r="O3015" s="216"/>
      <c r="P3015" s="216"/>
      <c r="Q3015" s="216"/>
      <c r="R3015" s="216"/>
      <c r="S3015" s="216"/>
      <c r="T3015" s="217"/>
      <c r="AT3015" s="218" t="s">
        <v>189</v>
      </c>
      <c r="AU3015" s="218" t="s">
        <v>85</v>
      </c>
      <c r="AV3015" s="13" t="s">
        <v>85</v>
      </c>
      <c r="AW3015" s="13" t="s">
        <v>35</v>
      </c>
      <c r="AX3015" s="13" t="s">
        <v>75</v>
      </c>
      <c r="AY3015" s="218" t="s">
        <v>178</v>
      </c>
    </row>
    <row r="3016" spans="2:65" s="14" customFormat="1" ht="11.25">
      <c r="B3016" s="219"/>
      <c r="C3016" s="220"/>
      <c r="D3016" s="195" t="s">
        <v>189</v>
      </c>
      <c r="E3016" s="221" t="s">
        <v>19</v>
      </c>
      <c r="F3016" s="222" t="s">
        <v>258</v>
      </c>
      <c r="G3016" s="220"/>
      <c r="H3016" s="223">
        <v>1129.155</v>
      </c>
      <c r="I3016" s="224"/>
      <c r="J3016" s="220"/>
      <c r="K3016" s="220"/>
      <c r="L3016" s="225"/>
      <c r="M3016" s="242"/>
      <c r="N3016" s="243"/>
      <c r="O3016" s="243"/>
      <c r="P3016" s="243"/>
      <c r="Q3016" s="243"/>
      <c r="R3016" s="243"/>
      <c r="S3016" s="243"/>
      <c r="T3016" s="244"/>
      <c r="AT3016" s="229" t="s">
        <v>189</v>
      </c>
      <c r="AU3016" s="229" t="s">
        <v>85</v>
      </c>
      <c r="AV3016" s="14" t="s">
        <v>185</v>
      </c>
      <c r="AW3016" s="14" t="s">
        <v>35</v>
      </c>
      <c r="AX3016" s="14" t="s">
        <v>83</v>
      </c>
      <c r="AY3016" s="229" t="s">
        <v>178</v>
      </c>
    </row>
    <row r="3017" spans="2:65" s="1" customFormat="1" ht="6.95" customHeight="1">
      <c r="B3017" s="47"/>
      <c r="C3017" s="48"/>
      <c r="D3017" s="48"/>
      <c r="E3017" s="48"/>
      <c r="F3017" s="48"/>
      <c r="G3017" s="48"/>
      <c r="H3017" s="48"/>
      <c r="I3017" s="135"/>
      <c r="J3017" s="48"/>
      <c r="K3017" s="48"/>
      <c r="L3017" s="39"/>
    </row>
  </sheetData>
  <sheetProtection algorithmName="SHA-512" hashValue="/fcWHcU1IU9oXxXSTiM/3FYg2RzWHSFHOF0Z2tLvKF1OyARabzRCgEGy/+5qqQNMZKr3EjocAoVd0yiuv2zHGQ==" saltValue="ZD1uNhgy7JoIBIDP1PBKEu1nzxS3uAoebxM2nJ+T76Fo36O3XTemCVDNej4gwZvElBXmDQPR0v2hOqaiEtNNxg==" spinCount="100000" sheet="1" objects="1" scenarios="1" formatColumns="0" formatRows="0" autoFilter="0"/>
  <autoFilter ref="C103:K3016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0"/>
  <sheetViews>
    <sheetView showGridLines="0" workbookViewId="0">
      <selection activeCell="D6" sqref="D6"/>
    </sheetView>
  </sheetViews>
  <sheetFormatPr defaultRowHeight="15"/>
  <cols>
    <col min="1" max="1" width="2.8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93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608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2972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ROUND(J94,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ROUND((SUM(BE94:BE329)),  2)</f>
        <v>0</v>
      </c>
      <c r="I35" s="124">
        <v>0.21</v>
      </c>
      <c r="J35" s="123">
        <f>ROUND(((SUM(BE94:BE329))*I35),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ROUND((SUM(BF94:BF329)),  2)</f>
        <v>0</v>
      </c>
      <c r="I36" s="124">
        <v>0.15</v>
      </c>
      <c r="J36" s="123">
        <f>ROUND(((SUM(BF94:BF329))*I36),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ROUND((SUM(BG94:BG329)),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ROUND((SUM(BH94:BH329)),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ROUND((SUM(BI94:BI329)),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608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201 - Zdravotní instalace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J94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J95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J96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611</v>
      </c>
      <c r="E66" s="153"/>
      <c r="F66" s="153"/>
      <c r="G66" s="153"/>
      <c r="H66" s="153"/>
      <c r="I66" s="154"/>
      <c r="J66" s="155">
        <f>J135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614</v>
      </c>
      <c r="E67" s="153"/>
      <c r="F67" s="153"/>
      <c r="G67" s="153"/>
      <c r="H67" s="153"/>
      <c r="I67" s="154"/>
      <c r="J67" s="155">
        <f>J140</f>
        <v>0</v>
      </c>
      <c r="K67" s="95"/>
      <c r="L67" s="156"/>
    </row>
    <row r="68" spans="2:12" s="8" customFormat="1" ht="24.95" customHeight="1">
      <c r="B68" s="144"/>
      <c r="C68" s="145"/>
      <c r="D68" s="146" t="s">
        <v>150</v>
      </c>
      <c r="E68" s="147"/>
      <c r="F68" s="147"/>
      <c r="G68" s="147"/>
      <c r="H68" s="147"/>
      <c r="I68" s="148"/>
      <c r="J68" s="149">
        <f>J143</f>
        <v>0</v>
      </c>
      <c r="K68" s="145"/>
      <c r="L68" s="150"/>
    </row>
    <row r="69" spans="2:12" s="9" customFormat="1" ht="19.899999999999999" customHeight="1">
      <c r="B69" s="151"/>
      <c r="C69" s="95"/>
      <c r="D69" s="152" t="s">
        <v>2973</v>
      </c>
      <c r="E69" s="153"/>
      <c r="F69" s="153"/>
      <c r="G69" s="153"/>
      <c r="H69" s="153"/>
      <c r="I69" s="154"/>
      <c r="J69" s="155">
        <f>J144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2974</v>
      </c>
      <c r="E70" s="153"/>
      <c r="F70" s="153"/>
      <c r="G70" s="153"/>
      <c r="H70" s="153"/>
      <c r="I70" s="154"/>
      <c r="J70" s="155">
        <f>J198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151</v>
      </c>
      <c r="E71" s="153"/>
      <c r="F71" s="153"/>
      <c r="G71" s="153"/>
      <c r="H71" s="153"/>
      <c r="I71" s="154"/>
      <c r="J71" s="155">
        <f>J259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2975</v>
      </c>
      <c r="E72" s="153"/>
      <c r="F72" s="153"/>
      <c r="G72" s="153"/>
      <c r="H72" s="153"/>
      <c r="I72" s="154"/>
      <c r="J72" s="155">
        <f>J319</f>
        <v>0</v>
      </c>
      <c r="K72" s="95"/>
      <c r="L72" s="156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5"/>
      <c r="J74" s="48"/>
      <c r="K74" s="48"/>
      <c r="L74" s="39"/>
    </row>
    <row r="78" spans="2:12" s="1" customFormat="1" ht="6.95" customHeight="1">
      <c r="B78" s="49"/>
      <c r="C78" s="50"/>
      <c r="D78" s="50"/>
      <c r="E78" s="50"/>
      <c r="F78" s="50"/>
      <c r="G78" s="50"/>
      <c r="H78" s="50"/>
      <c r="I78" s="138"/>
      <c r="J78" s="50"/>
      <c r="K78" s="50"/>
      <c r="L78" s="39"/>
    </row>
    <row r="79" spans="2:12" s="1" customFormat="1" ht="24.95" customHeight="1">
      <c r="B79" s="35"/>
      <c r="C79" s="24" t="s">
        <v>163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2" customHeight="1">
      <c r="B81" s="35"/>
      <c r="C81" s="30" t="s">
        <v>16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6.5" customHeight="1">
      <c r="B82" s="35"/>
      <c r="C82" s="36"/>
      <c r="D82" s="36"/>
      <c r="E82" s="391" t="str">
        <f>E7</f>
        <v>Modernizace sportovního areálu Za Branou</v>
      </c>
      <c r="F82" s="392"/>
      <c r="G82" s="392"/>
      <c r="H82" s="392"/>
      <c r="I82" s="113"/>
      <c r="J82" s="36"/>
      <c r="K82" s="36"/>
      <c r="L82" s="39"/>
    </row>
    <row r="83" spans="2:63" ht="12" customHeight="1">
      <c r="B83" s="22"/>
      <c r="C83" s="30" t="s">
        <v>140</v>
      </c>
      <c r="D83" s="23"/>
      <c r="E83" s="23"/>
      <c r="F83" s="23"/>
      <c r="G83" s="23"/>
      <c r="H83" s="23"/>
      <c r="J83" s="23"/>
      <c r="K83" s="23"/>
      <c r="L83" s="21"/>
    </row>
    <row r="84" spans="2:63" s="1" customFormat="1" ht="16.5" customHeight="1">
      <c r="B84" s="35"/>
      <c r="C84" s="36"/>
      <c r="D84" s="36"/>
      <c r="E84" s="391" t="s">
        <v>608</v>
      </c>
      <c r="F84" s="359"/>
      <c r="G84" s="359"/>
      <c r="H84" s="359"/>
      <c r="I84" s="113"/>
      <c r="J84" s="36"/>
      <c r="K84" s="36"/>
      <c r="L84" s="39"/>
    </row>
    <row r="85" spans="2:63" s="1" customFormat="1" ht="12" customHeight="1">
      <c r="B85" s="35"/>
      <c r="C85" s="30" t="s">
        <v>2971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63" s="1" customFormat="1" ht="16.5" customHeight="1">
      <c r="B86" s="35"/>
      <c r="C86" s="36"/>
      <c r="D86" s="36"/>
      <c r="E86" s="360" t="str">
        <f>E11</f>
        <v>201 - Zdravotní instalace</v>
      </c>
      <c r="F86" s="359"/>
      <c r="G86" s="359"/>
      <c r="H86" s="359"/>
      <c r="I86" s="113"/>
      <c r="J86" s="36"/>
      <c r="K86" s="36"/>
      <c r="L86" s="39"/>
    </row>
    <row r="87" spans="2:63" s="1" customFormat="1" ht="6.9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2" customHeight="1">
      <c r="B88" s="35"/>
      <c r="C88" s="30" t="s">
        <v>21</v>
      </c>
      <c r="D88" s="36"/>
      <c r="E88" s="36"/>
      <c r="F88" s="28" t="str">
        <f>F14</f>
        <v>Pacov</v>
      </c>
      <c r="G88" s="36"/>
      <c r="H88" s="36"/>
      <c r="I88" s="114" t="s">
        <v>23</v>
      </c>
      <c r="J88" s="56" t="str">
        <f>IF(J14="","",J14)</f>
        <v>18.5.2019</v>
      </c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3.7" customHeight="1">
      <c r="B90" s="35"/>
      <c r="C90" s="30" t="s">
        <v>25</v>
      </c>
      <c r="D90" s="36"/>
      <c r="E90" s="36"/>
      <c r="F90" s="28" t="str">
        <f>E17</f>
        <v>TJ Slavoj Pacov</v>
      </c>
      <c r="G90" s="36"/>
      <c r="H90" s="36"/>
      <c r="I90" s="114" t="s">
        <v>32</v>
      </c>
      <c r="J90" s="33" t="str">
        <f>E23</f>
        <v>Ing. Jan Šlechta</v>
      </c>
      <c r="K90" s="36"/>
      <c r="L90" s="39"/>
    </row>
    <row r="91" spans="2:63" s="1" customFormat="1" ht="13.7" customHeight="1">
      <c r="B91" s="35"/>
      <c r="C91" s="30" t="s">
        <v>30</v>
      </c>
      <c r="D91" s="36"/>
      <c r="E91" s="36"/>
      <c r="F91" s="28" t="str">
        <f>IF(E20="","",E20)</f>
        <v>Vyplň údaj</v>
      </c>
      <c r="G91" s="36"/>
      <c r="H91" s="36"/>
      <c r="I91" s="114" t="s">
        <v>36</v>
      </c>
      <c r="J91" s="33" t="str">
        <f>E26</f>
        <v>Ing. Pavel Vochozka</v>
      </c>
      <c r="K91" s="36"/>
      <c r="L91" s="39"/>
    </row>
    <row r="92" spans="2:63" s="1" customFormat="1" ht="10.35" customHeight="1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63" s="10" customFormat="1" ht="29.25" customHeight="1">
      <c r="B93" s="157"/>
      <c r="C93" s="158" t="s">
        <v>164</v>
      </c>
      <c r="D93" s="159" t="s">
        <v>60</v>
      </c>
      <c r="E93" s="159" t="s">
        <v>56</v>
      </c>
      <c r="F93" s="159" t="s">
        <v>57</v>
      </c>
      <c r="G93" s="159" t="s">
        <v>165</v>
      </c>
      <c r="H93" s="159" t="s">
        <v>166</v>
      </c>
      <c r="I93" s="160" t="s">
        <v>167</v>
      </c>
      <c r="J93" s="159" t="s">
        <v>144</v>
      </c>
      <c r="K93" s="161" t="s">
        <v>168</v>
      </c>
      <c r="L93" s="162"/>
      <c r="M93" s="65" t="s">
        <v>19</v>
      </c>
      <c r="N93" s="66" t="s">
        <v>45</v>
      </c>
      <c r="O93" s="66" t="s">
        <v>169</v>
      </c>
      <c r="P93" s="66" t="s">
        <v>170</v>
      </c>
      <c r="Q93" s="66" t="s">
        <v>171</v>
      </c>
      <c r="R93" s="66" t="s">
        <v>172</v>
      </c>
      <c r="S93" s="66" t="s">
        <v>173</v>
      </c>
      <c r="T93" s="67" t="s">
        <v>174</v>
      </c>
    </row>
    <row r="94" spans="2:63" s="1" customFormat="1" ht="22.9" customHeight="1">
      <c r="B94" s="35"/>
      <c r="C94" s="72" t="s">
        <v>175</v>
      </c>
      <c r="D94" s="36"/>
      <c r="E94" s="36"/>
      <c r="F94" s="36"/>
      <c r="G94" s="36"/>
      <c r="H94" s="36"/>
      <c r="I94" s="113"/>
      <c r="J94" s="163">
        <f>BK94</f>
        <v>0</v>
      </c>
      <c r="K94" s="36"/>
      <c r="L94" s="39"/>
      <c r="M94" s="68"/>
      <c r="N94" s="69"/>
      <c r="O94" s="69"/>
      <c r="P94" s="164">
        <f>P95+P143</f>
        <v>0</v>
      </c>
      <c r="Q94" s="69"/>
      <c r="R94" s="164">
        <f>R95+R143</f>
        <v>20.763277499999997</v>
      </c>
      <c r="S94" s="69"/>
      <c r="T94" s="165">
        <f>T95+T143</f>
        <v>0</v>
      </c>
      <c r="AT94" s="18" t="s">
        <v>74</v>
      </c>
      <c r="AU94" s="18" t="s">
        <v>145</v>
      </c>
      <c r="BK94" s="166">
        <f>BK95+BK143</f>
        <v>0</v>
      </c>
    </row>
    <row r="95" spans="2:63" s="11" customFormat="1" ht="25.9" customHeight="1">
      <c r="B95" s="167"/>
      <c r="C95" s="168"/>
      <c r="D95" s="169" t="s">
        <v>74</v>
      </c>
      <c r="E95" s="170" t="s">
        <v>176</v>
      </c>
      <c r="F95" s="170" t="s">
        <v>177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P96+P135+P140</f>
        <v>0</v>
      </c>
      <c r="Q95" s="175"/>
      <c r="R95" s="176">
        <f>R96+R135+R140</f>
        <v>19.706294199999999</v>
      </c>
      <c r="S95" s="175"/>
      <c r="T95" s="177">
        <f>T96+T135+T140</f>
        <v>0</v>
      </c>
      <c r="AR95" s="178" t="s">
        <v>83</v>
      </c>
      <c r="AT95" s="179" t="s">
        <v>74</v>
      </c>
      <c r="AU95" s="179" t="s">
        <v>75</v>
      </c>
      <c r="AY95" s="178" t="s">
        <v>178</v>
      </c>
      <c r="BK95" s="180">
        <f>BK96+BK135+BK140</f>
        <v>0</v>
      </c>
    </row>
    <row r="96" spans="2:63" s="11" customFormat="1" ht="22.9" customHeight="1">
      <c r="B96" s="167"/>
      <c r="C96" s="168"/>
      <c r="D96" s="169" t="s">
        <v>74</v>
      </c>
      <c r="E96" s="181" t="s">
        <v>83</v>
      </c>
      <c r="F96" s="181" t="s">
        <v>179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SUM(P97:P134)</f>
        <v>0</v>
      </c>
      <c r="Q96" s="175"/>
      <c r="R96" s="176">
        <f>SUM(R97:R134)</f>
        <v>15.055</v>
      </c>
      <c r="S96" s="175"/>
      <c r="T96" s="177">
        <f>SUM(T97:T134)</f>
        <v>0</v>
      </c>
      <c r="AR96" s="178" t="s">
        <v>83</v>
      </c>
      <c r="AT96" s="179" t="s">
        <v>74</v>
      </c>
      <c r="AU96" s="179" t="s">
        <v>83</v>
      </c>
      <c r="AY96" s="178" t="s">
        <v>178</v>
      </c>
      <c r="BK96" s="180">
        <f>SUM(BK97:BK134)</f>
        <v>0</v>
      </c>
    </row>
    <row r="97" spans="2:65" s="1" customFormat="1" ht="16.5" customHeight="1">
      <c r="B97" s="35"/>
      <c r="C97" s="183" t="s">
        <v>83</v>
      </c>
      <c r="D97" s="183" t="s">
        <v>180</v>
      </c>
      <c r="E97" s="184" t="s">
        <v>637</v>
      </c>
      <c r="F97" s="185" t="s">
        <v>638</v>
      </c>
      <c r="G97" s="186" t="s">
        <v>226</v>
      </c>
      <c r="H97" s="187">
        <v>14.76</v>
      </c>
      <c r="I97" s="188"/>
      <c r="J97" s="189">
        <f>ROUND(I97*H97,2)</f>
        <v>0</v>
      </c>
      <c r="K97" s="185" t="s">
        <v>184</v>
      </c>
      <c r="L97" s="39"/>
      <c r="M97" s="190" t="s">
        <v>19</v>
      </c>
      <c r="N97" s="191" t="s">
        <v>46</v>
      </c>
      <c r="O97" s="61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8" t="s">
        <v>185</v>
      </c>
      <c r="AT97" s="18" t="s">
        <v>180</v>
      </c>
      <c r="AU97" s="18" t="s">
        <v>85</v>
      </c>
      <c r="AY97" s="18" t="s">
        <v>178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83</v>
      </c>
      <c r="BK97" s="194">
        <f>ROUND(I97*H97,2)</f>
        <v>0</v>
      </c>
      <c r="BL97" s="18" t="s">
        <v>185</v>
      </c>
      <c r="BM97" s="18" t="s">
        <v>2976</v>
      </c>
    </row>
    <row r="98" spans="2:65" s="1" customFormat="1" ht="11.25">
      <c r="B98" s="35"/>
      <c r="C98" s="36"/>
      <c r="D98" s="195" t="s">
        <v>187</v>
      </c>
      <c r="E98" s="36"/>
      <c r="F98" s="196" t="s">
        <v>640</v>
      </c>
      <c r="G98" s="36"/>
      <c r="H98" s="36"/>
      <c r="I98" s="113"/>
      <c r="J98" s="36"/>
      <c r="K98" s="36"/>
      <c r="L98" s="39"/>
      <c r="M98" s="197"/>
      <c r="N98" s="61"/>
      <c r="O98" s="61"/>
      <c r="P98" s="61"/>
      <c r="Q98" s="61"/>
      <c r="R98" s="61"/>
      <c r="S98" s="61"/>
      <c r="T98" s="62"/>
      <c r="AT98" s="18" t="s">
        <v>187</v>
      </c>
      <c r="AU98" s="18" t="s">
        <v>85</v>
      </c>
    </row>
    <row r="99" spans="2:65" s="12" customFormat="1" ht="11.25">
      <c r="B99" s="198"/>
      <c r="C99" s="199"/>
      <c r="D99" s="195" t="s">
        <v>189</v>
      </c>
      <c r="E99" s="200" t="s">
        <v>19</v>
      </c>
      <c r="F99" s="201" t="s">
        <v>2977</v>
      </c>
      <c r="G99" s="199"/>
      <c r="H99" s="200" t="s">
        <v>19</v>
      </c>
      <c r="I99" s="202"/>
      <c r="J99" s="199"/>
      <c r="K99" s="199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189</v>
      </c>
      <c r="AU99" s="207" t="s">
        <v>85</v>
      </c>
      <c r="AV99" s="12" t="s">
        <v>83</v>
      </c>
      <c r="AW99" s="12" t="s">
        <v>35</v>
      </c>
      <c r="AX99" s="12" t="s">
        <v>75</v>
      </c>
      <c r="AY99" s="207" t="s">
        <v>178</v>
      </c>
    </row>
    <row r="100" spans="2:65" s="13" customFormat="1" ht="11.25">
      <c r="B100" s="208"/>
      <c r="C100" s="209"/>
      <c r="D100" s="195" t="s">
        <v>189</v>
      </c>
      <c r="E100" s="210" t="s">
        <v>19</v>
      </c>
      <c r="F100" s="211" t="s">
        <v>2978</v>
      </c>
      <c r="G100" s="209"/>
      <c r="H100" s="212">
        <v>14.76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189</v>
      </c>
      <c r="AU100" s="218" t="s">
        <v>85</v>
      </c>
      <c r="AV100" s="13" t="s">
        <v>85</v>
      </c>
      <c r="AW100" s="13" t="s">
        <v>35</v>
      </c>
      <c r="AX100" s="13" t="s">
        <v>83</v>
      </c>
      <c r="AY100" s="218" t="s">
        <v>178</v>
      </c>
    </row>
    <row r="101" spans="2:65" s="1" customFormat="1" ht="16.5" customHeight="1">
      <c r="B101" s="35"/>
      <c r="C101" s="183" t="s">
        <v>85</v>
      </c>
      <c r="D101" s="183" t="s">
        <v>180</v>
      </c>
      <c r="E101" s="184" t="s">
        <v>663</v>
      </c>
      <c r="F101" s="185" t="s">
        <v>664</v>
      </c>
      <c r="G101" s="186" t="s">
        <v>226</v>
      </c>
      <c r="H101" s="187">
        <v>14.76</v>
      </c>
      <c r="I101" s="188"/>
      <c r="J101" s="189">
        <f>ROUND(I101*H101,2)</f>
        <v>0</v>
      </c>
      <c r="K101" s="185" t="s">
        <v>184</v>
      </c>
      <c r="L101" s="39"/>
      <c r="M101" s="190" t="s">
        <v>19</v>
      </c>
      <c r="N101" s="191" t="s">
        <v>46</v>
      </c>
      <c r="O101" s="61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18" t="s">
        <v>185</v>
      </c>
      <c r="AT101" s="18" t="s">
        <v>180</v>
      </c>
      <c r="AU101" s="18" t="s">
        <v>85</v>
      </c>
      <c r="AY101" s="18" t="s">
        <v>178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83</v>
      </c>
      <c r="BK101" s="194">
        <f>ROUND(I101*H101,2)</f>
        <v>0</v>
      </c>
      <c r="BL101" s="18" t="s">
        <v>185</v>
      </c>
      <c r="BM101" s="18" t="s">
        <v>2979</v>
      </c>
    </row>
    <row r="102" spans="2:65" s="1" customFormat="1" ht="19.5">
      <c r="B102" s="35"/>
      <c r="C102" s="36"/>
      <c r="D102" s="195" t="s">
        <v>187</v>
      </c>
      <c r="E102" s="36"/>
      <c r="F102" s="196" t="s">
        <v>666</v>
      </c>
      <c r="G102" s="36"/>
      <c r="H102" s="36"/>
      <c r="I102" s="113"/>
      <c r="J102" s="36"/>
      <c r="K102" s="36"/>
      <c r="L102" s="39"/>
      <c r="M102" s="197"/>
      <c r="N102" s="61"/>
      <c r="O102" s="61"/>
      <c r="P102" s="61"/>
      <c r="Q102" s="61"/>
      <c r="R102" s="61"/>
      <c r="S102" s="61"/>
      <c r="T102" s="62"/>
      <c r="AT102" s="18" t="s">
        <v>187</v>
      </c>
      <c r="AU102" s="18" t="s">
        <v>85</v>
      </c>
    </row>
    <row r="103" spans="2:65" s="12" customFormat="1" ht="11.25">
      <c r="B103" s="198"/>
      <c r="C103" s="199"/>
      <c r="D103" s="195" t="s">
        <v>189</v>
      </c>
      <c r="E103" s="200" t="s">
        <v>19</v>
      </c>
      <c r="F103" s="201" t="s">
        <v>667</v>
      </c>
      <c r="G103" s="199"/>
      <c r="H103" s="200" t="s">
        <v>19</v>
      </c>
      <c r="I103" s="202"/>
      <c r="J103" s="199"/>
      <c r="K103" s="199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189</v>
      </c>
      <c r="AU103" s="207" t="s">
        <v>85</v>
      </c>
      <c r="AV103" s="12" t="s">
        <v>83</v>
      </c>
      <c r="AW103" s="12" t="s">
        <v>35</v>
      </c>
      <c r="AX103" s="12" t="s">
        <v>75</v>
      </c>
      <c r="AY103" s="207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2980</v>
      </c>
      <c r="G104" s="209"/>
      <c r="H104" s="212">
        <v>14.76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83</v>
      </c>
      <c r="AY104" s="218" t="s">
        <v>178</v>
      </c>
    </row>
    <row r="105" spans="2:65" s="1" customFormat="1" ht="16.5" customHeight="1">
      <c r="B105" s="35"/>
      <c r="C105" s="183" t="s">
        <v>198</v>
      </c>
      <c r="D105" s="183" t="s">
        <v>180</v>
      </c>
      <c r="E105" s="184" t="s">
        <v>2981</v>
      </c>
      <c r="F105" s="185" t="s">
        <v>2982</v>
      </c>
      <c r="G105" s="186" t="s">
        <v>226</v>
      </c>
      <c r="H105" s="187">
        <v>10.824</v>
      </c>
      <c r="I105" s="188"/>
      <c r="J105" s="189">
        <f>ROUND(I105*H105,2)</f>
        <v>0</v>
      </c>
      <c r="K105" s="185" t="s">
        <v>184</v>
      </c>
      <c r="L105" s="39"/>
      <c r="M105" s="190" t="s">
        <v>19</v>
      </c>
      <c r="N105" s="191" t="s">
        <v>46</v>
      </c>
      <c r="O105" s="61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8" t="s">
        <v>185</v>
      </c>
      <c r="AT105" s="18" t="s">
        <v>180</v>
      </c>
      <c r="AU105" s="18" t="s">
        <v>85</v>
      </c>
      <c r="AY105" s="18" t="s">
        <v>178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83</v>
      </c>
      <c r="BK105" s="194">
        <f>ROUND(I105*H105,2)</f>
        <v>0</v>
      </c>
      <c r="BL105" s="18" t="s">
        <v>185</v>
      </c>
      <c r="BM105" s="18" t="s">
        <v>2983</v>
      </c>
    </row>
    <row r="106" spans="2:65" s="1" customFormat="1" ht="19.5">
      <c r="B106" s="35"/>
      <c r="C106" s="36"/>
      <c r="D106" s="195" t="s">
        <v>187</v>
      </c>
      <c r="E106" s="36"/>
      <c r="F106" s="196" t="s">
        <v>2984</v>
      </c>
      <c r="G106" s="36"/>
      <c r="H106" s="36"/>
      <c r="I106" s="113"/>
      <c r="J106" s="36"/>
      <c r="K106" s="36"/>
      <c r="L106" s="39"/>
      <c r="M106" s="197"/>
      <c r="N106" s="61"/>
      <c r="O106" s="61"/>
      <c r="P106" s="61"/>
      <c r="Q106" s="61"/>
      <c r="R106" s="61"/>
      <c r="S106" s="61"/>
      <c r="T106" s="62"/>
      <c r="AT106" s="18" t="s">
        <v>187</v>
      </c>
      <c r="AU106" s="18" t="s">
        <v>85</v>
      </c>
    </row>
    <row r="107" spans="2:65" s="12" customFormat="1" ht="11.25">
      <c r="B107" s="198"/>
      <c r="C107" s="199"/>
      <c r="D107" s="195" t="s">
        <v>189</v>
      </c>
      <c r="E107" s="200" t="s">
        <v>19</v>
      </c>
      <c r="F107" s="201" t="s">
        <v>2985</v>
      </c>
      <c r="G107" s="199"/>
      <c r="H107" s="200" t="s">
        <v>19</v>
      </c>
      <c r="I107" s="202"/>
      <c r="J107" s="199"/>
      <c r="K107" s="199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189</v>
      </c>
      <c r="AU107" s="207" t="s">
        <v>85</v>
      </c>
      <c r="AV107" s="12" t="s">
        <v>83</v>
      </c>
      <c r="AW107" s="12" t="s">
        <v>35</v>
      </c>
      <c r="AX107" s="12" t="s">
        <v>75</v>
      </c>
      <c r="AY107" s="207" t="s">
        <v>178</v>
      </c>
    </row>
    <row r="108" spans="2:65" s="13" customFormat="1" ht="11.25">
      <c r="B108" s="208"/>
      <c r="C108" s="209"/>
      <c r="D108" s="195" t="s">
        <v>189</v>
      </c>
      <c r="E108" s="210" t="s">
        <v>19</v>
      </c>
      <c r="F108" s="211" t="s">
        <v>2986</v>
      </c>
      <c r="G108" s="209"/>
      <c r="H108" s="212">
        <v>14.76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189</v>
      </c>
      <c r="AU108" s="218" t="s">
        <v>85</v>
      </c>
      <c r="AV108" s="13" t="s">
        <v>85</v>
      </c>
      <c r="AW108" s="13" t="s">
        <v>35</v>
      </c>
      <c r="AX108" s="13" t="s">
        <v>75</v>
      </c>
      <c r="AY108" s="218" t="s">
        <v>178</v>
      </c>
    </row>
    <row r="109" spans="2:65" s="13" customFormat="1" ht="11.25">
      <c r="B109" s="208"/>
      <c r="C109" s="209"/>
      <c r="D109" s="195" t="s">
        <v>189</v>
      </c>
      <c r="E109" s="210" t="s">
        <v>19</v>
      </c>
      <c r="F109" s="211" t="s">
        <v>2987</v>
      </c>
      <c r="G109" s="209"/>
      <c r="H109" s="212">
        <v>-3.9359999999999999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189</v>
      </c>
      <c r="AU109" s="218" t="s">
        <v>85</v>
      </c>
      <c r="AV109" s="13" t="s">
        <v>85</v>
      </c>
      <c r="AW109" s="13" t="s">
        <v>35</v>
      </c>
      <c r="AX109" s="13" t="s">
        <v>75</v>
      </c>
      <c r="AY109" s="218" t="s">
        <v>178</v>
      </c>
    </row>
    <row r="110" spans="2:65" s="14" customFormat="1" ht="11.25">
      <c r="B110" s="219"/>
      <c r="C110" s="220"/>
      <c r="D110" s="195" t="s">
        <v>189</v>
      </c>
      <c r="E110" s="221" t="s">
        <v>19</v>
      </c>
      <c r="F110" s="222" t="s">
        <v>258</v>
      </c>
      <c r="G110" s="220"/>
      <c r="H110" s="223">
        <v>10.824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189</v>
      </c>
      <c r="AU110" s="229" t="s">
        <v>85</v>
      </c>
      <c r="AV110" s="14" t="s">
        <v>185</v>
      </c>
      <c r="AW110" s="14" t="s">
        <v>35</v>
      </c>
      <c r="AX110" s="14" t="s">
        <v>83</v>
      </c>
      <c r="AY110" s="229" t="s">
        <v>178</v>
      </c>
    </row>
    <row r="111" spans="2:65" s="1" customFormat="1" ht="16.5" customHeight="1">
      <c r="B111" s="35"/>
      <c r="C111" s="183" t="s">
        <v>185</v>
      </c>
      <c r="D111" s="183" t="s">
        <v>180</v>
      </c>
      <c r="E111" s="184" t="s">
        <v>695</v>
      </c>
      <c r="F111" s="185" t="s">
        <v>696</v>
      </c>
      <c r="G111" s="186" t="s">
        <v>226</v>
      </c>
      <c r="H111" s="187">
        <v>10.824</v>
      </c>
      <c r="I111" s="188"/>
      <c r="J111" s="189">
        <f>ROUND(I111*H111,2)</f>
        <v>0</v>
      </c>
      <c r="K111" s="185" t="s">
        <v>184</v>
      </c>
      <c r="L111" s="39"/>
      <c r="M111" s="190" t="s">
        <v>19</v>
      </c>
      <c r="N111" s="191" t="s">
        <v>46</v>
      </c>
      <c r="O111" s="61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18" t="s">
        <v>185</v>
      </c>
      <c r="AT111" s="18" t="s">
        <v>180</v>
      </c>
      <c r="AU111" s="18" t="s">
        <v>85</v>
      </c>
      <c r="AY111" s="18" t="s">
        <v>178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83</v>
      </c>
      <c r="BK111" s="194">
        <f>ROUND(I111*H111,2)</f>
        <v>0</v>
      </c>
      <c r="BL111" s="18" t="s">
        <v>185</v>
      </c>
      <c r="BM111" s="18" t="s">
        <v>2988</v>
      </c>
    </row>
    <row r="112" spans="2:65" s="1" customFormat="1" ht="11.25">
      <c r="B112" s="35"/>
      <c r="C112" s="36"/>
      <c r="D112" s="195" t="s">
        <v>187</v>
      </c>
      <c r="E112" s="36"/>
      <c r="F112" s="196" t="s">
        <v>698</v>
      </c>
      <c r="G112" s="36"/>
      <c r="H112" s="36"/>
      <c r="I112" s="113"/>
      <c r="J112" s="36"/>
      <c r="K112" s="36"/>
      <c r="L112" s="39"/>
      <c r="M112" s="197"/>
      <c r="N112" s="61"/>
      <c r="O112" s="61"/>
      <c r="P112" s="61"/>
      <c r="Q112" s="61"/>
      <c r="R112" s="61"/>
      <c r="S112" s="61"/>
      <c r="T112" s="62"/>
      <c r="AT112" s="18" t="s">
        <v>187</v>
      </c>
      <c r="AU112" s="18" t="s">
        <v>85</v>
      </c>
    </row>
    <row r="113" spans="2:65" s="12" customFormat="1" ht="11.25">
      <c r="B113" s="198"/>
      <c r="C113" s="199"/>
      <c r="D113" s="195" t="s">
        <v>189</v>
      </c>
      <c r="E113" s="200" t="s">
        <v>19</v>
      </c>
      <c r="F113" s="201" t="s">
        <v>2989</v>
      </c>
      <c r="G113" s="199"/>
      <c r="H113" s="200" t="s">
        <v>19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189</v>
      </c>
      <c r="AU113" s="207" t="s">
        <v>85</v>
      </c>
      <c r="AV113" s="12" t="s">
        <v>83</v>
      </c>
      <c r="AW113" s="12" t="s">
        <v>35</v>
      </c>
      <c r="AX113" s="12" t="s">
        <v>75</v>
      </c>
      <c r="AY113" s="207" t="s">
        <v>178</v>
      </c>
    </row>
    <row r="114" spans="2:65" s="13" customFormat="1" ht="11.25">
      <c r="B114" s="208"/>
      <c r="C114" s="209"/>
      <c r="D114" s="195" t="s">
        <v>189</v>
      </c>
      <c r="E114" s="210" t="s">
        <v>19</v>
      </c>
      <c r="F114" s="211" t="s">
        <v>2990</v>
      </c>
      <c r="G114" s="209"/>
      <c r="H114" s="212">
        <v>10.824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189</v>
      </c>
      <c r="AU114" s="218" t="s">
        <v>85</v>
      </c>
      <c r="AV114" s="13" t="s">
        <v>85</v>
      </c>
      <c r="AW114" s="13" t="s">
        <v>35</v>
      </c>
      <c r="AX114" s="13" t="s">
        <v>83</v>
      </c>
      <c r="AY114" s="218" t="s">
        <v>178</v>
      </c>
    </row>
    <row r="115" spans="2:65" s="1" customFormat="1" ht="16.5" customHeight="1">
      <c r="B115" s="35"/>
      <c r="C115" s="183" t="s">
        <v>209</v>
      </c>
      <c r="D115" s="183" t="s">
        <v>180</v>
      </c>
      <c r="E115" s="184" t="s">
        <v>702</v>
      </c>
      <c r="F115" s="185" t="s">
        <v>703</v>
      </c>
      <c r="G115" s="186" t="s">
        <v>226</v>
      </c>
      <c r="H115" s="187">
        <v>10.824</v>
      </c>
      <c r="I115" s="188"/>
      <c r="J115" s="189">
        <f>ROUND(I115*H115,2)</f>
        <v>0</v>
      </c>
      <c r="K115" s="185" t="s">
        <v>184</v>
      </c>
      <c r="L115" s="39"/>
      <c r="M115" s="190" t="s">
        <v>19</v>
      </c>
      <c r="N115" s="191" t="s">
        <v>46</v>
      </c>
      <c r="O115" s="61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18" t="s">
        <v>185</v>
      </c>
      <c r="AT115" s="18" t="s">
        <v>180</v>
      </c>
      <c r="AU115" s="18" t="s">
        <v>85</v>
      </c>
      <c r="AY115" s="18" t="s">
        <v>178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83</v>
      </c>
      <c r="BK115" s="194">
        <f>ROUND(I115*H115,2)</f>
        <v>0</v>
      </c>
      <c r="BL115" s="18" t="s">
        <v>185</v>
      </c>
      <c r="BM115" s="18" t="s">
        <v>2991</v>
      </c>
    </row>
    <row r="116" spans="2:65" s="1" customFormat="1" ht="11.25">
      <c r="B116" s="35"/>
      <c r="C116" s="36"/>
      <c r="D116" s="195" t="s">
        <v>187</v>
      </c>
      <c r="E116" s="36"/>
      <c r="F116" s="196" t="s">
        <v>703</v>
      </c>
      <c r="G116" s="36"/>
      <c r="H116" s="36"/>
      <c r="I116" s="113"/>
      <c r="J116" s="36"/>
      <c r="K116" s="36"/>
      <c r="L116" s="39"/>
      <c r="M116" s="197"/>
      <c r="N116" s="61"/>
      <c r="O116" s="61"/>
      <c r="P116" s="61"/>
      <c r="Q116" s="61"/>
      <c r="R116" s="61"/>
      <c r="S116" s="61"/>
      <c r="T116" s="62"/>
      <c r="AT116" s="18" t="s">
        <v>187</v>
      </c>
      <c r="AU116" s="18" t="s">
        <v>85</v>
      </c>
    </row>
    <row r="117" spans="2:65" s="1" customFormat="1" ht="22.5" customHeight="1">
      <c r="B117" s="35"/>
      <c r="C117" s="183" t="s">
        <v>218</v>
      </c>
      <c r="D117" s="183" t="s">
        <v>180</v>
      </c>
      <c r="E117" s="184" t="s">
        <v>708</v>
      </c>
      <c r="F117" s="185" t="s">
        <v>709</v>
      </c>
      <c r="G117" s="186" t="s">
        <v>362</v>
      </c>
      <c r="H117" s="187">
        <v>17.318000000000001</v>
      </c>
      <c r="I117" s="188"/>
      <c r="J117" s="189">
        <f>ROUND(I117*H117,2)</f>
        <v>0</v>
      </c>
      <c r="K117" s="185" t="s">
        <v>487</v>
      </c>
      <c r="L117" s="39"/>
      <c r="M117" s="190" t="s">
        <v>19</v>
      </c>
      <c r="N117" s="191" t="s">
        <v>46</v>
      </c>
      <c r="O117" s="61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8" t="s">
        <v>185</v>
      </c>
      <c r="AT117" s="18" t="s">
        <v>180</v>
      </c>
      <c r="AU117" s="18" t="s">
        <v>85</v>
      </c>
      <c r="AY117" s="18" t="s">
        <v>178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83</v>
      </c>
      <c r="BK117" s="194">
        <f>ROUND(I117*H117,2)</f>
        <v>0</v>
      </c>
      <c r="BL117" s="18" t="s">
        <v>185</v>
      </c>
      <c r="BM117" s="18" t="s">
        <v>2992</v>
      </c>
    </row>
    <row r="118" spans="2:65" s="1" customFormat="1" ht="11.25">
      <c r="B118" s="35"/>
      <c r="C118" s="36"/>
      <c r="D118" s="195" t="s">
        <v>187</v>
      </c>
      <c r="E118" s="36"/>
      <c r="F118" s="196" t="s">
        <v>427</v>
      </c>
      <c r="G118" s="36"/>
      <c r="H118" s="36"/>
      <c r="I118" s="113"/>
      <c r="J118" s="36"/>
      <c r="K118" s="36"/>
      <c r="L118" s="39"/>
      <c r="M118" s="197"/>
      <c r="N118" s="61"/>
      <c r="O118" s="61"/>
      <c r="P118" s="61"/>
      <c r="Q118" s="61"/>
      <c r="R118" s="61"/>
      <c r="S118" s="61"/>
      <c r="T118" s="62"/>
      <c r="AT118" s="18" t="s">
        <v>187</v>
      </c>
      <c r="AU118" s="18" t="s">
        <v>85</v>
      </c>
    </row>
    <row r="119" spans="2:65" s="12" customFormat="1" ht="11.25">
      <c r="B119" s="198"/>
      <c r="C119" s="199"/>
      <c r="D119" s="195" t="s">
        <v>189</v>
      </c>
      <c r="E119" s="200" t="s">
        <v>19</v>
      </c>
      <c r="F119" s="201" t="s">
        <v>711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189</v>
      </c>
      <c r="AU119" s="207" t="s">
        <v>85</v>
      </c>
      <c r="AV119" s="12" t="s">
        <v>83</v>
      </c>
      <c r="AW119" s="12" t="s">
        <v>35</v>
      </c>
      <c r="AX119" s="12" t="s">
        <v>75</v>
      </c>
      <c r="AY119" s="207" t="s">
        <v>178</v>
      </c>
    </row>
    <row r="120" spans="2:65" s="13" customFormat="1" ht="11.25">
      <c r="B120" s="208"/>
      <c r="C120" s="209"/>
      <c r="D120" s="195" t="s">
        <v>189</v>
      </c>
      <c r="E120" s="210" t="s">
        <v>19</v>
      </c>
      <c r="F120" s="211" t="s">
        <v>2993</v>
      </c>
      <c r="G120" s="209"/>
      <c r="H120" s="212">
        <v>17.318000000000001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83</v>
      </c>
      <c r="AY120" s="218" t="s">
        <v>178</v>
      </c>
    </row>
    <row r="121" spans="2:65" s="1" customFormat="1" ht="16.5" customHeight="1">
      <c r="B121" s="35"/>
      <c r="C121" s="183" t="s">
        <v>223</v>
      </c>
      <c r="D121" s="183" t="s">
        <v>180</v>
      </c>
      <c r="E121" s="184" t="s">
        <v>713</v>
      </c>
      <c r="F121" s="185" t="s">
        <v>714</v>
      </c>
      <c r="G121" s="186" t="s">
        <v>226</v>
      </c>
      <c r="H121" s="187">
        <v>3.9359999999999999</v>
      </c>
      <c r="I121" s="188"/>
      <c r="J121" s="189">
        <f>ROUND(I121*H121,2)</f>
        <v>0</v>
      </c>
      <c r="K121" s="185" t="s">
        <v>184</v>
      </c>
      <c r="L121" s="39"/>
      <c r="M121" s="190" t="s">
        <v>19</v>
      </c>
      <c r="N121" s="191" t="s">
        <v>46</v>
      </c>
      <c r="O121" s="61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8" t="s">
        <v>185</v>
      </c>
      <c r="AT121" s="18" t="s">
        <v>180</v>
      </c>
      <c r="AU121" s="18" t="s">
        <v>85</v>
      </c>
      <c r="AY121" s="18" t="s">
        <v>178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8" t="s">
        <v>83</v>
      </c>
      <c r="BK121" s="194">
        <f>ROUND(I121*H121,2)</f>
        <v>0</v>
      </c>
      <c r="BL121" s="18" t="s">
        <v>185</v>
      </c>
      <c r="BM121" s="18" t="s">
        <v>2994</v>
      </c>
    </row>
    <row r="122" spans="2:65" s="1" customFormat="1" ht="19.5">
      <c r="B122" s="35"/>
      <c r="C122" s="36"/>
      <c r="D122" s="195" t="s">
        <v>187</v>
      </c>
      <c r="E122" s="36"/>
      <c r="F122" s="196" t="s">
        <v>716</v>
      </c>
      <c r="G122" s="36"/>
      <c r="H122" s="36"/>
      <c r="I122" s="113"/>
      <c r="J122" s="36"/>
      <c r="K122" s="36"/>
      <c r="L122" s="39"/>
      <c r="M122" s="197"/>
      <c r="N122" s="61"/>
      <c r="O122" s="61"/>
      <c r="P122" s="61"/>
      <c r="Q122" s="61"/>
      <c r="R122" s="61"/>
      <c r="S122" s="61"/>
      <c r="T122" s="62"/>
      <c r="AT122" s="18" t="s">
        <v>187</v>
      </c>
      <c r="AU122" s="18" t="s">
        <v>85</v>
      </c>
    </row>
    <row r="123" spans="2:65" s="12" customFormat="1" ht="11.25">
      <c r="B123" s="198"/>
      <c r="C123" s="199"/>
      <c r="D123" s="195" t="s">
        <v>189</v>
      </c>
      <c r="E123" s="200" t="s">
        <v>19</v>
      </c>
      <c r="F123" s="201" t="s">
        <v>2995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65" s="13" customFormat="1" ht="11.25">
      <c r="B124" s="208"/>
      <c r="C124" s="209"/>
      <c r="D124" s="195" t="s">
        <v>189</v>
      </c>
      <c r="E124" s="210" t="s">
        <v>19</v>
      </c>
      <c r="F124" s="211" t="s">
        <v>2986</v>
      </c>
      <c r="G124" s="209"/>
      <c r="H124" s="212">
        <v>14.76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189</v>
      </c>
      <c r="AU124" s="218" t="s">
        <v>85</v>
      </c>
      <c r="AV124" s="13" t="s">
        <v>85</v>
      </c>
      <c r="AW124" s="13" t="s">
        <v>35</v>
      </c>
      <c r="AX124" s="13" t="s">
        <v>75</v>
      </c>
      <c r="AY124" s="218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2996</v>
      </c>
      <c r="G125" s="209"/>
      <c r="H125" s="212">
        <v>-2.46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2997</v>
      </c>
      <c r="G126" s="209"/>
      <c r="H126" s="212">
        <v>-8.3640000000000008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75</v>
      </c>
      <c r="AY126" s="218" t="s">
        <v>178</v>
      </c>
    </row>
    <row r="127" spans="2:65" s="14" customFormat="1" ht="11.25">
      <c r="B127" s="219"/>
      <c r="C127" s="220"/>
      <c r="D127" s="195" t="s">
        <v>189</v>
      </c>
      <c r="E127" s="221" t="s">
        <v>19</v>
      </c>
      <c r="F127" s="222" t="s">
        <v>258</v>
      </c>
      <c r="G127" s="220"/>
      <c r="H127" s="223">
        <v>3.9359999999999999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189</v>
      </c>
      <c r="AU127" s="229" t="s">
        <v>85</v>
      </c>
      <c r="AV127" s="14" t="s">
        <v>185</v>
      </c>
      <c r="AW127" s="14" t="s">
        <v>35</v>
      </c>
      <c r="AX127" s="14" t="s">
        <v>83</v>
      </c>
      <c r="AY127" s="229" t="s">
        <v>178</v>
      </c>
    </row>
    <row r="128" spans="2:65" s="1" customFormat="1" ht="16.5" customHeight="1">
      <c r="B128" s="35"/>
      <c r="C128" s="183" t="s">
        <v>230</v>
      </c>
      <c r="D128" s="183" t="s">
        <v>180</v>
      </c>
      <c r="E128" s="184" t="s">
        <v>2998</v>
      </c>
      <c r="F128" s="185" t="s">
        <v>2999</v>
      </c>
      <c r="G128" s="186" t="s">
        <v>226</v>
      </c>
      <c r="H128" s="187">
        <v>8.3640000000000008</v>
      </c>
      <c r="I128" s="188"/>
      <c r="J128" s="189">
        <f>ROUND(I128*H128,2)</f>
        <v>0</v>
      </c>
      <c r="K128" s="185" t="s">
        <v>184</v>
      </c>
      <c r="L128" s="39"/>
      <c r="M128" s="190" t="s">
        <v>19</v>
      </c>
      <c r="N128" s="191" t="s">
        <v>46</v>
      </c>
      <c r="O128" s="61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8" t="s">
        <v>185</v>
      </c>
      <c r="AT128" s="18" t="s">
        <v>180</v>
      </c>
      <c r="AU128" s="18" t="s">
        <v>85</v>
      </c>
      <c r="AY128" s="18" t="s">
        <v>178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8" t="s">
        <v>83</v>
      </c>
      <c r="BK128" s="194">
        <f>ROUND(I128*H128,2)</f>
        <v>0</v>
      </c>
      <c r="BL128" s="18" t="s">
        <v>185</v>
      </c>
      <c r="BM128" s="18" t="s">
        <v>3000</v>
      </c>
    </row>
    <row r="129" spans="2:65" s="1" customFormat="1" ht="19.5">
      <c r="B129" s="35"/>
      <c r="C129" s="36"/>
      <c r="D129" s="195" t="s">
        <v>187</v>
      </c>
      <c r="E129" s="36"/>
      <c r="F129" s="196" t="s">
        <v>3001</v>
      </c>
      <c r="G129" s="36"/>
      <c r="H129" s="36"/>
      <c r="I129" s="113"/>
      <c r="J129" s="36"/>
      <c r="K129" s="36"/>
      <c r="L129" s="39"/>
      <c r="M129" s="197"/>
      <c r="N129" s="61"/>
      <c r="O129" s="61"/>
      <c r="P129" s="61"/>
      <c r="Q129" s="61"/>
      <c r="R129" s="61"/>
      <c r="S129" s="61"/>
      <c r="T129" s="62"/>
      <c r="AT129" s="18" t="s">
        <v>187</v>
      </c>
      <c r="AU129" s="18" t="s">
        <v>85</v>
      </c>
    </row>
    <row r="130" spans="2:65" s="12" customFormat="1" ht="11.25">
      <c r="B130" s="198"/>
      <c r="C130" s="199"/>
      <c r="D130" s="195" t="s">
        <v>189</v>
      </c>
      <c r="E130" s="200" t="s">
        <v>19</v>
      </c>
      <c r="F130" s="201" t="s">
        <v>3002</v>
      </c>
      <c r="G130" s="199"/>
      <c r="H130" s="200" t="s">
        <v>19</v>
      </c>
      <c r="I130" s="202"/>
      <c r="J130" s="199"/>
      <c r="K130" s="199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189</v>
      </c>
      <c r="AU130" s="207" t="s">
        <v>85</v>
      </c>
      <c r="AV130" s="12" t="s">
        <v>83</v>
      </c>
      <c r="AW130" s="12" t="s">
        <v>35</v>
      </c>
      <c r="AX130" s="12" t="s">
        <v>75</v>
      </c>
      <c r="AY130" s="207" t="s">
        <v>178</v>
      </c>
    </row>
    <row r="131" spans="2:65" s="13" customFormat="1" ht="11.25">
      <c r="B131" s="208"/>
      <c r="C131" s="209"/>
      <c r="D131" s="195" t="s">
        <v>189</v>
      </c>
      <c r="E131" s="210" t="s">
        <v>19</v>
      </c>
      <c r="F131" s="211" t="s">
        <v>3003</v>
      </c>
      <c r="G131" s="209"/>
      <c r="H131" s="212">
        <v>8.3640000000000008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83</v>
      </c>
      <c r="AY131" s="218" t="s">
        <v>178</v>
      </c>
    </row>
    <row r="132" spans="2:65" s="1" customFormat="1" ht="16.5" customHeight="1">
      <c r="B132" s="35"/>
      <c r="C132" s="245" t="s">
        <v>216</v>
      </c>
      <c r="D132" s="245" t="s">
        <v>970</v>
      </c>
      <c r="E132" s="246" t="s">
        <v>3004</v>
      </c>
      <c r="F132" s="247" t="s">
        <v>3005</v>
      </c>
      <c r="G132" s="248" t="s">
        <v>362</v>
      </c>
      <c r="H132" s="249">
        <v>15.055</v>
      </c>
      <c r="I132" s="250"/>
      <c r="J132" s="251">
        <f>ROUND(I132*H132,2)</f>
        <v>0</v>
      </c>
      <c r="K132" s="247" t="s">
        <v>184</v>
      </c>
      <c r="L132" s="252"/>
      <c r="M132" s="253" t="s">
        <v>19</v>
      </c>
      <c r="N132" s="254" t="s">
        <v>46</v>
      </c>
      <c r="O132" s="61"/>
      <c r="P132" s="192">
        <f>O132*H132</f>
        <v>0</v>
      </c>
      <c r="Q132" s="192">
        <v>1</v>
      </c>
      <c r="R132" s="192">
        <f>Q132*H132</f>
        <v>15.055</v>
      </c>
      <c r="S132" s="192">
        <v>0</v>
      </c>
      <c r="T132" s="193">
        <f>S132*H132</f>
        <v>0</v>
      </c>
      <c r="AR132" s="18" t="s">
        <v>230</v>
      </c>
      <c r="AT132" s="18" t="s">
        <v>970</v>
      </c>
      <c r="AU132" s="18" t="s">
        <v>85</v>
      </c>
      <c r="AY132" s="18" t="s">
        <v>178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83</v>
      </c>
      <c r="BK132" s="194">
        <f>ROUND(I132*H132,2)</f>
        <v>0</v>
      </c>
      <c r="BL132" s="18" t="s">
        <v>185</v>
      </c>
      <c r="BM132" s="18" t="s">
        <v>3006</v>
      </c>
    </row>
    <row r="133" spans="2:65" s="1" customFormat="1" ht="11.25">
      <c r="B133" s="35"/>
      <c r="C133" s="36"/>
      <c r="D133" s="195" t="s">
        <v>187</v>
      </c>
      <c r="E133" s="36"/>
      <c r="F133" s="196" t="s">
        <v>3005</v>
      </c>
      <c r="G133" s="36"/>
      <c r="H133" s="36"/>
      <c r="I133" s="113"/>
      <c r="J133" s="36"/>
      <c r="K133" s="36"/>
      <c r="L133" s="39"/>
      <c r="M133" s="197"/>
      <c r="N133" s="61"/>
      <c r="O133" s="61"/>
      <c r="P133" s="61"/>
      <c r="Q133" s="61"/>
      <c r="R133" s="61"/>
      <c r="S133" s="61"/>
      <c r="T133" s="62"/>
      <c r="AT133" s="18" t="s">
        <v>187</v>
      </c>
      <c r="AU133" s="18" t="s">
        <v>85</v>
      </c>
    </row>
    <row r="134" spans="2:65" s="13" customFormat="1" ht="11.25">
      <c r="B134" s="208"/>
      <c r="C134" s="209"/>
      <c r="D134" s="195" t="s">
        <v>189</v>
      </c>
      <c r="E134" s="209"/>
      <c r="F134" s="211" t="s">
        <v>3007</v>
      </c>
      <c r="G134" s="209"/>
      <c r="H134" s="212">
        <v>15.055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189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178</v>
      </c>
    </row>
    <row r="135" spans="2:65" s="11" customFormat="1" ht="22.9" customHeight="1">
      <c r="B135" s="167"/>
      <c r="C135" s="168"/>
      <c r="D135" s="169" t="s">
        <v>74</v>
      </c>
      <c r="E135" s="181" t="s">
        <v>185</v>
      </c>
      <c r="F135" s="181" t="s">
        <v>1092</v>
      </c>
      <c r="G135" s="168"/>
      <c r="H135" s="168"/>
      <c r="I135" s="171"/>
      <c r="J135" s="182">
        <f>BK135</f>
        <v>0</v>
      </c>
      <c r="K135" s="168"/>
      <c r="L135" s="173"/>
      <c r="M135" s="174"/>
      <c r="N135" s="175"/>
      <c r="O135" s="175"/>
      <c r="P135" s="176">
        <f>SUM(P136:P139)</f>
        <v>0</v>
      </c>
      <c r="Q135" s="175"/>
      <c r="R135" s="176">
        <f>SUM(R136:R139)</f>
        <v>4.6512941999999997</v>
      </c>
      <c r="S135" s="175"/>
      <c r="T135" s="177">
        <f>SUM(T136:T139)</f>
        <v>0</v>
      </c>
      <c r="AR135" s="178" t="s">
        <v>83</v>
      </c>
      <c r="AT135" s="179" t="s">
        <v>74</v>
      </c>
      <c r="AU135" s="179" t="s">
        <v>83</v>
      </c>
      <c r="AY135" s="178" t="s">
        <v>178</v>
      </c>
      <c r="BK135" s="180">
        <f>SUM(BK136:BK139)</f>
        <v>0</v>
      </c>
    </row>
    <row r="136" spans="2:65" s="1" customFormat="1" ht="16.5" customHeight="1">
      <c r="B136" s="35"/>
      <c r="C136" s="183" t="s">
        <v>243</v>
      </c>
      <c r="D136" s="183" t="s">
        <v>180</v>
      </c>
      <c r="E136" s="184" t="s">
        <v>3008</v>
      </c>
      <c r="F136" s="185" t="s">
        <v>3009</v>
      </c>
      <c r="G136" s="186" t="s">
        <v>226</v>
      </c>
      <c r="H136" s="187">
        <v>2.46</v>
      </c>
      <c r="I136" s="188"/>
      <c r="J136" s="189">
        <f>ROUND(I136*H136,2)</f>
        <v>0</v>
      </c>
      <c r="K136" s="185" t="s">
        <v>184</v>
      </c>
      <c r="L136" s="39"/>
      <c r="M136" s="190" t="s">
        <v>19</v>
      </c>
      <c r="N136" s="191" t="s">
        <v>46</v>
      </c>
      <c r="O136" s="61"/>
      <c r="P136" s="192">
        <f>O136*H136</f>
        <v>0</v>
      </c>
      <c r="Q136" s="192">
        <v>1.8907700000000001</v>
      </c>
      <c r="R136" s="192">
        <f>Q136*H136</f>
        <v>4.6512941999999997</v>
      </c>
      <c r="S136" s="192">
        <v>0</v>
      </c>
      <c r="T136" s="193">
        <f>S136*H136</f>
        <v>0</v>
      </c>
      <c r="AR136" s="18" t="s">
        <v>185</v>
      </c>
      <c r="AT136" s="18" t="s">
        <v>180</v>
      </c>
      <c r="AU136" s="18" t="s">
        <v>85</v>
      </c>
      <c r="AY136" s="18" t="s">
        <v>178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83</v>
      </c>
      <c r="BK136" s="194">
        <f>ROUND(I136*H136,2)</f>
        <v>0</v>
      </c>
      <c r="BL136" s="18" t="s">
        <v>185</v>
      </c>
      <c r="BM136" s="18" t="s">
        <v>3010</v>
      </c>
    </row>
    <row r="137" spans="2:65" s="1" customFormat="1" ht="11.25">
      <c r="B137" s="35"/>
      <c r="C137" s="36"/>
      <c r="D137" s="195" t="s">
        <v>187</v>
      </c>
      <c r="E137" s="36"/>
      <c r="F137" s="196" t="s">
        <v>3011</v>
      </c>
      <c r="G137" s="36"/>
      <c r="H137" s="36"/>
      <c r="I137" s="113"/>
      <c r="J137" s="36"/>
      <c r="K137" s="36"/>
      <c r="L137" s="39"/>
      <c r="M137" s="197"/>
      <c r="N137" s="61"/>
      <c r="O137" s="61"/>
      <c r="P137" s="61"/>
      <c r="Q137" s="61"/>
      <c r="R137" s="61"/>
      <c r="S137" s="61"/>
      <c r="T137" s="62"/>
      <c r="AT137" s="18" t="s">
        <v>187</v>
      </c>
      <c r="AU137" s="18" t="s">
        <v>85</v>
      </c>
    </row>
    <row r="138" spans="2:65" s="12" customFormat="1" ht="11.25">
      <c r="B138" s="198"/>
      <c r="C138" s="199"/>
      <c r="D138" s="195" t="s">
        <v>189</v>
      </c>
      <c r="E138" s="200" t="s">
        <v>19</v>
      </c>
      <c r="F138" s="201" t="s">
        <v>3012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189</v>
      </c>
      <c r="AU138" s="207" t="s">
        <v>85</v>
      </c>
      <c r="AV138" s="12" t="s">
        <v>83</v>
      </c>
      <c r="AW138" s="12" t="s">
        <v>35</v>
      </c>
      <c r="AX138" s="12" t="s">
        <v>75</v>
      </c>
      <c r="AY138" s="207" t="s">
        <v>178</v>
      </c>
    </row>
    <row r="139" spans="2:65" s="13" customFormat="1" ht="11.25">
      <c r="B139" s="208"/>
      <c r="C139" s="209"/>
      <c r="D139" s="195" t="s">
        <v>189</v>
      </c>
      <c r="E139" s="210" t="s">
        <v>19</v>
      </c>
      <c r="F139" s="211" t="s">
        <v>3013</v>
      </c>
      <c r="G139" s="209"/>
      <c r="H139" s="212">
        <v>2.46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189</v>
      </c>
      <c r="AU139" s="218" t="s">
        <v>85</v>
      </c>
      <c r="AV139" s="13" t="s">
        <v>85</v>
      </c>
      <c r="AW139" s="13" t="s">
        <v>35</v>
      </c>
      <c r="AX139" s="13" t="s">
        <v>83</v>
      </c>
      <c r="AY139" s="218" t="s">
        <v>178</v>
      </c>
    </row>
    <row r="140" spans="2:65" s="11" customFormat="1" ht="22.9" customHeight="1">
      <c r="B140" s="167"/>
      <c r="C140" s="168"/>
      <c r="D140" s="169" t="s">
        <v>74</v>
      </c>
      <c r="E140" s="181" t="s">
        <v>1768</v>
      </c>
      <c r="F140" s="181" t="s">
        <v>1769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SUM(P141:P142)</f>
        <v>0</v>
      </c>
      <c r="Q140" s="175"/>
      <c r="R140" s="176">
        <f>SUM(R141:R142)</f>
        <v>0</v>
      </c>
      <c r="S140" s="175"/>
      <c r="T140" s="177">
        <f>SUM(T141:T142)</f>
        <v>0</v>
      </c>
      <c r="AR140" s="178" t="s">
        <v>83</v>
      </c>
      <c r="AT140" s="179" t="s">
        <v>74</v>
      </c>
      <c r="AU140" s="179" t="s">
        <v>83</v>
      </c>
      <c r="AY140" s="178" t="s">
        <v>178</v>
      </c>
      <c r="BK140" s="180">
        <f>SUM(BK141:BK142)</f>
        <v>0</v>
      </c>
    </row>
    <row r="141" spans="2:65" s="1" customFormat="1" ht="16.5" customHeight="1">
      <c r="B141" s="35"/>
      <c r="C141" s="183" t="s">
        <v>249</v>
      </c>
      <c r="D141" s="183" t="s">
        <v>180</v>
      </c>
      <c r="E141" s="184" t="s">
        <v>1771</v>
      </c>
      <c r="F141" s="185" t="s">
        <v>1772</v>
      </c>
      <c r="G141" s="186" t="s">
        <v>362</v>
      </c>
      <c r="H141" s="187">
        <v>19.706</v>
      </c>
      <c r="I141" s="188"/>
      <c r="J141" s="189">
        <f>ROUND(I141*H141,2)</f>
        <v>0</v>
      </c>
      <c r="K141" s="185" t="s">
        <v>184</v>
      </c>
      <c r="L141" s="39"/>
      <c r="M141" s="190" t="s">
        <v>19</v>
      </c>
      <c r="N141" s="191" t="s">
        <v>46</v>
      </c>
      <c r="O141" s="6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18" t="s">
        <v>185</v>
      </c>
      <c r="AT141" s="18" t="s">
        <v>180</v>
      </c>
      <c r="AU141" s="18" t="s">
        <v>85</v>
      </c>
      <c r="AY141" s="18" t="s">
        <v>178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83</v>
      </c>
      <c r="BK141" s="194">
        <f>ROUND(I141*H141,2)</f>
        <v>0</v>
      </c>
      <c r="BL141" s="18" t="s">
        <v>185</v>
      </c>
      <c r="BM141" s="18" t="s">
        <v>3014</v>
      </c>
    </row>
    <row r="142" spans="2:65" s="1" customFormat="1" ht="19.5">
      <c r="B142" s="35"/>
      <c r="C142" s="36"/>
      <c r="D142" s="195" t="s">
        <v>187</v>
      </c>
      <c r="E142" s="36"/>
      <c r="F142" s="196" t="s">
        <v>1774</v>
      </c>
      <c r="G142" s="36"/>
      <c r="H142" s="36"/>
      <c r="I142" s="113"/>
      <c r="J142" s="36"/>
      <c r="K142" s="36"/>
      <c r="L142" s="39"/>
      <c r="M142" s="197"/>
      <c r="N142" s="61"/>
      <c r="O142" s="61"/>
      <c r="P142" s="61"/>
      <c r="Q142" s="61"/>
      <c r="R142" s="61"/>
      <c r="S142" s="61"/>
      <c r="T142" s="62"/>
      <c r="AT142" s="18" t="s">
        <v>187</v>
      </c>
      <c r="AU142" s="18" t="s">
        <v>85</v>
      </c>
    </row>
    <row r="143" spans="2:65" s="11" customFormat="1" ht="25.9" customHeight="1">
      <c r="B143" s="167"/>
      <c r="C143" s="168"/>
      <c r="D143" s="169" t="s">
        <v>74</v>
      </c>
      <c r="E143" s="170" t="s">
        <v>428</v>
      </c>
      <c r="F143" s="170" t="s">
        <v>429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P144+P198+P259+P319</f>
        <v>0</v>
      </c>
      <c r="Q143" s="175"/>
      <c r="R143" s="176">
        <f>R144+R198+R259+R319</f>
        <v>1.0569833000000002</v>
      </c>
      <c r="S143" s="175"/>
      <c r="T143" s="177">
        <f>T144+T198+T259+T319</f>
        <v>0</v>
      </c>
      <c r="AR143" s="178" t="s">
        <v>85</v>
      </c>
      <c r="AT143" s="179" t="s">
        <v>74</v>
      </c>
      <c r="AU143" s="179" t="s">
        <v>75</v>
      </c>
      <c r="AY143" s="178" t="s">
        <v>178</v>
      </c>
      <c r="BK143" s="180">
        <f>BK144+BK198+BK259+BK319</f>
        <v>0</v>
      </c>
    </row>
    <row r="144" spans="2:65" s="11" customFormat="1" ht="22.9" customHeight="1">
      <c r="B144" s="167"/>
      <c r="C144" s="168"/>
      <c r="D144" s="169" t="s">
        <v>74</v>
      </c>
      <c r="E144" s="181" t="s">
        <v>3015</v>
      </c>
      <c r="F144" s="181" t="s">
        <v>3016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SUM(P145:P197)</f>
        <v>0</v>
      </c>
      <c r="Q144" s="175"/>
      <c r="R144" s="176">
        <f>SUM(R145:R197)</f>
        <v>0.16125999999999999</v>
      </c>
      <c r="S144" s="175"/>
      <c r="T144" s="177">
        <f>SUM(T145:T197)</f>
        <v>0</v>
      </c>
      <c r="AR144" s="178" t="s">
        <v>85</v>
      </c>
      <c r="AT144" s="179" t="s">
        <v>74</v>
      </c>
      <c r="AU144" s="179" t="s">
        <v>83</v>
      </c>
      <c r="AY144" s="178" t="s">
        <v>178</v>
      </c>
      <c r="BK144" s="180">
        <f>SUM(BK145:BK197)</f>
        <v>0</v>
      </c>
    </row>
    <row r="145" spans="2:65" s="1" customFormat="1" ht="16.5" customHeight="1">
      <c r="B145" s="35"/>
      <c r="C145" s="183" t="s">
        <v>259</v>
      </c>
      <c r="D145" s="183" t="s">
        <v>180</v>
      </c>
      <c r="E145" s="184" t="s">
        <v>3017</v>
      </c>
      <c r="F145" s="185" t="s">
        <v>3018</v>
      </c>
      <c r="G145" s="186" t="s">
        <v>496</v>
      </c>
      <c r="H145" s="187">
        <v>28</v>
      </c>
      <c r="I145" s="188"/>
      <c r="J145" s="189">
        <f>ROUND(I145*H145,2)</f>
        <v>0</v>
      </c>
      <c r="K145" s="185" t="s">
        <v>184</v>
      </c>
      <c r="L145" s="39"/>
      <c r="M145" s="190" t="s">
        <v>19</v>
      </c>
      <c r="N145" s="191" t="s">
        <v>46</v>
      </c>
      <c r="O145" s="61"/>
      <c r="P145" s="192">
        <f>O145*H145</f>
        <v>0</v>
      </c>
      <c r="Q145" s="192">
        <v>1.25E-3</v>
      </c>
      <c r="R145" s="192">
        <f>Q145*H145</f>
        <v>3.5000000000000003E-2</v>
      </c>
      <c r="S145" s="192">
        <v>0</v>
      </c>
      <c r="T145" s="193">
        <f>S145*H145</f>
        <v>0</v>
      </c>
      <c r="AR145" s="18" t="s">
        <v>288</v>
      </c>
      <c r="AT145" s="18" t="s">
        <v>180</v>
      </c>
      <c r="AU145" s="18" t="s">
        <v>85</v>
      </c>
      <c r="AY145" s="18" t="s">
        <v>178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83</v>
      </c>
      <c r="BK145" s="194">
        <f>ROUND(I145*H145,2)</f>
        <v>0</v>
      </c>
      <c r="BL145" s="18" t="s">
        <v>288</v>
      </c>
      <c r="BM145" s="18" t="s">
        <v>3019</v>
      </c>
    </row>
    <row r="146" spans="2:65" s="1" customFormat="1" ht="11.25">
      <c r="B146" s="35"/>
      <c r="C146" s="36"/>
      <c r="D146" s="195" t="s">
        <v>187</v>
      </c>
      <c r="E146" s="36"/>
      <c r="F146" s="196" t="s">
        <v>3020</v>
      </c>
      <c r="G146" s="36"/>
      <c r="H146" s="36"/>
      <c r="I146" s="113"/>
      <c r="J146" s="36"/>
      <c r="K146" s="36"/>
      <c r="L146" s="39"/>
      <c r="M146" s="197"/>
      <c r="N146" s="61"/>
      <c r="O146" s="61"/>
      <c r="P146" s="61"/>
      <c r="Q146" s="61"/>
      <c r="R146" s="61"/>
      <c r="S146" s="61"/>
      <c r="T146" s="62"/>
      <c r="AT146" s="18" t="s">
        <v>187</v>
      </c>
      <c r="AU146" s="18" t="s">
        <v>85</v>
      </c>
    </row>
    <row r="147" spans="2:65" s="1" customFormat="1" ht="16.5" customHeight="1">
      <c r="B147" s="35"/>
      <c r="C147" s="183" t="s">
        <v>266</v>
      </c>
      <c r="D147" s="183" t="s">
        <v>180</v>
      </c>
      <c r="E147" s="184" t="s">
        <v>3021</v>
      </c>
      <c r="F147" s="185" t="s">
        <v>3022</v>
      </c>
      <c r="G147" s="186" t="s">
        <v>496</v>
      </c>
      <c r="H147" s="187">
        <v>17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1.7600000000000001E-3</v>
      </c>
      <c r="R147" s="192">
        <f>Q147*H147</f>
        <v>2.9920000000000002E-2</v>
      </c>
      <c r="S147" s="192">
        <v>0</v>
      </c>
      <c r="T147" s="193">
        <f>S147*H147</f>
        <v>0</v>
      </c>
      <c r="AR147" s="18" t="s">
        <v>288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288</v>
      </c>
      <c r="BM147" s="18" t="s">
        <v>3023</v>
      </c>
    </row>
    <row r="148" spans="2:65" s="1" customFormat="1" ht="11.25">
      <c r="B148" s="35"/>
      <c r="C148" s="36"/>
      <c r="D148" s="195" t="s">
        <v>187</v>
      </c>
      <c r="E148" s="36"/>
      <c r="F148" s="196" t="s">
        <v>3024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" customFormat="1" ht="16.5" customHeight="1">
      <c r="B149" s="35"/>
      <c r="C149" s="183" t="s">
        <v>276</v>
      </c>
      <c r="D149" s="183" t="s">
        <v>180</v>
      </c>
      <c r="E149" s="184" t="s">
        <v>3025</v>
      </c>
      <c r="F149" s="185" t="s">
        <v>3026</v>
      </c>
      <c r="G149" s="186" t="s">
        <v>496</v>
      </c>
      <c r="H149" s="187">
        <v>38</v>
      </c>
      <c r="I149" s="188"/>
      <c r="J149" s="189">
        <f>ROUND(I149*H149,2)</f>
        <v>0</v>
      </c>
      <c r="K149" s="185" t="s">
        <v>184</v>
      </c>
      <c r="L149" s="39"/>
      <c r="M149" s="190" t="s">
        <v>19</v>
      </c>
      <c r="N149" s="191" t="s">
        <v>46</v>
      </c>
      <c r="O149" s="61"/>
      <c r="P149" s="192">
        <f>O149*H149</f>
        <v>0</v>
      </c>
      <c r="Q149" s="192">
        <v>3.5E-4</v>
      </c>
      <c r="R149" s="192">
        <f>Q149*H149</f>
        <v>1.3299999999999999E-2</v>
      </c>
      <c r="S149" s="192">
        <v>0</v>
      </c>
      <c r="T149" s="193">
        <f>S149*H149</f>
        <v>0</v>
      </c>
      <c r="AR149" s="18" t="s">
        <v>288</v>
      </c>
      <c r="AT149" s="18" t="s">
        <v>180</v>
      </c>
      <c r="AU149" s="18" t="s">
        <v>85</v>
      </c>
      <c r="AY149" s="18" t="s">
        <v>178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83</v>
      </c>
      <c r="BK149" s="194">
        <f>ROUND(I149*H149,2)</f>
        <v>0</v>
      </c>
      <c r="BL149" s="18" t="s">
        <v>288</v>
      </c>
      <c r="BM149" s="18" t="s">
        <v>3027</v>
      </c>
    </row>
    <row r="150" spans="2:65" s="1" customFormat="1" ht="11.25">
      <c r="B150" s="35"/>
      <c r="C150" s="36"/>
      <c r="D150" s="195" t="s">
        <v>187</v>
      </c>
      <c r="E150" s="36"/>
      <c r="F150" s="196" t="s">
        <v>3028</v>
      </c>
      <c r="G150" s="36"/>
      <c r="H150" s="36"/>
      <c r="I150" s="113"/>
      <c r="J150" s="36"/>
      <c r="K150" s="36"/>
      <c r="L150" s="39"/>
      <c r="M150" s="197"/>
      <c r="N150" s="61"/>
      <c r="O150" s="61"/>
      <c r="P150" s="61"/>
      <c r="Q150" s="61"/>
      <c r="R150" s="61"/>
      <c r="S150" s="61"/>
      <c r="T150" s="62"/>
      <c r="AT150" s="18" t="s">
        <v>187</v>
      </c>
      <c r="AU150" s="18" t="s">
        <v>85</v>
      </c>
    </row>
    <row r="151" spans="2:65" s="1" customFormat="1" ht="16.5" customHeight="1">
      <c r="B151" s="35"/>
      <c r="C151" s="183" t="s">
        <v>8</v>
      </c>
      <c r="D151" s="183" t="s">
        <v>180</v>
      </c>
      <c r="E151" s="184" t="s">
        <v>3029</v>
      </c>
      <c r="F151" s="185" t="s">
        <v>3030</v>
      </c>
      <c r="G151" s="186" t="s">
        <v>496</v>
      </c>
      <c r="H151" s="187">
        <v>16</v>
      </c>
      <c r="I151" s="188"/>
      <c r="J151" s="189">
        <f>ROUND(I151*H151,2)</f>
        <v>0</v>
      </c>
      <c r="K151" s="185" t="s">
        <v>184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5.6999999999999998E-4</v>
      </c>
      <c r="R151" s="192">
        <f>Q151*H151</f>
        <v>9.1199999999999996E-3</v>
      </c>
      <c r="S151" s="192">
        <v>0</v>
      </c>
      <c r="T151" s="193">
        <f>S151*H151</f>
        <v>0</v>
      </c>
      <c r="AR151" s="18" t="s">
        <v>288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288</v>
      </c>
      <c r="BM151" s="18" t="s">
        <v>3031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3032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" customFormat="1" ht="16.5" customHeight="1">
      <c r="B153" s="35"/>
      <c r="C153" s="183" t="s">
        <v>288</v>
      </c>
      <c r="D153" s="183" t="s">
        <v>180</v>
      </c>
      <c r="E153" s="184" t="s">
        <v>3033</v>
      </c>
      <c r="F153" s="185" t="s">
        <v>3034</v>
      </c>
      <c r="G153" s="186" t="s">
        <v>496</v>
      </c>
      <c r="H153" s="187">
        <v>4</v>
      </c>
      <c r="I153" s="188"/>
      <c r="J153" s="189">
        <f>ROUND(I153*H153,2)</f>
        <v>0</v>
      </c>
      <c r="K153" s="185" t="s">
        <v>184</v>
      </c>
      <c r="L153" s="39"/>
      <c r="M153" s="190" t="s">
        <v>19</v>
      </c>
      <c r="N153" s="191" t="s">
        <v>46</v>
      </c>
      <c r="O153" s="61"/>
      <c r="P153" s="192">
        <f>O153*H153</f>
        <v>0</v>
      </c>
      <c r="Q153" s="192">
        <v>1.14E-3</v>
      </c>
      <c r="R153" s="192">
        <f>Q153*H153</f>
        <v>4.5599999999999998E-3</v>
      </c>
      <c r="S153" s="192">
        <v>0</v>
      </c>
      <c r="T153" s="193">
        <f>S153*H153</f>
        <v>0</v>
      </c>
      <c r="AR153" s="18" t="s">
        <v>288</v>
      </c>
      <c r="AT153" s="18" t="s">
        <v>180</v>
      </c>
      <c r="AU153" s="18" t="s">
        <v>85</v>
      </c>
      <c r="AY153" s="18" t="s">
        <v>178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83</v>
      </c>
      <c r="BK153" s="194">
        <f>ROUND(I153*H153,2)</f>
        <v>0</v>
      </c>
      <c r="BL153" s="18" t="s">
        <v>288</v>
      </c>
      <c r="BM153" s="18" t="s">
        <v>3035</v>
      </c>
    </row>
    <row r="154" spans="2:65" s="1" customFormat="1" ht="11.25">
      <c r="B154" s="35"/>
      <c r="C154" s="36"/>
      <c r="D154" s="195" t="s">
        <v>187</v>
      </c>
      <c r="E154" s="36"/>
      <c r="F154" s="196" t="s">
        <v>3036</v>
      </c>
      <c r="G154" s="36"/>
      <c r="H154" s="36"/>
      <c r="I154" s="113"/>
      <c r="J154" s="36"/>
      <c r="K154" s="36"/>
      <c r="L154" s="39"/>
      <c r="M154" s="197"/>
      <c r="N154" s="61"/>
      <c r="O154" s="61"/>
      <c r="P154" s="61"/>
      <c r="Q154" s="61"/>
      <c r="R154" s="61"/>
      <c r="S154" s="61"/>
      <c r="T154" s="62"/>
      <c r="AT154" s="18" t="s">
        <v>187</v>
      </c>
      <c r="AU154" s="18" t="s">
        <v>85</v>
      </c>
    </row>
    <row r="155" spans="2:65" s="1" customFormat="1" ht="16.5" customHeight="1">
      <c r="B155" s="35"/>
      <c r="C155" s="183" t="s">
        <v>295</v>
      </c>
      <c r="D155" s="183" t="s">
        <v>180</v>
      </c>
      <c r="E155" s="184" t="s">
        <v>3037</v>
      </c>
      <c r="F155" s="185" t="s">
        <v>3038</v>
      </c>
      <c r="G155" s="186" t="s">
        <v>496</v>
      </c>
      <c r="H155" s="187">
        <v>18</v>
      </c>
      <c r="I155" s="188"/>
      <c r="J155" s="189">
        <f>ROUND(I155*H155,2)</f>
        <v>0</v>
      </c>
      <c r="K155" s="185" t="s">
        <v>184</v>
      </c>
      <c r="L155" s="39"/>
      <c r="M155" s="190" t="s">
        <v>19</v>
      </c>
      <c r="N155" s="191" t="s">
        <v>46</v>
      </c>
      <c r="O155" s="61"/>
      <c r="P155" s="192">
        <f>O155*H155</f>
        <v>0</v>
      </c>
      <c r="Q155" s="192">
        <v>1.09E-3</v>
      </c>
      <c r="R155" s="192">
        <f>Q155*H155</f>
        <v>1.9620000000000002E-2</v>
      </c>
      <c r="S155" s="192">
        <v>0</v>
      </c>
      <c r="T155" s="193">
        <f>S155*H155</f>
        <v>0</v>
      </c>
      <c r="AR155" s="18" t="s">
        <v>288</v>
      </c>
      <c r="AT155" s="18" t="s">
        <v>180</v>
      </c>
      <c r="AU155" s="18" t="s">
        <v>85</v>
      </c>
      <c r="AY155" s="18" t="s">
        <v>178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83</v>
      </c>
      <c r="BK155" s="194">
        <f>ROUND(I155*H155,2)</f>
        <v>0</v>
      </c>
      <c r="BL155" s="18" t="s">
        <v>288</v>
      </c>
      <c r="BM155" s="18" t="s">
        <v>3039</v>
      </c>
    </row>
    <row r="156" spans="2:65" s="1" customFormat="1" ht="11.25">
      <c r="B156" s="35"/>
      <c r="C156" s="36"/>
      <c r="D156" s="195" t="s">
        <v>187</v>
      </c>
      <c r="E156" s="36"/>
      <c r="F156" s="196" t="s">
        <v>3040</v>
      </c>
      <c r="G156" s="36"/>
      <c r="H156" s="36"/>
      <c r="I156" s="113"/>
      <c r="J156" s="36"/>
      <c r="K156" s="36"/>
      <c r="L156" s="39"/>
      <c r="M156" s="197"/>
      <c r="N156" s="61"/>
      <c r="O156" s="61"/>
      <c r="P156" s="61"/>
      <c r="Q156" s="61"/>
      <c r="R156" s="61"/>
      <c r="S156" s="61"/>
      <c r="T156" s="62"/>
      <c r="AT156" s="18" t="s">
        <v>187</v>
      </c>
      <c r="AU156" s="18" t="s">
        <v>85</v>
      </c>
    </row>
    <row r="157" spans="2:65" s="1" customFormat="1" ht="16.5" customHeight="1">
      <c r="B157" s="35"/>
      <c r="C157" s="183" t="s">
        <v>302</v>
      </c>
      <c r="D157" s="183" t="s">
        <v>180</v>
      </c>
      <c r="E157" s="184" t="s">
        <v>3041</v>
      </c>
      <c r="F157" s="185" t="s">
        <v>3042</v>
      </c>
      <c r="G157" s="186" t="s">
        <v>291</v>
      </c>
      <c r="H157" s="187">
        <v>10</v>
      </c>
      <c r="I157" s="188"/>
      <c r="J157" s="189">
        <f>ROUND(I157*H157,2)</f>
        <v>0</v>
      </c>
      <c r="K157" s="185" t="s">
        <v>184</v>
      </c>
      <c r="L157" s="39"/>
      <c r="M157" s="190" t="s">
        <v>19</v>
      </c>
      <c r="N157" s="191" t="s">
        <v>46</v>
      </c>
      <c r="O157" s="6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8" t="s">
        <v>288</v>
      </c>
      <c r="AT157" s="18" t="s">
        <v>180</v>
      </c>
      <c r="AU157" s="18" t="s">
        <v>85</v>
      </c>
      <c r="AY157" s="18" t="s">
        <v>178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83</v>
      </c>
      <c r="BK157" s="194">
        <f>ROUND(I157*H157,2)</f>
        <v>0</v>
      </c>
      <c r="BL157" s="18" t="s">
        <v>288</v>
      </c>
      <c r="BM157" s="18" t="s">
        <v>3043</v>
      </c>
    </row>
    <row r="158" spans="2:65" s="1" customFormat="1" ht="11.25">
      <c r="B158" s="35"/>
      <c r="C158" s="36"/>
      <c r="D158" s="195" t="s">
        <v>187</v>
      </c>
      <c r="E158" s="36"/>
      <c r="F158" s="196" t="s">
        <v>3044</v>
      </c>
      <c r="G158" s="36"/>
      <c r="H158" s="36"/>
      <c r="I158" s="113"/>
      <c r="J158" s="36"/>
      <c r="K158" s="36"/>
      <c r="L158" s="39"/>
      <c r="M158" s="197"/>
      <c r="N158" s="61"/>
      <c r="O158" s="61"/>
      <c r="P158" s="61"/>
      <c r="Q158" s="61"/>
      <c r="R158" s="61"/>
      <c r="S158" s="61"/>
      <c r="T158" s="62"/>
      <c r="AT158" s="18" t="s">
        <v>187</v>
      </c>
      <c r="AU158" s="18" t="s">
        <v>85</v>
      </c>
    </row>
    <row r="159" spans="2:65" s="1" customFormat="1" ht="16.5" customHeight="1">
      <c r="B159" s="35"/>
      <c r="C159" s="183" t="s">
        <v>308</v>
      </c>
      <c r="D159" s="183" t="s">
        <v>180</v>
      </c>
      <c r="E159" s="184" t="s">
        <v>3045</v>
      </c>
      <c r="F159" s="185" t="s">
        <v>3046</v>
      </c>
      <c r="G159" s="186" t="s">
        <v>291</v>
      </c>
      <c r="H159" s="187">
        <v>11</v>
      </c>
      <c r="I159" s="188"/>
      <c r="J159" s="189">
        <f>ROUND(I159*H159,2)</f>
        <v>0</v>
      </c>
      <c r="K159" s="185" t="s">
        <v>184</v>
      </c>
      <c r="L159" s="39"/>
      <c r="M159" s="190" t="s">
        <v>19</v>
      </c>
      <c r="N159" s="191" t="s">
        <v>46</v>
      </c>
      <c r="O159" s="61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8" t="s">
        <v>288</v>
      </c>
      <c r="AT159" s="18" t="s">
        <v>180</v>
      </c>
      <c r="AU159" s="18" t="s">
        <v>85</v>
      </c>
      <c r="AY159" s="18" t="s">
        <v>178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83</v>
      </c>
      <c r="BK159" s="194">
        <f>ROUND(I159*H159,2)</f>
        <v>0</v>
      </c>
      <c r="BL159" s="18" t="s">
        <v>288</v>
      </c>
      <c r="BM159" s="18" t="s">
        <v>3047</v>
      </c>
    </row>
    <row r="160" spans="2:65" s="1" customFormat="1" ht="11.25">
      <c r="B160" s="35"/>
      <c r="C160" s="36"/>
      <c r="D160" s="195" t="s">
        <v>187</v>
      </c>
      <c r="E160" s="36"/>
      <c r="F160" s="196" t="s">
        <v>3048</v>
      </c>
      <c r="G160" s="36"/>
      <c r="H160" s="36"/>
      <c r="I160" s="113"/>
      <c r="J160" s="36"/>
      <c r="K160" s="36"/>
      <c r="L160" s="39"/>
      <c r="M160" s="197"/>
      <c r="N160" s="61"/>
      <c r="O160" s="61"/>
      <c r="P160" s="61"/>
      <c r="Q160" s="61"/>
      <c r="R160" s="61"/>
      <c r="S160" s="61"/>
      <c r="T160" s="62"/>
      <c r="AT160" s="18" t="s">
        <v>187</v>
      </c>
      <c r="AU160" s="18" t="s">
        <v>85</v>
      </c>
    </row>
    <row r="161" spans="2:65" s="1" customFormat="1" ht="16.5" customHeight="1">
      <c r="B161" s="35"/>
      <c r="C161" s="183" t="s">
        <v>315</v>
      </c>
      <c r="D161" s="183" t="s">
        <v>180</v>
      </c>
      <c r="E161" s="184" t="s">
        <v>3049</v>
      </c>
      <c r="F161" s="185" t="s">
        <v>3050</v>
      </c>
      <c r="G161" s="186" t="s">
        <v>291</v>
      </c>
      <c r="H161" s="187">
        <v>10</v>
      </c>
      <c r="I161" s="188"/>
      <c r="J161" s="189">
        <f>ROUND(I161*H161,2)</f>
        <v>0</v>
      </c>
      <c r="K161" s="185" t="s">
        <v>184</v>
      </c>
      <c r="L161" s="39"/>
      <c r="M161" s="190" t="s">
        <v>19</v>
      </c>
      <c r="N161" s="191" t="s">
        <v>46</v>
      </c>
      <c r="O161" s="61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18" t="s">
        <v>288</v>
      </c>
      <c r="AT161" s="18" t="s">
        <v>180</v>
      </c>
      <c r="AU161" s="18" t="s">
        <v>85</v>
      </c>
      <c r="AY161" s="18" t="s">
        <v>178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83</v>
      </c>
      <c r="BK161" s="194">
        <f>ROUND(I161*H161,2)</f>
        <v>0</v>
      </c>
      <c r="BL161" s="18" t="s">
        <v>288</v>
      </c>
      <c r="BM161" s="18" t="s">
        <v>3051</v>
      </c>
    </row>
    <row r="162" spans="2:65" s="1" customFormat="1" ht="11.25">
      <c r="B162" s="35"/>
      <c r="C162" s="36"/>
      <c r="D162" s="195" t="s">
        <v>187</v>
      </c>
      <c r="E162" s="36"/>
      <c r="F162" s="196" t="s">
        <v>3052</v>
      </c>
      <c r="G162" s="36"/>
      <c r="H162" s="36"/>
      <c r="I162" s="113"/>
      <c r="J162" s="36"/>
      <c r="K162" s="36"/>
      <c r="L162" s="39"/>
      <c r="M162" s="197"/>
      <c r="N162" s="61"/>
      <c r="O162" s="61"/>
      <c r="P162" s="61"/>
      <c r="Q162" s="61"/>
      <c r="R162" s="61"/>
      <c r="S162" s="61"/>
      <c r="T162" s="62"/>
      <c r="AT162" s="18" t="s">
        <v>187</v>
      </c>
      <c r="AU162" s="18" t="s">
        <v>85</v>
      </c>
    </row>
    <row r="163" spans="2:65" s="1" customFormat="1" ht="16.5" customHeight="1">
      <c r="B163" s="35"/>
      <c r="C163" s="183" t="s">
        <v>7</v>
      </c>
      <c r="D163" s="183" t="s">
        <v>180</v>
      </c>
      <c r="E163" s="184" t="s">
        <v>3053</v>
      </c>
      <c r="F163" s="185" t="s">
        <v>3054</v>
      </c>
      <c r="G163" s="186" t="s">
        <v>291</v>
      </c>
      <c r="H163" s="187">
        <v>2</v>
      </c>
      <c r="I163" s="188"/>
      <c r="J163" s="189">
        <f>ROUND(I163*H163,2)</f>
        <v>0</v>
      </c>
      <c r="K163" s="185" t="s">
        <v>184</v>
      </c>
      <c r="L163" s="39"/>
      <c r="M163" s="190" t="s">
        <v>19</v>
      </c>
      <c r="N163" s="191" t="s">
        <v>46</v>
      </c>
      <c r="O163" s="61"/>
      <c r="P163" s="192">
        <f>O163*H163</f>
        <v>0</v>
      </c>
      <c r="Q163" s="192">
        <v>1.01E-3</v>
      </c>
      <c r="R163" s="192">
        <f>Q163*H163</f>
        <v>2.0200000000000001E-3</v>
      </c>
      <c r="S163" s="192">
        <v>0</v>
      </c>
      <c r="T163" s="193">
        <f>S163*H163</f>
        <v>0</v>
      </c>
      <c r="AR163" s="18" t="s">
        <v>288</v>
      </c>
      <c r="AT163" s="18" t="s">
        <v>180</v>
      </c>
      <c r="AU163" s="18" t="s">
        <v>85</v>
      </c>
      <c r="AY163" s="18" t="s">
        <v>178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83</v>
      </c>
      <c r="BK163" s="194">
        <f>ROUND(I163*H163,2)</f>
        <v>0</v>
      </c>
      <c r="BL163" s="18" t="s">
        <v>288</v>
      </c>
      <c r="BM163" s="18" t="s">
        <v>3055</v>
      </c>
    </row>
    <row r="164" spans="2:65" s="1" customFormat="1" ht="11.25">
      <c r="B164" s="35"/>
      <c r="C164" s="36"/>
      <c r="D164" s="195" t="s">
        <v>187</v>
      </c>
      <c r="E164" s="36"/>
      <c r="F164" s="196" t="s">
        <v>3056</v>
      </c>
      <c r="G164" s="36"/>
      <c r="H164" s="36"/>
      <c r="I164" s="113"/>
      <c r="J164" s="36"/>
      <c r="K164" s="36"/>
      <c r="L164" s="39"/>
      <c r="M164" s="197"/>
      <c r="N164" s="61"/>
      <c r="O164" s="61"/>
      <c r="P164" s="61"/>
      <c r="Q164" s="61"/>
      <c r="R164" s="61"/>
      <c r="S164" s="61"/>
      <c r="T164" s="62"/>
      <c r="AT164" s="18" t="s">
        <v>187</v>
      </c>
      <c r="AU164" s="18" t="s">
        <v>85</v>
      </c>
    </row>
    <row r="165" spans="2:65" s="1" customFormat="1" ht="16.5" customHeight="1">
      <c r="B165" s="35"/>
      <c r="C165" s="183" t="s">
        <v>329</v>
      </c>
      <c r="D165" s="183" t="s">
        <v>180</v>
      </c>
      <c r="E165" s="184" t="s">
        <v>3057</v>
      </c>
      <c r="F165" s="185" t="s">
        <v>3058</v>
      </c>
      <c r="G165" s="186" t="s">
        <v>291</v>
      </c>
      <c r="H165" s="187">
        <v>6</v>
      </c>
      <c r="I165" s="188"/>
      <c r="J165" s="189">
        <f>ROUND(I165*H165,2)</f>
        <v>0</v>
      </c>
      <c r="K165" s="185" t="s">
        <v>184</v>
      </c>
      <c r="L165" s="39"/>
      <c r="M165" s="190" t="s">
        <v>19</v>
      </c>
      <c r="N165" s="191" t="s">
        <v>46</v>
      </c>
      <c r="O165" s="61"/>
      <c r="P165" s="192">
        <f>O165*H165</f>
        <v>0</v>
      </c>
      <c r="Q165" s="192">
        <v>6.8999999999999999E-3</v>
      </c>
      <c r="R165" s="192">
        <f>Q165*H165</f>
        <v>4.1399999999999999E-2</v>
      </c>
      <c r="S165" s="192">
        <v>0</v>
      </c>
      <c r="T165" s="193">
        <f>S165*H165</f>
        <v>0</v>
      </c>
      <c r="AR165" s="18" t="s">
        <v>288</v>
      </c>
      <c r="AT165" s="18" t="s">
        <v>180</v>
      </c>
      <c r="AU165" s="18" t="s">
        <v>85</v>
      </c>
      <c r="AY165" s="18" t="s">
        <v>178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83</v>
      </c>
      <c r="BK165" s="194">
        <f>ROUND(I165*H165,2)</f>
        <v>0</v>
      </c>
      <c r="BL165" s="18" t="s">
        <v>288</v>
      </c>
      <c r="BM165" s="18" t="s">
        <v>3059</v>
      </c>
    </row>
    <row r="166" spans="2:65" s="1" customFormat="1" ht="11.25">
      <c r="B166" s="35"/>
      <c r="C166" s="36"/>
      <c r="D166" s="195" t="s">
        <v>187</v>
      </c>
      <c r="E166" s="36"/>
      <c r="F166" s="196" t="s">
        <v>3060</v>
      </c>
      <c r="G166" s="36"/>
      <c r="H166" s="36"/>
      <c r="I166" s="113"/>
      <c r="J166" s="36"/>
      <c r="K166" s="36"/>
      <c r="L166" s="39"/>
      <c r="M166" s="197"/>
      <c r="N166" s="61"/>
      <c r="O166" s="61"/>
      <c r="P166" s="61"/>
      <c r="Q166" s="61"/>
      <c r="R166" s="61"/>
      <c r="S166" s="61"/>
      <c r="T166" s="62"/>
      <c r="AT166" s="18" t="s">
        <v>187</v>
      </c>
      <c r="AU166" s="18" t="s">
        <v>85</v>
      </c>
    </row>
    <row r="167" spans="2:65" s="1" customFormat="1" ht="19.5">
      <c r="B167" s="35"/>
      <c r="C167" s="36"/>
      <c r="D167" s="195" t="s">
        <v>333</v>
      </c>
      <c r="E167" s="36"/>
      <c r="F167" s="241" t="s">
        <v>3061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333</v>
      </c>
      <c r="AU167" s="18" t="s">
        <v>85</v>
      </c>
    </row>
    <row r="168" spans="2:65" s="1" customFormat="1" ht="16.5" customHeight="1">
      <c r="B168" s="35"/>
      <c r="C168" s="183" t="s">
        <v>335</v>
      </c>
      <c r="D168" s="183" t="s">
        <v>180</v>
      </c>
      <c r="E168" s="184" t="s">
        <v>3062</v>
      </c>
      <c r="F168" s="185" t="s">
        <v>3063</v>
      </c>
      <c r="G168" s="186" t="s">
        <v>291</v>
      </c>
      <c r="H168" s="187">
        <v>3</v>
      </c>
      <c r="I168" s="188"/>
      <c r="J168" s="189">
        <f>ROUND(I168*H168,2)</f>
        <v>0</v>
      </c>
      <c r="K168" s="185" t="s">
        <v>184</v>
      </c>
      <c r="L168" s="39"/>
      <c r="M168" s="190" t="s">
        <v>19</v>
      </c>
      <c r="N168" s="191" t="s">
        <v>46</v>
      </c>
      <c r="O168" s="61"/>
      <c r="P168" s="192">
        <f>O168*H168</f>
        <v>0</v>
      </c>
      <c r="Q168" s="192">
        <v>2.2000000000000001E-4</v>
      </c>
      <c r="R168" s="192">
        <f>Q168*H168</f>
        <v>6.6E-4</v>
      </c>
      <c r="S168" s="192">
        <v>0</v>
      </c>
      <c r="T168" s="193">
        <f>S168*H168</f>
        <v>0</v>
      </c>
      <c r="AR168" s="18" t="s">
        <v>288</v>
      </c>
      <c r="AT168" s="18" t="s">
        <v>180</v>
      </c>
      <c r="AU168" s="18" t="s">
        <v>85</v>
      </c>
      <c r="AY168" s="18" t="s">
        <v>178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83</v>
      </c>
      <c r="BK168" s="194">
        <f>ROUND(I168*H168,2)</f>
        <v>0</v>
      </c>
      <c r="BL168" s="18" t="s">
        <v>288</v>
      </c>
      <c r="BM168" s="18" t="s">
        <v>3064</v>
      </c>
    </row>
    <row r="169" spans="2:65" s="1" customFormat="1" ht="11.25">
      <c r="B169" s="35"/>
      <c r="C169" s="36"/>
      <c r="D169" s="195" t="s">
        <v>187</v>
      </c>
      <c r="E169" s="36"/>
      <c r="F169" s="196" t="s">
        <v>3065</v>
      </c>
      <c r="G169" s="36"/>
      <c r="H169" s="36"/>
      <c r="I169" s="113"/>
      <c r="J169" s="36"/>
      <c r="K169" s="36"/>
      <c r="L169" s="39"/>
      <c r="M169" s="197"/>
      <c r="N169" s="61"/>
      <c r="O169" s="61"/>
      <c r="P169" s="61"/>
      <c r="Q169" s="61"/>
      <c r="R169" s="61"/>
      <c r="S169" s="61"/>
      <c r="T169" s="62"/>
      <c r="AT169" s="18" t="s">
        <v>187</v>
      </c>
      <c r="AU169" s="18" t="s">
        <v>85</v>
      </c>
    </row>
    <row r="170" spans="2:65" s="1" customFormat="1" ht="16.5" customHeight="1">
      <c r="B170" s="35"/>
      <c r="C170" s="183" t="s">
        <v>341</v>
      </c>
      <c r="D170" s="183" t="s">
        <v>180</v>
      </c>
      <c r="E170" s="184" t="s">
        <v>3066</v>
      </c>
      <c r="F170" s="185" t="s">
        <v>3067</v>
      </c>
      <c r="G170" s="186" t="s">
        <v>291</v>
      </c>
      <c r="H170" s="187">
        <v>3</v>
      </c>
      <c r="I170" s="188"/>
      <c r="J170" s="189">
        <f>ROUND(I170*H170,2)</f>
        <v>0</v>
      </c>
      <c r="K170" s="185" t="s">
        <v>184</v>
      </c>
      <c r="L170" s="39"/>
      <c r="M170" s="190" t="s">
        <v>19</v>
      </c>
      <c r="N170" s="191" t="s">
        <v>46</v>
      </c>
      <c r="O170" s="61"/>
      <c r="P170" s="192">
        <f>O170*H170</f>
        <v>0</v>
      </c>
      <c r="Q170" s="192">
        <v>1.5E-3</v>
      </c>
      <c r="R170" s="192">
        <f>Q170*H170</f>
        <v>4.5000000000000005E-3</v>
      </c>
      <c r="S170" s="192">
        <v>0</v>
      </c>
      <c r="T170" s="193">
        <f>S170*H170</f>
        <v>0</v>
      </c>
      <c r="AR170" s="18" t="s">
        <v>288</v>
      </c>
      <c r="AT170" s="18" t="s">
        <v>180</v>
      </c>
      <c r="AU170" s="18" t="s">
        <v>85</v>
      </c>
      <c r="AY170" s="18" t="s">
        <v>178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83</v>
      </c>
      <c r="BK170" s="194">
        <f>ROUND(I170*H170,2)</f>
        <v>0</v>
      </c>
      <c r="BL170" s="18" t="s">
        <v>288</v>
      </c>
      <c r="BM170" s="18" t="s">
        <v>3068</v>
      </c>
    </row>
    <row r="171" spans="2:65" s="1" customFormat="1" ht="11.25">
      <c r="B171" s="35"/>
      <c r="C171" s="36"/>
      <c r="D171" s="195" t="s">
        <v>187</v>
      </c>
      <c r="E171" s="36"/>
      <c r="F171" s="196" t="s">
        <v>3069</v>
      </c>
      <c r="G171" s="36"/>
      <c r="H171" s="36"/>
      <c r="I171" s="113"/>
      <c r="J171" s="36"/>
      <c r="K171" s="36"/>
      <c r="L171" s="39"/>
      <c r="M171" s="197"/>
      <c r="N171" s="61"/>
      <c r="O171" s="61"/>
      <c r="P171" s="61"/>
      <c r="Q171" s="61"/>
      <c r="R171" s="61"/>
      <c r="S171" s="61"/>
      <c r="T171" s="62"/>
      <c r="AT171" s="18" t="s">
        <v>187</v>
      </c>
      <c r="AU171" s="18" t="s">
        <v>85</v>
      </c>
    </row>
    <row r="172" spans="2:65" s="1" customFormat="1" ht="29.25">
      <c r="B172" s="35"/>
      <c r="C172" s="36"/>
      <c r="D172" s="195" t="s">
        <v>333</v>
      </c>
      <c r="E172" s="36"/>
      <c r="F172" s="241" t="s">
        <v>3070</v>
      </c>
      <c r="G172" s="36"/>
      <c r="H172" s="36"/>
      <c r="I172" s="113"/>
      <c r="J172" s="36"/>
      <c r="K172" s="36"/>
      <c r="L172" s="39"/>
      <c r="M172" s="197"/>
      <c r="N172" s="61"/>
      <c r="O172" s="61"/>
      <c r="P172" s="61"/>
      <c r="Q172" s="61"/>
      <c r="R172" s="61"/>
      <c r="S172" s="61"/>
      <c r="T172" s="62"/>
      <c r="AT172" s="18" t="s">
        <v>333</v>
      </c>
      <c r="AU172" s="18" t="s">
        <v>85</v>
      </c>
    </row>
    <row r="173" spans="2:65" s="1" customFormat="1" ht="16.5" customHeight="1">
      <c r="B173" s="35"/>
      <c r="C173" s="183" t="s">
        <v>346</v>
      </c>
      <c r="D173" s="183" t="s">
        <v>180</v>
      </c>
      <c r="E173" s="184" t="s">
        <v>3071</v>
      </c>
      <c r="F173" s="185" t="s">
        <v>3072</v>
      </c>
      <c r="G173" s="186" t="s">
        <v>291</v>
      </c>
      <c r="H173" s="187">
        <v>4</v>
      </c>
      <c r="I173" s="188"/>
      <c r="J173" s="189">
        <f>ROUND(I173*H173,2)</f>
        <v>0</v>
      </c>
      <c r="K173" s="185" t="s">
        <v>184</v>
      </c>
      <c r="L173" s="39"/>
      <c r="M173" s="190" t="s">
        <v>19</v>
      </c>
      <c r="N173" s="191" t="s">
        <v>46</v>
      </c>
      <c r="O173" s="61"/>
      <c r="P173" s="192">
        <f>O173*H173</f>
        <v>0</v>
      </c>
      <c r="Q173" s="192">
        <v>2.9E-4</v>
      </c>
      <c r="R173" s="192">
        <f>Q173*H173</f>
        <v>1.16E-3</v>
      </c>
      <c r="S173" s="192">
        <v>0</v>
      </c>
      <c r="T173" s="193">
        <f>S173*H173</f>
        <v>0</v>
      </c>
      <c r="AR173" s="18" t="s">
        <v>288</v>
      </c>
      <c r="AT173" s="18" t="s">
        <v>180</v>
      </c>
      <c r="AU173" s="18" t="s">
        <v>85</v>
      </c>
      <c r="AY173" s="18" t="s">
        <v>178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83</v>
      </c>
      <c r="BK173" s="194">
        <f>ROUND(I173*H173,2)</f>
        <v>0</v>
      </c>
      <c r="BL173" s="18" t="s">
        <v>288</v>
      </c>
      <c r="BM173" s="18" t="s">
        <v>3073</v>
      </c>
    </row>
    <row r="174" spans="2:65" s="1" customFormat="1" ht="11.25">
      <c r="B174" s="35"/>
      <c r="C174" s="36"/>
      <c r="D174" s="195" t="s">
        <v>187</v>
      </c>
      <c r="E174" s="36"/>
      <c r="F174" s="196" t="s">
        <v>3074</v>
      </c>
      <c r="G174" s="36"/>
      <c r="H174" s="36"/>
      <c r="I174" s="113"/>
      <c r="J174" s="36"/>
      <c r="K174" s="36"/>
      <c r="L174" s="39"/>
      <c r="M174" s="197"/>
      <c r="N174" s="61"/>
      <c r="O174" s="61"/>
      <c r="P174" s="61"/>
      <c r="Q174" s="61"/>
      <c r="R174" s="61"/>
      <c r="S174" s="61"/>
      <c r="T174" s="62"/>
      <c r="AT174" s="18" t="s">
        <v>187</v>
      </c>
      <c r="AU174" s="18" t="s">
        <v>85</v>
      </c>
    </row>
    <row r="175" spans="2:65" s="1" customFormat="1" ht="19.5">
      <c r="B175" s="35"/>
      <c r="C175" s="36"/>
      <c r="D175" s="195" t="s">
        <v>333</v>
      </c>
      <c r="E175" s="36"/>
      <c r="F175" s="241" t="s">
        <v>3075</v>
      </c>
      <c r="G175" s="36"/>
      <c r="H175" s="36"/>
      <c r="I175" s="113"/>
      <c r="J175" s="36"/>
      <c r="K175" s="36"/>
      <c r="L175" s="39"/>
      <c r="M175" s="197"/>
      <c r="N175" s="61"/>
      <c r="O175" s="61"/>
      <c r="P175" s="61"/>
      <c r="Q175" s="61"/>
      <c r="R175" s="61"/>
      <c r="S175" s="61"/>
      <c r="T175" s="62"/>
      <c r="AT175" s="18" t="s">
        <v>333</v>
      </c>
      <c r="AU175" s="18" t="s">
        <v>85</v>
      </c>
    </row>
    <row r="176" spans="2:65" s="1" customFormat="1" ht="16.5" customHeight="1">
      <c r="B176" s="35"/>
      <c r="C176" s="183" t="s">
        <v>350</v>
      </c>
      <c r="D176" s="183" t="s">
        <v>180</v>
      </c>
      <c r="E176" s="184" t="s">
        <v>3076</v>
      </c>
      <c r="F176" s="185" t="s">
        <v>3077</v>
      </c>
      <c r="G176" s="186" t="s">
        <v>496</v>
      </c>
      <c r="H176" s="187">
        <v>121</v>
      </c>
      <c r="I176" s="188"/>
      <c r="J176" s="189">
        <f>ROUND(I176*H176,2)</f>
        <v>0</v>
      </c>
      <c r="K176" s="185" t="s">
        <v>184</v>
      </c>
      <c r="L176" s="39"/>
      <c r="M176" s="190" t="s">
        <v>19</v>
      </c>
      <c r="N176" s="191" t="s">
        <v>46</v>
      </c>
      <c r="O176" s="61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18" t="s">
        <v>288</v>
      </c>
      <c r="AT176" s="18" t="s">
        <v>180</v>
      </c>
      <c r="AU176" s="18" t="s">
        <v>85</v>
      </c>
      <c r="AY176" s="18" t="s">
        <v>178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83</v>
      </c>
      <c r="BK176" s="194">
        <f>ROUND(I176*H176,2)</f>
        <v>0</v>
      </c>
      <c r="BL176" s="18" t="s">
        <v>288</v>
      </c>
      <c r="BM176" s="18" t="s">
        <v>3078</v>
      </c>
    </row>
    <row r="177" spans="2:65" s="1" customFormat="1" ht="11.25">
      <c r="B177" s="35"/>
      <c r="C177" s="36"/>
      <c r="D177" s="195" t="s">
        <v>187</v>
      </c>
      <c r="E177" s="36"/>
      <c r="F177" s="196" t="s">
        <v>3079</v>
      </c>
      <c r="G177" s="36"/>
      <c r="H177" s="36"/>
      <c r="I177" s="113"/>
      <c r="J177" s="36"/>
      <c r="K177" s="36"/>
      <c r="L177" s="39"/>
      <c r="M177" s="197"/>
      <c r="N177" s="61"/>
      <c r="O177" s="61"/>
      <c r="P177" s="61"/>
      <c r="Q177" s="61"/>
      <c r="R177" s="61"/>
      <c r="S177" s="61"/>
      <c r="T177" s="62"/>
      <c r="AT177" s="18" t="s">
        <v>187</v>
      </c>
      <c r="AU177" s="18" t="s">
        <v>85</v>
      </c>
    </row>
    <row r="178" spans="2:65" s="12" customFormat="1" ht="11.25">
      <c r="B178" s="198"/>
      <c r="C178" s="199"/>
      <c r="D178" s="195" t="s">
        <v>189</v>
      </c>
      <c r="E178" s="200" t="s">
        <v>19</v>
      </c>
      <c r="F178" s="201" t="s">
        <v>3080</v>
      </c>
      <c r="G178" s="199"/>
      <c r="H178" s="200" t="s">
        <v>19</v>
      </c>
      <c r="I178" s="202"/>
      <c r="J178" s="199"/>
      <c r="K178" s="199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189</v>
      </c>
      <c r="AU178" s="207" t="s">
        <v>85</v>
      </c>
      <c r="AV178" s="12" t="s">
        <v>83</v>
      </c>
      <c r="AW178" s="12" t="s">
        <v>35</v>
      </c>
      <c r="AX178" s="12" t="s">
        <v>75</v>
      </c>
      <c r="AY178" s="207" t="s">
        <v>178</v>
      </c>
    </row>
    <row r="179" spans="2:65" s="13" customFormat="1" ht="11.25">
      <c r="B179" s="208"/>
      <c r="C179" s="209"/>
      <c r="D179" s="195" t="s">
        <v>189</v>
      </c>
      <c r="E179" s="210" t="s">
        <v>19</v>
      </c>
      <c r="F179" s="211" t="s">
        <v>3081</v>
      </c>
      <c r="G179" s="209"/>
      <c r="H179" s="212">
        <v>28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189</v>
      </c>
      <c r="AU179" s="218" t="s">
        <v>85</v>
      </c>
      <c r="AV179" s="13" t="s">
        <v>85</v>
      </c>
      <c r="AW179" s="13" t="s">
        <v>35</v>
      </c>
      <c r="AX179" s="13" t="s">
        <v>75</v>
      </c>
      <c r="AY179" s="218" t="s">
        <v>178</v>
      </c>
    </row>
    <row r="180" spans="2:65" s="13" customFormat="1" ht="11.25">
      <c r="B180" s="208"/>
      <c r="C180" s="209"/>
      <c r="D180" s="195" t="s">
        <v>189</v>
      </c>
      <c r="E180" s="210" t="s">
        <v>19</v>
      </c>
      <c r="F180" s="211" t="s">
        <v>3082</v>
      </c>
      <c r="G180" s="209"/>
      <c r="H180" s="212">
        <v>17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189</v>
      </c>
      <c r="AU180" s="218" t="s">
        <v>85</v>
      </c>
      <c r="AV180" s="13" t="s">
        <v>85</v>
      </c>
      <c r="AW180" s="13" t="s">
        <v>35</v>
      </c>
      <c r="AX180" s="13" t="s">
        <v>75</v>
      </c>
      <c r="AY180" s="218" t="s">
        <v>178</v>
      </c>
    </row>
    <row r="181" spans="2:65" s="15" customFormat="1" ht="11.25">
      <c r="B181" s="230"/>
      <c r="C181" s="231"/>
      <c r="D181" s="195" t="s">
        <v>189</v>
      </c>
      <c r="E181" s="232" t="s">
        <v>19</v>
      </c>
      <c r="F181" s="233" t="s">
        <v>274</v>
      </c>
      <c r="G181" s="231"/>
      <c r="H181" s="234">
        <v>45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189</v>
      </c>
      <c r="AU181" s="240" t="s">
        <v>85</v>
      </c>
      <c r="AV181" s="15" t="s">
        <v>198</v>
      </c>
      <c r="AW181" s="15" t="s">
        <v>35</v>
      </c>
      <c r="AX181" s="15" t="s">
        <v>75</v>
      </c>
      <c r="AY181" s="240" t="s">
        <v>178</v>
      </c>
    </row>
    <row r="182" spans="2:65" s="12" customFormat="1" ht="11.25">
      <c r="B182" s="198"/>
      <c r="C182" s="199"/>
      <c r="D182" s="195" t="s">
        <v>189</v>
      </c>
      <c r="E182" s="200" t="s">
        <v>19</v>
      </c>
      <c r="F182" s="201" t="s">
        <v>3083</v>
      </c>
      <c r="G182" s="199"/>
      <c r="H182" s="200" t="s">
        <v>19</v>
      </c>
      <c r="I182" s="202"/>
      <c r="J182" s="199"/>
      <c r="K182" s="199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189</v>
      </c>
      <c r="AU182" s="207" t="s">
        <v>85</v>
      </c>
      <c r="AV182" s="12" t="s">
        <v>83</v>
      </c>
      <c r="AW182" s="12" t="s">
        <v>35</v>
      </c>
      <c r="AX182" s="12" t="s">
        <v>75</v>
      </c>
      <c r="AY182" s="207" t="s">
        <v>178</v>
      </c>
    </row>
    <row r="183" spans="2:65" s="13" customFormat="1" ht="11.25">
      <c r="B183" s="208"/>
      <c r="C183" s="209"/>
      <c r="D183" s="195" t="s">
        <v>189</v>
      </c>
      <c r="E183" s="210" t="s">
        <v>19</v>
      </c>
      <c r="F183" s="211" t="s">
        <v>3084</v>
      </c>
      <c r="G183" s="209"/>
      <c r="H183" s="212">
        <v>18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189</v>
      </c>
      <c r="AU183" s="218" t="s">
        <v>85</v>
      </c>
      <c r="AV183" s="13" t="s">
        <v>85</v>
      </c>
      <c r="AW183" s="13" t="s">
        <v>35</v>
      </c>
      <c r="AX183" s="13" t="s">
        <v>75</v>
      </c>
      <c r="AY183" s="218" t="s">
        <v>178</v>
      </c>
    </row>
    <row r="184" spans="2:65" s="15" customFormat="1" ht="11.25">
      <c r="B184" s="230"/>
      <c r="C184" s="231"/>
      <c r="D184" s="195" t="s">
        <v>189</v>
      </c>
      <c r="E184" s="232" t="s">
        <v>19</v>
      </c>
      <c r="F184" s="233" t="s">
        <v>274</v>
      </c>
      <c r="G184" s="231"/>
      <c r="H184" s="234">
        <v>18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189</v>
      </c>
      <c r="AU184" s="240" t="s">
        <v>85</v>
      </c>
      <c r="AV184" s="15" t="s">
        <v>198</v>
      </c>
      <c r="AW184" s="15" t="s">
        <v>35</v>
      </c>
      <c r="AX184" s="15" t="s">
        <v>75</v>
      </c>
      <c r="AY184" s="240" t="s">
        <v>178</v>
      </c>
    </row>
    <row r="185" spans="2:65" s="12" customFormat="1" ht="11.25">
      <c r="B185" s="198"/>
      <c r="C185" s="199"/>
      <c r="D185" s="195" t="s">
        <v>189</v>
      </c>
      <c r="E185" s="200" t="s">
        <v>19</v>
      </c>
      <c r="F185" s="201" t="s">
        <v>3085</v>
      </c>
      <c r="G185" s="199"/>
      <c r="H185" s="200" t="s">
        <v>19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189</v>
      </c>
      <c r="AU185" s="207" t="s">
        <v>85</v>
      </c>
      <c r="AV185" s="12" t="s">
        <v>83</v>
      </c>
      <c r="AW185" s="12" t="s">
        <v>35</v>
      </c>
      <c r="AX185" s="12" t="s">
        <v>75</v>
      </c>
      <c r="AY185" s="207" t="s">
        <v>178</v>
      </c>
    </row>
    <row r="186" spans="2:65" s="13" customFormat="1" ht="11.25">
      <c r="B186" s="208"/>
      <c r="C186" s="209"/>
      <c r="D186" s="195" t="s">
        <v>189</v>
      </c>
      <c r="E186" s="210" t="s">
        <v>19</v>
      </c>
      <c r="F186" s="211" t="s">
        <v>3086</v>
      </c>
      <c r="G186" s="209"/>
      <c r="H186" s="212">
        <v>38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189</v>
      </c>
      <c r="AU186" s="218" t="s">
        <v>85</v>
      </c>
      <c r="AV186" s="13" t="s">
        <v>85</v>
      </c>
      <c r="AW186" s="13" t="s">
        <v>35</v>
      </c>
      <c r="AX186" s="13" t="s">
        <v>75</v>
      </c>
      <c r="AY186" s="218" t="s">
        <v>178</v>
      </c>
    </row>
    <row r="187" spans="2:65" s="13" customFormat="1" ht="11.25">
      <c r="B187" s="208"/>
      <c r="C187" s="209"/>
      <c r="D187" s="195" t="s">
        <v>189</v>
      </c>
      <c r="E187" s="210" t="s">
        <v>19</v>
      </c>
      <c r="F187" s="211" t="s">
        <v>3087</v>
      </c>
      <c r="G187" s="209"/>
      <c r="H187" s="212">
        <v>16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189</v>
      </c>
      <c r="AU187" s="218" t="s">
        <v>85</v>
      </c>
      <c r="AV187" s="13" t="s">
        <v>85</v>
      </c>
      <c r="AW187" s="13" t="s">
        <v>35</v>
      </c>
      <c r="AX187" s="13" t="s">
        <v>75</v>
      </c>
      <c r="AY187" s="218" t="s">
        <v>178</v>
      </c>
    </row>
    <row r="188" spans="2:65" s="13" customFormat="1" ht="11.25">
      <c r="B188" s="208"/>
      <c r="C188" s="209"/>
      <c r="D188" s="195" t="s">
        <v>189</v>
      </c>
      <c r="E188" s="210" t="s">
        <v>19</v>
      </c>
      <c r="F188" s="211" t="s">
        <v>3088</v>
      </c>
      <c r="G188" s="209"/>
      <c r="H188" s="212">
        <v>4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189</v>
      </c>
      <c r="AU188" s="218" t="s">
        <v>85</v>
      </c>
      <c r="AV188" s="13" t="s">
        <v>85</v>
      </c>
      <c r="AW188" s="13" t="s">
        <v>35</v>
      </c>
      <c r="AX188" s="13" t="s">
        <v>75</v>
      </c>
      <c r="AY188" s="218" t="s">
        <v>178</v>
      </c>
    </row>
    <row r="189" spans="2:65" s="15" customFormat="1" ht="11.25">
      <c r="B189" s="230"/>
      <c r="C189" s="231"/>
      <c r="D189" s="195" t="s">
        <v>189</v>
      </c>
      <c r="E189" s="232" t="s">
        <v>19</v>
      </c>
      <c r="F189" s="233" t="s">
        <v>274</v>
      </c>
      <c r="G189" s="231"/>
      <c r="H189" s="234">
        <v>58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189</v>
      </c>
      <c r="AU189" s="240" t="s">
        <v>85</v>
      </c>
      <c r="AV189" s="15" t="s">
        <v>198</v>
      </c>
      <c r="AW189" s="15" t="s">
        <v>35</v>
      </c>
      <c r="AX189" s="15" t="s">
        <v>75</v>
      </c>
      <c r="AY189" s="240" t="s">
        <v>178</v>
      </c>
    </row>
    <row r="190" spans="2:65" s="14" customFormat="1" ht="11.25">
      <c r="B190" s="219"/>
      <c r="C190" s="220"/>
      <c r="D190" s="195" t="s">
        <v>189</v>
      </c>
      <c r="E190" s="221" t="s">
        <v>19</v>
      </c>
      <c r="F190" s="222" t="s">
        <v>258</v>
      </c>
      <c r="G190" s="220"/>
      <c r="H190" s="223">
        <v>121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189</v>
      </c>
      <c r="AU190" s="229" t="s">
        <v>85</v>
      </c>
      <c r="AV190" s="14" t="s">
        <v>185</v>
      </c>
      <c r="AW190" s="14" t="s">
        <v>35</v>
      </c>
      <c r="AX190" s="14" t="s">
        <v>83</v>
      </c>
      <c r="AY190" s="229" t="s">
        <v>178</v>
      </c>
    </row>
    <row r="191" spans="2:65" s="1" customFormat="1" ht="16.5" customHeight="1">
      <c r="B191" s="35"/>
      <c r="C191" s="183" t="s">
        <v>359</v>
      </c>
      <c r="D191" s="183" t="s">
        <v>180</v>
      </c>
      <c r="E191" s="184" t="s">
        <v>3089</v>
      </c>
      <c r="F191" s="185" t="s">
        <v>3090</v>
      </c>
      <c r="G191" s="186" t="s">
        <v>291</v>
      </c>
      <c r="H191" s="187">
        <v>1</v>
      </c>
      <c r="I191" s="188"/>
      <c r="J191" s="189">
        <f>ROUND(I191*H191,2)</f>
        <v>0</v>
      </c>
      <c r="K191" s="185" t="s">
        <v>212</v>
      </c>
      <c r="L191" s="39"/>
      <c r="M191" s="190" t="s">
        <v>19</v>
      </c>
      <c r="N191" s="191" t="s">
        <v>46</v>
      </c>
      <c r="O191" s="61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8" t="s">
        <v>288</v>
      </c>
      <c r="AT191" s="18" t="s">
        <v>180</v>
      </c>
      <c r="AU191" s="18" t="s">
        <v>85</v>
      </c>
      <c r="AY191" s="18" t="s">
        <v>178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83</v>
      </c>
      <c r="BK191" s="194">
        <f>ROUND(I191*H191,2)</f>
        <v>0</v>
      </c>
      <c r="BL191" s="18" t="s">
        <v>288</v>
      </c>
      <c r="BM191" s="18" t="s">
        <v>3091</v>
      </c>
    </row>
    <row r="192" spans="2:65" s="1" customFormat="1" ht="11.25">
      <c r="B192" s="35"/>
      <c r="C192" s="36"/>
      <c r="D192" s="195" t="s">
        <v>187</v>
      </c>
      <c r="E192" s="36"/>
      <c r="F192" s="196" t="s">
        <v>3090</v>
      </c>
      <c r="G192" s="36"/>
      <c r="H192" s="36"/>
      <c r="I192" s="113"/>
      <c r="J192" s="36"/>
      <c r="K192" s="36"/>
      <c r="L192" s="39"/>
      <c r="M192" s="197"/>
      <c r="N192" s="61"/>
      <c r="O192" s="61"/>
      <c r="P192" s="61"/>
      <c r="Q192" s="61"/>
      <c r="R192" s="61"/>
      <c r="S192" s="61"/>
      <c r="T192" s="62"/>
      <c r="AT192" s="18" t="s">
        <v>187</v>
      </c>
      <c r="AU192" s="18" t="s">
        <v>85</v>
      </c>
    </row>
    <row r="193" spans="2:65" s="1" customFormat="1" ht="39">
      <c r="B193" s="35"/>
      <c r="C193" s="36"/>
      <c r="D193" s="195" t="s">
        <v>333</v>
      </c>
      <c r="E193" s="36"/>
      <c r="F193" s="241" t="s">
        <v>3092</v>
      </c>
      <c r="G193" s="36"/>
      <c r="H193" s="36"/>
      <c r="I193" s="113"/>
      <c r="J193" s="36"/>
      <c r="K193" s="36"/>
      <c r="L193" s="39"/>
      <c r="M193" s="197"/>
      <c r="N193" s="61"/>
      <c r="O193" s="61"/>
      <c r="P193" s="61"/>
      <c r="Q193" s="61"/>
      <c r="R193" s="61"/>
      <c r="S193" s="61"/>
      <c r="T193" s="62"/>
      <c r="AT193" s="18" t="s">
        <v>333</v>
      </c>
      <c r="AU193" s="18" t="s">
        <v>85</v>
      </c>
    </row>
    <row r="194" spans="2:65" s="1" customFormat="1" ht="16.5" customHeight="1">
      <c r="B194" s="35"/>
      <c r="C194" s="183" t="s">
        <v>374</v>
      </c>
      <c r="D194" s="183" t="s">
        <v>180</v>
      </c>
      <c r="E194" s="184" t="s">
        <v>3093</v>
      </c>
      <c r="F194" s="185" t="s">
        <v>3094</v>
      </c>
      <c r="G194" s="186" t="s">
        <v>344</v>
      </c>
      <c r="H194" s="187">
        <v>10</v>
      </c>
      <c r="I194" s="188"/>
      <c r="J194" s="189">
        <f>ROUND(I194*H194,2)</f>
        <v>0</v>
      </c>
      <c r="K194" s="185" t="s">
        <v>212</v>
      </c>
      <c r="L194" s="39"/>
      <c r="M194" s="190" t="s">
        <v>19</v>
      </c>
      <c r="N194" s="191" t="s">
        <v>46</v>
      </c>
      <c r="O194" s="6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8" t="s">
        <v>288</v>
      </c>
      <c r="AT194" s="18" t="s">
        <v>180</v>
      </c>
      <c r="AU194" s="18" t="s">
        <v>85</v>
      </c>
      <c r="AY194" s="18" t="s">
        <v>178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83</v>
      </c>
      <c r="BK194" s="194">
        <f>ROUND(I194*H194,2)</f>
        <v>0</v>
      </c>
      <c r="BL194" s="18" t="s">
        <v>288</v>
      </c>
      <c r="BM194" s="18" t="s">
        <v>3095</v>
      </c>
    </row>
    <row r="195" spans="2:65" s="1" customFormat="1" ht="11.25">
      <c r="B195" s="35"/>
      <c r="C195" s="36"/>
      <c r="D195" s="195" t="s">
        <v>187</v>
      </c>
      <c r="E195" s="36"/>
      <c r="F195" s="196" t="s">
        <v>3094</v>
      </c>
      <c r="G195" s="36"/>
      <c r="H195" s="36"/>
      <c r="I195" s="113"/>
      <c r="J195" s="36"/>
      <c r="K195" s="36"/>
      <c r="L195" s="39"/>
      <c r="M195" s="197"/>
      <c r="N195" s="61"/>
      <c r="O195" s="61"/>
      <c r="P195" s="61"/>
      <c r="Q195" s="61"/>
      <c r="R195" s="61"/>
      <c r="S195" s="61"/>
      <c r="T195" s="62"/>
      <c r="AT195" s="18" t="s">
        <v>187</v>
      </c>
      <c r="AU195" s="18" t="s">
        <v>85</v>
      </c>
    </row>
    <row r="196" spans="2:65" s="1" customFormat="1" ht="16.5" customHeight="1">
      <c r="B196" s="35"/>
      <c r="C196" s="183" t="s">
        <v>388</v>
      </c>
      <c r="D196" s="183" t="s">
        <v>180</v>
      </c>
      <c r="E196" s="184" t="s">
        <v>3096</v>
      </c>
      <c r="F196" s="185" t="s">
        <v>3097</v>
      </c>
      <c r="G196" s="186" t="s">
        <v>1843</v>
      </c>
      <c r="H196" s="255"/>
      <c r="I196" s="188"/>
      <c r="J196" s="189">
        <f>ROUND(I196*H196,2)</f>
        <v>0</v>
      </c>
      <c r="K196" s="185" t="s">
        <v>184</v>
      </c>
      <c r="L196" s="39"/>
      <c r="M196" s="190" t="s">
        <v>19</v>
      </c>
      <c r="N196" s="191" t="s">
        <v>46</v>
      </c>
      <c r="O196" s="61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8" t="s">
        <v>288</v>
      </c>
      <c r="AT196" s="18" t="s">
        <v>180</v>
      </c>
      <c r="AU196" s="18" t="s">
        <v>85</v>
      </c>
      <c r="AY196" s="18" t="s">
        <v>178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83</v>
      </c>
      <c r="BK196" s="194">
        <f>ROUND(I196*H196,2)</f>
        <v>0</v>
      </c>
      <c r="BL196" s="18" t="s">
        <v>288</v>
      </c>
      <c r="BM196" s="18" t="s">
        <v>3098</v>
      </c>
    </row>
    <row r="197" spans="2:65" s="1" customFormat="1" ht="19.5">
      <c r="B197" s="35"/>
      <c r="C197" s="36"/>
      <c r="D197" s="195" t="s">
        <v>187</v>
      </c>
      <c r="E197" s="36"/>
      <c r="F197" s="196" t="s">
        <v>3099</v>
      </c>
      <c r="G197" s="36"/>
      <c r="H197" s="36"/>
      <c r="I197" s="113"/>
      <c r="J197" s="36"/>
      <c r="K197" s="36"/>
      <c r="L197" s="39"/>
      <c r="M197" s="197"/>
      <c r="N197" s="61"/>
      <c r="O197" s="61"/>
      <c r="P197" s="61"/>
      <c r="Q197" s="61"/>
      <c r="R197" s="61"/>
      <c r="S197" s="61"/>
      <c r="T197" s="62"/>
      <c r="AT197" s="18" t="s">
        <v>187</v>
      </c>
      <c r="AU197" s="18" t="s">
        <v>85</v>
      </c>
    </row>
    <row r="198" spans="2:65" s="11" customFormat="1" ht="22.9" customHeight="1">
      <c r="B198" s="167"/>
      <c r="C198" s="168"/>
      <c r="D198" s="169" t="s">
        <v>74</v>
      </c>
      <c r="E198" s="181" t="s">
        <v>3100</v>
      </c>
      <c r="F198" s="181" t="s">
        <v>3101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SUM(P199:P258)</f>
        <v>0</v>
      </c>
      <c r="Q198" s="175"/>
      <c r="R198" s="176">
        <f>SUM(R199:R258)</f>
        <v>0.36362999999999995</v>
      </c>
      <c r="S198" s="175"/>
      <c r="T198" s="177">
        <f>SUM(T199:T258)</f>
        <v>0</v>
      </c>
      <c r="AR198" s="178" t="s">
        <v>85</v>
      </c>
      <c r="AT198" s="179" t="s">
        <v>74</v>
      </c>
      <c r="AU198" s="179" t="s">
        <v>83</v>
      </c>
      <c r="AY198" s="178" t="s">
        <v>178</v>
      </c>
      <c r="BK198" s="180">
        <f>SUM(BK199:BK258)</f>
        <v>0</v>
      </c>
    </row>
    <row r="199" spans="2:65" s="1" customFormat="1" ht="16.5" customHeight="1">
      <c r="B199" s="35"/>
      <c r="C199" s="183" t="s">
        <v>393</v>
      </c>
      <c r="D199" s="183" t="s">
        <v>180</v>
      </c>
      <c r="E199" s="184" t="s">
        <v>3102</v>
      </c>
      <c r="F199" s="185" t="s">
        <v>3103</v>
      </c>
      <c r="G199" s="186" t="s">
        <v>496</v>
      </c>
      <c r="H199" s="187">
        <v>32</v>
      </c>
      <c r="I199" s="188"/>
      <c r="J199" s="189">
        <f>ROUND(I199*H199,2)</f>
        <v>0</v>
      </c>
      <c r="K199" s="185" t="s">
        <v>184</v>
      </c>
      <c r="L199" s="39"/>
      <c r="M199" s="190" t="s">
        <v>19</v>
      </c>
      <c r="N199" s="191" t="s">
        <v>46</v>
      </c>
      <c r="O199" s="61"/>
      <c r="P199" s="192">
        <f>O199*H199</f>
        <v>0</v>
      </c>
      <c r="Q199" s="192">
        <v>6.6E-4</v>
      </c>
      <c r="R199" s="192">
        <f>Q199*H199</f>
        <v>2.112E-2</v>
      </c>
      <c r="S199" s="192">
        <v>0</v>
      </c>
      <c r="T199" s="193">
        <f>S199*H199</f>
        <v>0</v>
      </c>
      <c r="AR199" s="18" t="s">
        <v>288</v>
      </c>
      <c r="AT199" s="18" t="s">
        <v>180</v>
      </c>
      <c r="AU199" s="18" t="s">
        <v>85</v>
      </c>
      <c r="AY199" s="18" t="s">
        <v>178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83</v>
      </c>
      <c r="BK199" s="194">
        <f>ROUND(I199*H199,2)</f>
        <v>0</v>
      </c>
      <c r="BL199" s="18" t="s">
        <v>288</v>
      </c>
      <c r="BM199" s="18" t="s">
        <v>3104</v>
      </c>
    </row>
    <row r="200" spans="2:65" s="1" customFormat="1" ht="11.25">
      <c r="B200" s="35"/>
      <c r="C200" s="36"/>
      <c r="D200" s="195" t="s">
        <v>187</v>
      </c>
      <c r="E200" s="36"/>
      <c r="F200" s="196" t="s">
        <v>3105</v>
      </c>
      <c r="G200" s="36"/>
      <c r="H200" s="36"/>
      <c r="I200" s="113"/>
      <c r="J200" s="36"/>
      <c r="K200" s="36"/>
      <c r="L200" s="39"/>
      <c r="M200" s="197"/>
      <c r="N200" s="61"/>
      <c r="O200" s="61"/>
      <c r="P200" s="61"/>
      <c r="Q200" s="61"/>
      <c r="R200" s="61"/>
      <c r="S200" s="61"/>
      <c r="T200" s="62"/>
      <c r="AT200" s="18" t="s">
        <v>187</v>
      </c>
      <c r="AU200" s="18" t="s">
        <v>85</v>
      </c>
    </row>
    <row r="201" spans="2:65" s="1" customFormat="1" ht="16.5" customHeight="1">
      <c r="B201" s="35"/>
      <c r="C201" s="183" t="s">
        <v>398</v>
      </c>
      <c r="D201" s="183" t="s">
        <v>180</v>
      </c>
      <c r="E201" s="184" t="s">
        <v>3106</v>
      </c>
      <c r="F201" s="185" t="s">
        <v>3107</v>
      </c>
      <c r="G201" s="186" t="s">
        <v>496</v>
      </c>
      <c r="H201" s="187">
        <v>151</v>
      </c>
      <c r="I201" s="188"/>
      <c r="J201" s="189">
        <f>ROUND(I201*H201,2)</f>
        <v>0</v>
      </c>
      <c r="K201" s="185" t="s">
        <v>184</v>
      </c>
      <c r="L201" s="39"/>
      <c r="M201" s="190" t="s">
        <v>19</v>
      </c>
      <c r="N201" s="191" t="s">
        <v>46</v>
      </c>
      <c r="O201" s="61"/>
      <c r="P201" s="192">
        <f>O201*H201</f>
        <v>0</v>
      </c>
      <c r="Q201" s="192">
        <v>9.1E-4</v>
      </c>
      <c r="R201" s="192">
        <f>Q201*H201</f>
        <v>0.13741</v>
      </c>
      <c r="S201" s="192">
        <v>0</v>
      </c>
      <c r="T201" s="193">
        <f>S201*H201</f>
        <v>0</v>
      </c>
      <c r="AR201" s="18" t="s">
        <v>288</v>
      </c>
      <c r="AT201" s="18" t="s">
        <v>180</v>
      </c>
      <c r="AU201" s="18" t="s">
        <v>85</v>
      </c>
      <c r="AY201" s="18" t="s">
        <v>178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83</v>
      </c>
      <c r="BK201" s="194">
        <f>ROUND(I201*H201,2)</f>
        <v>0</v>
      </c>
      <c r="BL201" s="18" t="s">
        <v>288</v>
      </c>
      <c r="BM201" s="18" t="s">
        <v>3108</v>
      </c>
    </row>
    <row r="202" spans="2:65" s="1" customFormat="1" ht="11.25">
      <c r="B202" s="35"/>
      <c r="C202" s="36"/>
      <c r="D202" s="195" t="s">
        <v>187</v>
      </c>
      <c r="E202" s="36"/>
      <c r="F202" s="196" t="s">
        <v>3109</v>
      </c>
      <c r="G202" s="36"/>
      <c r="H202" s="36"/>
      <c r="I202" s="113"/>
      <c r="J202" s="36"/>
      <c r="K202" s="36"/>
      <c r="L202" s="39"/>
      <c r="M202" s="197"/>
      <c r="N202" s="61"/>
      <c r="O202" s="61"/>
      <c r="P202" s="61"/>
      <c r="Q202" s="61"/>
      <c r="R202" s="61"/>
      <c r="S202" s="61"/>
      <c r="T202" s="62"/>
      <c r="AT202" s="18" t="s">
        <v>187</v>
      </c>
      <c r="AU202" s="18" t="s">
        <v>85</v>
      </c>
    </row>
    <row r="203" spans="2:65" s="1" customFormat="1" ht="16.5" customHeight="1">
      <c r="B203" s="35"/>
      <c r="C203" s="183" t="s">
        <v>403</v>
      </c>
      <c r="D203" s="183" t="s">
        <v>180</v>
      </c>
      <c r="E203" s="184" t="s">
        <v>3110</v>
      </c>
      <c r="F203" s="185" t="s">
        <v>3111</v>
      </c>
      <c r="G203" s="186" t="s">
        <v>496</v>
      </c>
      <c r="H203" s="187">
        <v>100</v>
      </c>
      <c r="I203" s="188"/>
      <c r="J203" s="189">
        <f>ROUND(I203*H203,2)</f>
        <v>0</v>
      </c>
      <c r="K203" s="185" t="s">
        <v>184</v>
      </c>
      <c r="L203" s="39"/>
      <c r="M203" s="190" t="s">
        <v>19</v>
      </c>
      <c r="N203" s="191" t="s">
        <v>46</v>
      </c>
      <c r="O203" s="61"/>
      <c r="P203" s="192">
        <f>O203*H203</f>
        <v>0</v>
      </c>
      <c r="Q203" s="192">
        <v>1.1900000000000001E-3</v>
      </c>
      <c r="R203" s="192">
        <f>Q203*H203</f>
        <v>0.11900000000000001</v>
      </c>
      <c r="S203" s="192">
        <v>0</v>
      </c>
      <c r="T203" s="193">
        <f>S203*H203</f>
        <v>0</v>
      </c>
      <c r="AR203" s="18" t="s">
        <v>288</v>
      </c>
      <c r="AT203" s="18" t="s">
        <v>180</v>
      </c>
      <c r="AU203" s="18" t="s">
        <v>85</v>
      </c>
      <c r="AY203" s="18" t="s">
        <v>178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83</v>
      </c>
      <c r="BK203" s="194">
        <f>ROUND(I203*H203,2)</f>
        <v>0</v>
      </c>
      <c r="BL203" s="18" t="s">
        <v>288</v>
      </c>
      <c r="BM203" s="18" t="s">
        <v>3112</v>
      </c>
    </row>
    <row r="204" spans="2:65" s="1" customFormat="1" ht="11.25">
      <c r="B204" s="35"/>
      <c r="C204" s="36"/>
      <c r="D204" s="195" t="s">
        <v>187</v>
      </c>
      <c r="E204" s="36"/>
      <c r="F204" s="196" t="s">
        <v>3113</v>
      </c>
      <c r="G204" s="36"/>
      <c r="H204" s="36"/>
      <c r="I204" s="113"/>
      <c r="J204" s="36"/>
      <c r="K204" s="36"/>
      <c r="L204" s="39"/>
      <c r="M204" s="197"/>
      <c r="N204" s="61"/>
      <c r="O204" s="61"/>
      <c r="P204" s="61"/>
      <c r="Q204" s="61"/>
      <c r="R204" s="61"/>
      <c r="S204" s="61"/>
      <c r="T204" s="62"/>
      <c r="AT204" s="18" t="s">
        <v>187</v>
      </c>
      <c r="AU204" s="18" t="s">
        <v>85</v>
      </c>
    </row>
    <row r="205" spans="2:65" s="1" customFormat="1" ht="16.5" customHeight="1">
      <c r="B205" s="35"/>
      <c r="C205" s="183" t="s">
        <v>408</v>
      </c>
      <c r="D205" s="183" t="s">
        <v>180</v>
      </c>
      <c r="E205" s="184" t="s">
        <v>3114</v>
      </c>
      <c r="F205" s="185" t="s">
        <v>3115</v>
      </c>
      <c r="G205" s="186" t="s">
        <v>496</v>
      </c>
      <c r="H205" s="187">
        <v>88</v>
      </c>
      <c r="I205" s="188"/>
      <c r="J205" s="189">
        <f>ROUND(I205*H205,2)</f>
        <v>0</v>
      </c>
      <c r="K205" s="185" t="s">
        <v>184</v>
      </c>
      <c r="L205" s="39"/>
      <c r="M205" s="190" t="s">
        <v>19</v>
      </c>
      <c r="N205" s="191" t="s">
        <v>46</v>
      </c>
      <c r="O205" s="61"/>
      <c r="P205" s="192">
        <f>O205*H205</f>
        <v>0</v>
      </c>
      <c r="Q205" s="192">
        <v>5.0000000000000002E-5</v>
      </c>
      <c r="R205" s="192">
        <f>Q205*H205</f>
        <v>4.4000000000000003E-3</v>
      </c>
      <c r="S205" s="192">
        <v>0</v>
      </c>
      <c r="T205" s="193">
        <f>S205*H205</f>
        <v>0</v>
      </c>
      <c r="AR205" s="18" t="s">
        <v>288</v>
      </c>
      <c r="AT205" s="18" t="s">
        <v>180</v>
      </c>
      <c r="AU205" s="18" t="s">
        <v>85</v>
      </c>
      <c r="AY205" s="18" t="s">
        <v>178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83</v>
      </c>
      <c r="BK205" s="194">
        <f>ROUND(I205*H205,2)</f>
        <v>0</v>
      </c>
      <c r="BL205" s="18" t="s">
        <v>288</v>
      </c>
      <c r="BM205" s="18" t="s">
        <v>3116</v>
      </c>
    </row>
    <row r="206" spans="2:65" s="1" customFormat="1" ht="19.5">
      <c r="B206" s="35"/>
      <c r="C206" s="36"/>
      <c r="D206" s="195" t="s">
        <v>187</v>
      </c>
      <c r="E206" s="36"/>
      <c r="F206" s="196" t="s">
        <v>3117</v>
      </c>
      <c r="G206" s="36"/>
      <c r="H206" s="36"/>
      <c r="I206" s="113"/>
      <c r="J206" s="36"/>
      <c r="K206" s="36"/>
      <c r="L206" s="39"/>
      <c r="M206" s="197"/>
      <c r="N206" s="61"/>
      <c r="O206" s="61"/>
      <c r="P206" s="61"/>
      <c r="Q206" s="61"/>
      <c r="R206" s="61"/>
      <c r="S206" s="61"/>
      <c r="T206" s="62"/>
      <c r="AT206" s="18" t="s">
        <v>187</v>
      </c>
      <c r="AU206" s="18" t="s">
        <v>85</v>
      </c>
    </row>
    <row r="207" spans="2:65" s="12" customFormat="1" ht="11.25">
      <c r="B207" s="198"/>
      <c r="C207" s="199"/>
      <c r="D207" s="195" t="s">
        <v>189</v>
      </c>
      <c r="E207" s="200" t="s">
        <v>19</v>
      </c>
      <c r="F207" s="201" t="s">
        <v>3118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189</v>
      </c>
      <c r="AU207" s="207" t="s">
        <v>85</v>
      </c>
      <c r="AV207" s="12" t="s">
        <v>83</v>
      </c>
      <c r="AW207" s="12" t="s">
        <v>35</v>
      </c>
      <c r="AX207" s="12" t="s">
        <v>75</v>
      </c>
      <c r="AY207" s="207" t="s">
        <v>178</v>
      </c>
    </row>
    <row r="208" spans="2:65" s="13" customFormat="1" ht="11.25">
      <c r="B208" s="208"/>
      <c r="C208" s="209"/>
      <c r="D208" s="195" t="s">
        <v>189</v>
      </c>
      <c r="E208" s="210" t="s">
        <v>19</v>
      </c>
      <c r="F208" s="211" t="s">
        <v>3119</v>
      </c>
      <c r="G208" s="209"/>
      <c r="H208" s="212">
        <v>28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75</v>
      </c>
      <c r="AY208" s="218" t="s">
        <v>178</v>
      </c>
    </row>
    <row r="209" spans="2:65" s="13" customFormat="1" ht="11.25">
      <c r="B209" s="208"/>
      <c r="C209" s="209"/>
      <c r="D209" s="195" t="s">
        <v>189</v>
      </c>
      <c r="E209" s="210" t="s">
        <v>19</v>
      </c>
      <c r="F209" s="211" t="s">
        <v>3120</v>
      </c>
      <c r="G209" s="209"/>
      <c r="H209" s="212">
        <v>60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189</v>
      </c>
      <c r="AU209" s="218" t="s">
        <v>85</v>
      </c>
      <c r="AV209" s="13" t="s">
        <v>85</v>
      </c>
      <c r="AW209" s="13" t="s">
        <v>35</v>
      </c>
      <c r="AX209" s="13" t="s">
        <v>75</v>
      </c>
      <c r="AY209" s="218" t="s">
        <v>178</v>
      </c>
    </row>
    <row r="210" spans="2:65" s="14" customFormat="1" ht="11.25">
      <c r="B210" s="219"/>
      <c r="C210" s="220"/>
      <c r="D210" s="195" t="s">
        <v>189</v>
      </c>
      <c r="E210" s="221" t="s">
        <v>19</v>
      </c>
      <c r="F210" s="222" t="s">
        <v>258</v>
      </c>
      <c r="G210" s="220"/>
      <c r="H210" s="223">
        <v>88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189</v>
      </c>
      <c r="AU210" s="229" t="s">
        <v>85</v>
      </c>
      <c r="AV210" s="14" t="s">
        <v>185</v>
      </c>
      <c r="AW210" s="14" t="s">
        <v>35</v>
      </c>
      <c r="AX210" s="14" t="s">
        <v>83</v>
      </c>
      <c r="AY210" s="229" t="s">
        <v>178</v>
      </c>
    </row>
    <row r="211" spans="2:65" s="1" customFormat="1" ht="16.5" customHeight="1">
      <c r="B211" s="35"/>
      <c r="C211" s="183" t="s">
        <v>413</v>
      </c>
      <c r="D211" s="183" t="s">
        <v>180</v>
      </c>
      <c r="E211" s="184" t="s">
        <v>3121</v>
      </c>
      <c r="F211" s="185" t="s">
        <v>3122</v>
      </c>
      <c r="G211" s="186" t="s">
        <v>496</v>
      </c>
      <c r="H211" s="187">
        <v>41</v>
      </c>
      <c r="I211" s="188"/>
      <c r="J211" s="189">
        <f>ROUND(I211*H211,2)</f>
        <v>0</v>
      </c>
      <c r="K211" s="185" t="s">
        <v>184</v>
      </c>
      <c r="L211" s="39"/>
      <c r="M211" s="190" t="s">
        <v>19</v>
      </c>
      <c r="N211" s="191" t="s">
        <v>46</v>
      </c>
      <c r="O211" s="61"/>
      <c r="P211" s="192">
        <f>O211*H211</f>
        <v>0</v>
      </c>
      <c r="Q211" s="192">
        <v>6.9999999999999994E-5</v>
      </c>
      <c r="R211" s="192">
        <f>Q211*H211</f>
        <v>2.8699999999999997E-3</v>
      </c>
      <c r="S211" s="192">
        <v>0</v>
      </c>
      <c r="T211" s="193">
        <f>S211*H211</f>
        <v>0</v>
      </c>
      <c r="AR211" s="18" t="s">
        <v>288</v>
      </c>
      <c r="AT211" s="18" t="s">
        <v>180</v>
      </c>
      <c r="AU211" s="18" t="s">
        <v>85</v>
      </c>
      <c r="AY211" s="18" t="s">
        <v>178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83</v>
      </c>
      <c r="BK211" s="194">
        <f>ROUND(I211*H211,2)</f>
        <v>0</v>
      </c>
      <c r="BL211" s="18" t="s">
        <v>288</v>
      </c>
      <c r="BM211" s="18" t="s">
        <v>3123</v>
      </c>
    </row>
    <row r="212" spans="2:65" s="1" customFormat="1" ht="19.5">
      <c r="B212" s="35"/>
      <c r="C212" s="36"/>
      <c r="D212" s="195" t="s">
        <v>187</v>
      </c>
      <c r="E212" s="36"/>
      <c r="F212" s="196" t="s">
        <v>3124</v>
      </c>
      <c r="G212" s="36"/>
      <c r="H212" s="36"/>
      <c r="I212" s="113"/>
      <c r="J212" s="36"/>
      <c r="K212" s="36"/>
      <c r="L212" s="39"/>
      <c r="M212" s="197"/>
      <c r="N212" s="61"/>
      <c r="O212" s="61"/>
      <c r="P212" s="61"/>
      <c r="Q212" s="61"/>
      <c r="R212" s="61"/>
      <c r="S212" s="61"/>
      <c r="T212" s="62"/>
      <c r="AT212" s="18" t="s">
        <v>187</v>
      </c>
      <c r="AU212" s="18" t="s">
        <v>85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3118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3125</v>
      </c>
      <c r="G214" s="209"/>
      <c r="H214" s="212">
        <v>41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83</v>
      </c>
      <c r="AY214" s="218" t="s">
        <v>178</v>
      </c>
    </row>
    <row r="215" spans="2:65" s="1" customFormat="1" ht="16.5" customHeight="1">
      <c r="B215" s="35"/>
      <c r="C215" s="183" t="s">
        <v>418</v>
      </c>
      <c r="D215" s="183" t="s">
        <v>180</v>
      </c>
      <c r="E215" s="184" t="s">
        <v>3126</v>
      </c>
      <c r="F215" s="185" t="s">
        <v>3127</v>
      </c>
      <c r="G215" s="186" t="s">
        <v>496</v>
      </c>
      <c r="H215" s="187">
        <v>95</v>
      </c>
      <c r="I215" s="188"/>
      <c r="J215" s="189">
        <f>ROUND(I215*H215,2)</f>
        <v>0</v>
      </c>
      <c r="K215" s="185" t="s">
        <v>184</v>
      </c>
      <c r="L215" s="39"/>
      <c r="M215" s="190" t="s">
        <v>19</v>
      </c>
      <c r="N215" s="191" t="s">
        <v>46</v>
      </c>
      <c r="O215" s="61"/>
      <c r="P215" s="192">
        <f>O215*H215</f>
        <v>0</v>
      </c>
      <c r="Q215" s="192">
        <v>6.9999999999999994E-5</v>
      </c>
      <c r="R215" s="192">
        <f>Q215*H215</f>
        <v>6.6499999999999997E-3</v>
      </c>
      <c r="S215" s="192">
        <v>0</v>
      </c>
      <c r="T215" s="193">
        <f>S215*H215</f>
        <v>0</v>
      </c>
      <c r="AR215" s="18" t="s">
        <v>288</v>
      </c>
      <c r="AT215" s="18" t="s">
        <v>180</v>
      </c>
      <c r="AU215" s="18" t="s">
        <v>85</v>
      </c>
      <c r="AY215" s="18" t="s">
        <v>178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83</v>
      </c>
      <c r="BK215" s="194">
        <f>ROUND(I215*H215,2)</f>
        <v>0</v>
      </c>
      <c r="BL215" s="18" t="s">
        <v>288</v>
      </c>
      <c r="BM215" s="18" t="s">
        <v>3128</v>
      </c>
    </row>
    <row r="216" spans="2:65" s="1" customFormat="1" ht="19.5">
      <c r="B216" s="35"/>
      <c r="C216" s="36"/>
      <c r="D216" s="195" t="s">
        <v>187</v>
      </c>
      <c r="E216" s="36"/>
      <c r="F216" s="196" t="s">
        <v>3129</v>
      </c>
      <c r="G216" s="36"/>
      <c r="H216" s="36"/>
      <c r="I216" s="113"/>
      <c r="J216" s="36"/>
      <c r="K216" s="36"/>
      <c r="L216" s="39"/>
      <c r="M216" s="197"/>
      <c r="N216" s="61"/>
      <c r="O216" s="61"/>
      <c r="P216" s="61"/>
      <c r="Q216" s="61"/>
      <c r="R216" s="61"/>
      <c r="S216" s="61"/>
      <c r="T216" s="62"/>
      <c r="AT216" s="18" t="s">
        <v>187</v>
      </c>
      <c r="AU216" s="18" t="s">
        <v>85</v>
      </c>
    </row>
    <row r="217" spans="2:65" s="12" customFormat="1" ht="11.25">
      <c r="B217" s="198"/>
      <c r="C217" s="199"/>
      <c r="D217" s="195" t="s">
        <v>189</v>
      </c>
      <c r="E217" s="200" t="s">
        <v>19</v>
      </c>
      <c r="F217" s="201" t="s">
        <v>3130</v>
      </c>
      <c r="G217" s="199"/>
      <c r="H217" s="200" t="s">
        <v>19</v>
      </c>
      <c r="I217" s="202"/>
      <c r="J217" s="199"/>
      <c r="K217" s="199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189</v>
      </c>
      <c r="AU217" s="207" t="s">
        <v>85</v>
      </c>
      <c r="AV217" s="12" t="s">
        <v>83</v>
      </c>
      <c r="AW217" s="12" t="s">
        <v>35</v>
      </c>
      <c r="AX217" s="12" t="s">
        <v>75</v>
      </c>
      <c r="AY217" s="207" t="s">
        <v>178</v>
      </c>
    </row>
    <row r="218" spans="2:65" s="13" customFormat="1" ht="11.25">
      <c r="B218" s="208"/>
      <c r="C218" s="209"/>
      <c r="D218" s="195" t="s">
        <v>189</v>
      </c>
      <c r="E218" s="210" t="s">
        <v>19</v>
      </c>
      <c r="F218" s="211" t="s">
        <v>3131</v>
      </c>
      <c r="G218" s="209"/>
      <c r="H218" s="212">
        <v>4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85</v>
      </c>
      <c r="AV218" s="13" t="s">
        <v>85</v>
      </c>
      <c r="AW218" s="13" t="s">
        <v>35</v>
      </c>
      <c r="AX218" s="13" t="s">
        <v>75</v>
      </c>
      <c r="AY218" s="218" t="s">
        <v>178</v>
      </c>
    </row>
    <row r="219" spans="2:65" s="13" customFormat="1" ht="11.25">
      <c r="B219" s="208"/>
      <c r="C219" s="209"/>
      <c r="D219" s="195" t="s">
        <v>189</v>
      </c>
      <c r="E219" s="210" t="s">
        <v>19</v>
      </c>
      <c r="F219" s="211" t="s">
        <v>3132</v>
      </c>
      <c r="G219" s="209"/>
      <c r="H219" s="212">
        <v>91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75</v>
      </c>
      <c r="AY219" s="218" t="s">
        <v>178</v>
      </c>
    </row>
    <row r="220" spans="2:65" s="14" customFormat="1" ht="11.25">
      <c r="B220" s="219"/>
      <c r="C220" s="220"/>
      <c r="D220" s="195" t="s">
        <v>189</v>
      </c>
      <c r="E220" s="221" t="s">
        <v>19</v>
      </c>
      <c r="F220" s="222" t="s">
        <v>258</v>
      </c>
      <c r="G220" s="220"/>
      <c r="H220" s="223">
        <v>95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189</v>
      </c>
      <c r="AU220" s="229" t="s">
        <v>85</v>
      </c>
      <c r="AV220" s="14" t="s">
        <v>185</v>
      </c>
      <c r="AW220" s="14" t="s">
        <v>35</v>
      </c>
      <c r="AX220" s="14" t="s">
        <v>83</v>
      </c>
      <c r="AY220" s="229" t="s">
        <v>178</v>
      </c>
    </row>
    <row r="221" spans="2:65" s="1" customFormat="1" ht="16.5" customHeight="1">
      <c r="B221" s="35"/>
      <c r="C221" s="183" t="s">
        <v>423</v>
      </c>
      <c r="D221" s="183" t="s">
        <v>180</v>
      </c>
      <c r="E221" s="184" t="s">
        <v>3133</v>
      </c>
      <c r="F221" s="185" t="s">
        <v>3134</v>
      </c>
      <c r="G221" s="186" t="s">
        <v>496</v>
      </c>
      <c r="H221" s="187">
        <v>59</v>
      </c>
      <c r="I221" s="188"/>
      <c r="J221" s="189">
        <f>ROUND(I221*H221,2)</f>
        <v>0</v>
      </c>
      <c r="K221" s="185" t="s">
        <v>184</v>
      </c>
      <c r="L221" s="39"/>
      <c r="M221" s="190" t="s">
        <v>19</v>
      </c>
      <c r="N221" s="191" t="s">
        <v>46</v>
      </c>
      <c r="O221" s="61"/>
      <c r="P221" s="192">
        <f>O221*H221</f>
        <v>0</v>
      </c>
      <c r="Q221" s="192">
        <v>9.0000000000000006E-5</v>
      </c>
      <c r="R221" s="192">
        <f>Q221*H221</f>
        <v>5.3100000000000005E-3</v>
      </c>
      <c r="S221" s="192">
        <v>0</v>
      </c>
      <c r="T221" s="193">
        <f>S221*H221</f>
        <v>0</v>
      </c>
      <c r="AR221" s="18" t="s">
        <v>288</v>
      </c>
      <c r="AT221" s="18" t="s">
        <v>180</v>
      </c>
      <c r="AU221" s="18" t="s">
        <v>85</v>
      </c>
      <c r="AY221" s="18" t="s">
        <v>178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83</v>
      </c>
      <c r="BK221" s="194">
        <f>ROUND(I221*H221,2)</f>
        <v>0</v>
      </c>
      <c r="BL221" s="18" t="s">
        <v>288</v>
      </c>
      <c r="BM221" s="18" t="s">
        <v>3135</v>
      </c>
    </row>
    <row r="222" spans="2:65" s="1" customFormat="1" ht="19.5">
      <c r="B222" s="35"/>
      <c r="C222" s="36"/>
      <c r="D222" s="195" t="s">
        <v>187</v>
      </c>
      <c r="E222" s="36"/>
      <c r="F222" s="196" t="s">
        <v>3136</v>
      </c>
      <c r="G222" s="36"/>
      <c r="H222" s="36"/>
      <c r="I222" s="113"/>
      <c r="J222" s="36"/>
      <c r="K222" s="36"/>
      <c r="L222" s="39"/>
      <c r="M222" s="197"/>
      <c r="N222" s="61"/>
      <c r="O222" s="61"/>
      <c r="P222" s="61"/>
      <c r="Q222" s="61"/>
      <c r="R222" s="61"/>
      <c r="S222" s="61"/>
      <c r="T222" s="62"/>
      <c r="AT222" s="18" t="s">
        <v>187</v>
      </c>
      <c r="AU222" s="18" t="s">
        <v>85</v>
      </c>
    </row>
    <row r="223" spans="2:65" s="12" customFormat="1" ht="11.25">
      <c r="B223" s="198"/>
      <c r="C223" s="199"/>
      <c r="D223" s="195" t="s">
        <v>189</v>
      </c>
      <c r="E223" s="200" t="s">
        <v>19</v>
      </c>
      <c r="F223" s="201" t="s">
        <v>3130</v>
      </c>
      <c r="G223" s="199"/>
      <c r="H223" s="200" t="s">
        <v>19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189</v>
      </c>
      <c r="AU223" s="207" t="s">
        <v>85</v>
      </c>
      <c r="AV223" s="12" t="s">
        <v>83</v>
      </c>
      <c r="AW223" s="12" t="s">
        <v>35</v>
      </c>
      <c r="AX223" s="12" t="s">
        <v>75</v>
      </c>
      <c r="AY223" s="207" t="s">
        <v>178</v>
      </c>
    </row>
    <row r="224" spans="2:65" s="13" customFormat="1" ht="11.25">
      <c r="B224" s="208"/>
      <c r="C224" s="209"/>
      <c r="D224" s="195" t="s">
        <v>189</v>
      </c>
      <c r="E224" s="210" t="s">
        <v>19</v>
      </c>
      <c r="F224" s="211" t="s">
        <v>3137</v>
      </c>
      <c r="G224" s="209"/>
      <c r="H224" s="212">
        <v>59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189</v>
      </c>
      <c r="AU224" s="218" t="s">
        <v>85</v>
      </c>
      <c r="AV224" s="13" t="s">
        <v>85</v>
      </c>
      <c r="AW224" s="13" t="s">
        <v>35</v>
      </c>
      <c r="AX224" s="13" t="s">
        <v>83</v>
      </c>
      <c r="AY224" s="218" t="s">
        <v>178</v>
      </c>
    </row>
    <row r="225" spans="2:65" s="1" customFormat="1" ht="16.5" customHeight="1">
      <c r="B225" s="35"/>
      <c r="C225" s="183" t="s">
        <v>432</v>
      </c>
      <c r="D225" s="183" t="s">
        <v>180</v>
      </c>
      <c r="E225" s="184" t="s">
        <v>3138</v>
      </c>
      <c r="F225" s="185" t="s">
        <v>3139</v>
      </c>
      <c r="G225" s="186" t="s">
        <v>291</v>
      </c>
      <c r="H225" s="187">
        <v>41</v>
      </c>
      <c r="I225" s="188"/>
      <c r="J225" s="189">
        <f>ROUND(I225*H225,2)</f>
        <v>0</v>
      </c>
      <c r="K225" s="185" t="s">
        <v>184</v>
      </c>
      <c r="L225" s="39"/>
      <c r="M225" s="190" t="s">
        <v>19</v>
      </c>
      <c r="N225" s="191" t="s">
        <v>46</v>
      </c>
      <c r="O225" s="61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18" t="s">
        <v>288</v>
      </c>
      <c r="AT225" s="18" t="s">
        <v>180</v>
      </c>
      <c r="AU225" s="18" t="s">
        <v>85</v>
      </c>
      <c r="AY225" s="18" t="s">
        <v>178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83</v>
      </c>
      <c r="BK225" s="194">
        <f>ROUND(I225*H225,2)</f>
        <v>0</v>
      </c>
      <c r="BL225" s="18" t="s">
        <v>288</v>
      </c>
      <c r="BM225" s="18" t="s">
        <v>3140</v>
      </c>
    </row>
    <row r="226" spans="2:65" s="1" customFormat="1" ht="11.25">
      <c r="B226" s="35"/>
      <c r="C226" s="36"/>
      <c r="D226" s="195" t="s">
        <v>187</v>
      </c>
      <c r="E226" s="36"/>
      <c r="F226" s="196" t="s">
        <v>3141</v>
      </c>
      <c r="G226" s="36"/>
      <c r="H226" s="36"/>
      <c r="I226" s="113"/>
      <c r="J226" s="36"/>
      <c r="K226" s="36"/>
      <c r="L226" s="39"/>
      <c r="M226" s="197"/>
      <c r="N226" s="61"/>
      <c r="O226" s="61"/>
      <c r="P226" s="61"/>
      <c r="Q226" s="61"/>
      <c r="R226" s="61"/>
      <c r="S226" s="61"/>
      <c r="T226" s="62"/>
      <c r="AT226" s="18" t="s">
        <v>187</v>
      </c>
      <c r="AU226" s="18" t="s">
        <v>85</v>
      </c>
    </row>
    <row r="227" spans="2:65" s="13" customFormat="1" ht="11.25">
      <c r="B227" s="208"/>
      <c r="C227" s="209"/>
      <c r="D227" s="195" t="s">
        <v>189</v>
      </c>
      <c r="E227" s="210" t="s">
        <v>19</v>
      </c>
      <c r="F227" s="211" t="s">
        <v>3142</v>
      </c>
      <c r="G227" s="209"/>
      <c r="H227" s="212">
        <v>41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189</v>
      </c>
      <c r="AU227" s="218" t="s">
        <v>85</v>
      </c>
      <c r="AV227" s="13" t="s">
        <v>85</v>
      </c>
      <c r="AW227" s="13" t="s">
        <v>35</v>
      </c>
      <c r="AX227" s="13" t="s">
        <v>83</v>
      </c>
      <c r="AY227" s="218" t="s">
        <v>178</v>
      </c>
    </row>
    <row r="228" spans="2:65" s="1" customFormat="1" ht="16.5" customHeight="1">
      <c r="B228" s="35"/>
      <c r="C228" s="183" t="s">
        <v>436</v>
      </c>
      <c r="D228" s="183" t="s">
        <v>180</v>
      </c>
      <c r="E228" s="184" t="s">
        <v>3143</v>
      </c>
      <c r="F228" s="185" t="s">
        <v>3144</v>
      </c>
      <c r="G228" s="186" t="s">
        <v>291</v>
      </c>
      <c r="H228" s="187">
        <v>41</v>
      </c>
      <c r="I228" s="188"/>
      <c r="J228" s="189">
        <f>ROUND(I228*H228,2)</f>
        <v>0</v>
      </c>
      <c r="K228" s="185" t="s">
        <v>184</v>
      </c>
      <c r="L228" s="39"/>
      <c r="M228" s="190" t="s">
        <v>19</v>
      </c>
      <c r="N228" s="191" t="s">
        <v>46</v>
      </c>
      <c r="O228" s="61"/>
      <c r="P228" s="192">
        <f>O228*H228</f>
        <v>0</v>
      </c>
      <c r="Q228" s="192">
        <v>1.2999999999999999E-4</v>
      </c>
      <c r="R228" s="192">
        <f>Q228*H228</f>
        <v>5.3299999999999997E-3</v>
      </c>
      <c r="S228" s="192">
        <v>0</v>
      </c>
      <c r="T228" s="193">
        <f>S228*H228</f>
        <v>0</v>
      </c>
      <c r="AR228" s="18" t="s">
        <v>288</v>
      </c>
      <c r="AT228" s="18" t="s">
        <v>180</v>
      </c>
      <c r="AU228" s="18" t="s">
        <v>85</v>
      </c>
      <c r="AY228" s="18" t="s">
        <v>178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83</v>
      </c>
      <c r="BK228" s="194">
        <f>ROUND(I228*H228,2)</f>
        <v>0</v>
      </c>
      <c r="BL228" s="18" t="s">
        <v>288</v>
      </c>
      <c r="BM228" s="18" t="s">
        <v>3145</v>
      </c>
    </row>
    <row r="229" spans="2:65" s="1" customFormat="1" ht="11.25">
      <c r="B229" s="35"/>
      <c r="C229" s="36"/>
      <c r="D229" s="195" t="s">
        <v>187</v>
      </c>
      <c r="E229" s="36"/>
      <c r="F229" s="196" t="s">
        <v>3146</v>
      </c>
      <c r="G229" s="36"/>
      <c r="H229" s="36"/>
      <c r="I229" s="113"/>
      <c r="J229" s="36"/>
      <c r="K229" s="36"/>
      <c r="L229" s="39"/>
      <c r="M229" s="197"/>
      <c r="N229" s="61"/>
      <c r="O229" s="61"/>
      <c r="P229" s="61"/>
      <c r="Q229" s="61"/>
      <c r="R229" s="61"/>
      <c r="S229" s="61"/>
      <c r="T229" s="62"/>
      <c r="AT229" s="18" t="s">
        <v>187</v>
      </c>
      <c r="AU229" s="18" t="s">
        <v>85</v>
      </c>
    </row>
    <row r="230" spans="2:65" s="1" customFormat="1" ht="22.5" customHeight="1">
      <c r="B230" s="35"/>
      <c r="C230" s="183" t="s">
        <v>442</v>
      </c>
      <c r="D230" s="183" t="s">
        <v>180</v>
      </c>
      <c r="E230" s="184" t="s">
        <v>3147</v>
      </c>
      <c r="F230" s="185" t="s">
        <v>3148</v>
      </c>
      <c r="G230" s="186" t="s">
        <v>291</v>
      </c>
      <c r="H230" s="187">
        <v>2</v>
      </c>
      <c r="I230" s="188"/>
      <c r="J230" s="189">
        <f>ROUND(I230*H230,2)</f>
        <v>0</v>
      </c>
      <c r="K230" s="185" t="s">
        <v>487</v>
      </c>
      <c r="L230" s="39"/>
      <c r="M230" s="190" t="s">
        <v>19</v>
      </c>
      <c r="N230" s="191" t="s">
        <v>46</v>
      </c>
      <c r="O230" s="61"/>
      <c r="P230" s="192">
        <f>O230*H230</f>
        <v>0</v>
      </c>
      <c r="Q230" s="192">
        <v>2.7E-4</v>
      </c>
      <c r="R230" s="192">
        <f>Q230*H230</f>
        <v>5.4000000000000001E-4</v>
      </c>
      <c r="S230" s="192">
        <v>0</v>
      </c>
      <c r="T230" s="193">
        <f>S230*H230</f>
        <v>0</v>
      </c>
      <c r="AR230" s="18" t="s">
        <v>288</v>
      </c>
      <c r="AT230" s="18" t="s">
        <v>180</v>
      </c>
      <c r="AU230" s="18" t="s">
        <v>85</v>
      </c>
      <c r="AY230" s="18" t="s">
        <v>178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83</v>
      </c>
      <c r="BK230" s="194">
        <f>ROUND(I230*H230,2)</f>
        <v>0</v>
      </c>
      <c r="BL230" s="18" t="s">
        <v>288</v>
      </c>
      <c r="BM230" s="18" t="s">
        <v>3149</v>
      </c>
    </row>
    <row r="231" spans="2:65" s="1" customFormat="1" ht="11.25">
      <c r="B231" s="35"/>
      <c r="C231" s="36"/>
      <c r="D231" s="195" t="s">
        <v>187</v>
      </c>
      <c r="E231" s="36"/>
      <c r="F231" s="196" t="s">
        <v>3148</v>
      </c>
      <c r="G231" s="36"/>
      <c r="H231" s="36"/>
      <c r="I231" s="113"/>
      <c r="J231" s="36"/>
      <c r="K231" s="36"/>
      <c r="L231" s="39"/>
      <c r="M231" s="197"/>
      <c r="N231" s="61"/>
      <c r="O231" s="61"/>
      <c r="P231" s="61"/>
      <c r="Q231" s="61"/>
      <c r="R231" s="61"/>
      <c r="S231" s="61"/>
      <c r="T231" s="62"/>
      <c r="AT231" s="18" t="s">
        <v>187</v>
      </c>
      <c r="AU231" s="18" t="s">
        <v>85</v>
      </c>
    </row>
    <row r="232" spans="2:65" s="1" customFormat="1" ht="16.5" customHeight="1">
      <c r="B232" s="35"/>
      <c r="C232" s="183" t="s">
        <v>447</v>
      </c>
      <c r="D232" s="183" t="s">
        <v>180</v>
      </c>
      <c r="E232" s="184" t="s">
        <v>3150</v>
      </c>
      <c r="F232" s="185" t="s">
        <v>3151</v>
      </c>
      <c r="G232" s="186" t="s">
        <v>291</v>
      </c>
      <c r="H232" s="187">
        <v>1</v>
      </c>
      <c r="I232" s="188"/>
      <c r="J232" s="189">
        <f>ROUND(I232*H232,2)</f>
        <v>0</v>
      </c>
      <c r="K232" s="185" t="s">
        <v>212</v>
      </c>
      <c r="L232" s="39"/>
      <c r="M232" s="190" t="s">
        <v>19</v>
      </c>
      <c r="N232" s="191" t="s">
        <v>46</v>
      </c>
      <c r="O232" s="61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8" t="s">
        <v>288</v>
      </c>
      <c r="AT232" s="18" t="s">
        <v>180</v>
      </c>
      <c r="AU232" s="18" t="s">
        <v>85</v>
      </c>
      <c r="AY232" s="18" t="s">
        <v>178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83</v>
      </c>
      <c r="BK232" s="194">
        <f>ROUND(I232*H232,2)</f>
        <v>0</v>
      </c>
      <c r="BL232" s="18" t="s">
        <v>288</v>
      </c>
      <c r="BM232" s="18" t="s">
        <v>3152</v>
      </c>
    </row>
    <row r="233" spans="2:65" s="1" customFormat="1" ht="11.25">
      <c r="B233" s="35"/>
      <c r="C233" s="36"/>
      <c r="D233" s="195" t="s">
        <v>187</v>
      </c>
      <c r="E233" s="36"/>
      <c r="F233" s="196" t="s">
        <v>3153</v>
      </c>
      <c r="G233" s="36"/>
      <c r="H233" s="36"/>
      <c r="I233" s="113"/>
      <c r="J233" s="36"/>
      <c r="K233" s="36"/>
      <c r="L233" s="39"/>
      <c r="M233" s="197"/>
      <c r="N233" s="61"/>
      <c r="O233" s="61"/>
      <c r="P233" s="61"/>
      <c r="Q233" s="61"/>
      <c r="R233" s="61"/>
      <c r="S233" s="61"/>
      <c r="T233" s="62"/>
      <c r="AT233" s="18" t="s">
        <v>187</v>
      </c>
      <c r="AU233" s="18" t="s">
        <v>85</v>
      </c>
    </row>
    <row r="234" spans="2:65" s="1" customFormat="1" ht="19.5">
      <c r="B234" s="35"/>
      <c r="C234" s="36"/>
      <c r="D234" s="195" t="s">
        <v>333</v>
      </c>
      <c r="E234" s="36"/>
      <c r="F234" s="241" t="s">
        <v>3154</v>
      </c>
      <c r="G234" s="36"/>
      <c r="H234" s="36"/>
      <c r="I234" s="113"/>
      <c r="J234" s="36"/>
      <c r="K234" s="36"/>
      <c r="L234" s="39"/>
      <c r="M234" s="197"/>
      <c r="N234" s="61"/>
      <c r="O234" s="61"/>
      <c r="P234" s="61"/>
      <c r="Q234" s="61"/>
      <c r="R234" s="61"/>
      <c r="S234" s="61"/>
      <c r="T234" s="62"/>
      <c r="AT234" s="18" t="s">
        <v>333</v>
      </c>
      <c r="AU234" s="18" t="s">
        <v>85</v>
      </c>
    </row>
    <row r="235" spans="2:65" s="1" customFormat="1" ht="16.5" customHeight="1">
      <c r="B235" s="35"/>
      <c r="C235" s="183" t="s">
        <v>452</v>
      </c>
      <c r="D235" s="183" t="s">
        <v>180</v>
      </c>
      <c r="E235" s="184" t="s">
        <v>3155</v>
      </c>
      <c r="F235" s="185" t="s">
        <v>3156</v>
      </c>
      <c r="G235" s="186" t="s">
        <v>496</v>
      </c>
      <c r="H235" s="187">
        <v>283</v>
      </c>
      <c r="I235" s="188"/>
      <c r="J235" s="189">
        <f>ROUND(I235*H235,2)</f>
        <v>0</v>
      </c>
      <c r="K235" s="185" t="s">
        <v>184</v>
      </c>
      <c r="L235" s="39"/>
      <c r="M235" s="190" t="s">
        <v>19</v>
      </c>
      <c r="N235" s="191" t="s">
        <v>46</v>
      </c>
      <c r="O235" s="61"/>
      <c r="P235" s="192">
        <f>O235*H235</f>
        <v>0</v>
      </c>
      <c r="Q235" s="192">
        <v>1.9000000000000001E-4</v>
      </c>
      <c r="R235" s="192">
        <f>Q235*H235</f>
        <v>5.3770000000000005E-2</v>
      </c>
      <c r="S235" s="192">
        <v>0</v>
      </c>
      <c r="T235" s="193">
        <f>S235*H235</f>
        <v>0</v>
      </c>
      <c r="AR235" s="18" t="s">
        <v>288</v>
      </c>
      <c r="AT235" s="18" t="s">
        <v>180</v>
      </c>
      <c r="AU235" s="18" t="s">
        <v>85</v>
      </c>
      <c r="AY235" s="18" t="s">
        <v>178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83</v>
      </c>
      <c r="BK235" s="194">
        <f>ROUND(I235*H235,2)</f>
        <v>0</v>
      </c>
      <c r="BL235" s="18" t="s">
        <v>288</v>
      </c>
      <c r="BM235" s="18" t="s">
        <v>3157</v>
      </c>
    </row>
    <row r="236" spans="2:65" s="1" customFormat="1" ht="11.25">
      <c r="B236" s="35"/>
      <c r="C236" s="36"/>
      <c r="D236" s="195" t="s">
        <v>187</v>
      </c>
      <c r="E236" s="36"/>
      <c r="F236" s="196" t="s">
        <v>3158</v>
      </c>
      <c r="G236" s="36"/>
      <c r="H236" s="36"/>
      <c r="I236" s="113"/>
      <c r="J236" s="36"/>
      <c r="K236" s="36"/>
      <c r="L236" s="39"/>
      <c r="M236" s="197"/>
      <c r="N236" s="61"/>
      <c r="O236" s="61"/>
      <c r="P236" s="61"/>
      <c r="Q236" s="61"/>
      <c r="R236" s="61"/>
      <c r="S236" s="61"/>
      <c r="T236" s="62"/>
      <c r="AT236" s="18" t="s">
        <v>187</v>
      </c>
      <c r="AU236" s="18" t="s">
        <v>85</v>
      </c>
    </row>
    <row r="237" spans="2:65" s="13" customFormat="1" ht="11.25">
      <c r="B237" s="208"/>
      <c r="C237" s="209"/>
      <c r="D237" s="195" t="s">
        <v>189</v>
      </c>
      <c r="E237" s="210" t="s">
        <v>19</v>
      </c>
      <c r="F237" s="211" t="s">
        <v>3159</v>
      </c>
      <c r="G237" s="209"/>
      <c r="H237" s="212">
        <v>32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85</v>
      </c>
      <c r="AV237" s="13" t="s">
        <v>85</v>
      </c>
      <c r="AW237" s="13" t="s">
        <v>35</v>
      </c>
      <c r="AX237" s="13" t="s">
        <v>75</v>
      </c>
      <c r="AY237" s="218" t="s">
        <v>178</v>
      </c>
    </row>
    <row r="238" spans="2:65" s="13" customFormat="1" ht="11.25">
      <c r="B238" s="208"/>
      <c r="C238" s="209"/>
      <c r="D238" s="195" t="s">
        <v>189</v>
      </c>
      <c r="E238" s="210" t="s">
        <v>19</v>
      </c>
      <c r="F238" s="211" t="s">
        <v>3160</v>
      </c>
      <c r="G238" s="209"/>
      <c r="H238" s="212">
        <v>151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189</v>
      </c>
      <c r="AU238" s="218" t="s">
        <v>85</v>
      </c>
      <c r="AV238" s="13" t="s">
        <v>85</v>
      </c>
      <c r="AW238" s="13" t="s">
        <v>35</v>
      </c>
      <c r="AX238" s="13" t="s">
        <v>75</v>
      </c>
      <c r="AY238" s="218" t="s">
        <v>178</v>
      </c>
    </row>
    <row r="239" spans="2:65" s="13" customFormat="1" ht="11.25">
      <c r="B239" s="208"/>
      <c r="C239" s="209"/>
      <c r="D239" s="195" t="s">
        <v>189</v>
      </c>
      <c r="E239" s="210" t="s">
        <v>19</v>
      </c>
      <c r="F239" s="211" t="s">
        <v>3161</v>
      </c>
      <c r="G239" s="209"/>
      <c r="H239" s="212">
        <v>100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189</v>
      </c>
      <c r="AU239" s="218" t="s">
        <v>85</v>
      </c>
      <c r="AV239" s="13" t="s">
        <v>85</v>
      </c>
      <c r="AW239" s="13" t="s">
        <v>35</v>
      </c>
      <c r="AX239" s="13" t="s">
        <v>75</v>
      </c>
      <c r="AY239" s="218" t="s">
        <v>178</v>
      </c>
    </row>
    <row r="240" spans="2:65" s="14" customFormat="1" ht="11.25">
      <c r="B240" s="219"/>
      <c r="C240" s="220"/>
      <c r="D240" s="195" t="s">
        <v>189</v>
      </c>
      <c r="E240" s="221" t="s">
        <v>19</v>
      </c>
      <c r="F240" s="222" t="s">
        <v>258</v>
      </c>
      <c r="G240" s="220"/>
      <c r="H240" s="223">
        <v>283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189</v>
      </c>
      <c r="AU240" s="229" t="s">
        <v>85</v>
      </c>
      <c r="AV240" s="14" t="s">
        <v>185</v>
      </c>
      <c r="AW240" s="14" t="s">
        <v>35</v>
      </c>
      <c r="AX240" s="14" t="s">
        <v>83</v>
      </c>
      <c r="AY240" s="229" t="s">
        <v>178</v>
      </c>
    </row>
    <row r="241" spans="2:65" s="1" customFormat="1" ht="16.5" customHeight="1">
      <c r="B241" s="35"/>
      <c r="C241" s="183" t="s">
        <v>457</v>
      </c>
      <c r="D241" s="183" t="s">
        <v>180</v>
      </c>
      <c r="E241" s="184" t="s">
        <v>3162</v>
      </c>
      <c r="F241" s="185" t="s">
        <v>3163</v>
      </c>
      <c r="G241" s="186" t="s">
        <v>496</v>
      </c>
      <c r="H241" s="187">
        <v>283</v>
      </c>
      <c r="I241" s="188"/>
      <c r="J241" s="189">
        <f>ROUND(I241*H241,2)</f>
        <v>0</v>
      </c>
      <c r="K241" s="185" t="s">
        <v>184</v>
      </c>
      <c r="L241" s="39"/>
      <c r="M241" s="190" t="s">
        <v>19</v>
      </c>
      <c r="N241" s="191" t="s">
        <v>46</v>
      </c>
      <c r="O241" s="61"/>
      <c r="P241" s="192">
        <f>O241*H241</f>
        <v>0</v>
      </c>
      <c r="Q241" s="192">
        <v>1.0000000000000001E-5</v>
      </c>
      <c r="R241" s="192">
        <f>Q241*H241</f>
        <v>2.8300000000000001E-3</v>
      </c>
      <c r="S241" s="192">
        <v>0</v>
      </c>
      <c r="T241" s="193">
        <f>S241*H241</f>
        <v>0</v>
      </c>
      <c r="AR241" s="18" t="s">
        <v>288</v>
      </c>
      <c r="AT241" s="18" t="s">
        <v>180</v>
      </c>
      <c r="AU241" s="18" t="s">
        <v>85</v>
      </c>
      <c r="AY241" s="18" t="s">
        <v>178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83</v>
      </c>
      <c r="BK241" s="194">
        <f>ROUND(I241*H241,2)</f>
        <v>0</v>
      </c>
      <c r="BL241" s="18" t="s">
        <v>288</v>
      </c>
      <c r="BM241" s="18" t="s">
        <v>3164</v>
      </c>
    </row>
    <row r="242" spans="2:65" s="1" customFormat="1" ht="11.25">
      <c r="B242" s="35"/>
      <c r="C242" s="36"/>
      <c r="D242" s="195" t="s">
        <v>187</v>
      </c>
      <c r="E242" s="36"/>
      <c r="F242" s="196" t="s">
        <v>3165</v>
      </c>
      <c r="G242" s="36"/>
      <c r="H242" s="36"/>
      <c r="I242" s="113"/>
      <c r="J242" s="36"/>
      <c r="K242" s="36"/>
      <c r="L242" s="39"/>
      <c r="M242" s="197"/>
      <c r="N242" s="61"/>
      <c r="O242" s="61"/>
      <c r="P242" s="61"/>
      <c r="Q242" s="61"/>
      <c r="R242" s="61"/>
      <c r="S242" s="61"/>
      <c r="T242" s="62"/>
      <c r="AT242" s="18" t="s">
        <v>187</v>
      </c>
      <c r="AU242" s="18" t="s">
        <v>85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3159</v>
      </c>
      <c r="G243" s="209"/>
      <c r="H243" s="212">
        <v>32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75</v>
      </c>
      <c r="AY243" s="218" t="s">
        <v>178</v>
      </c>
    </row>
    <row r="244" spans="2:65" s="13" customFormat="1" ht="11.25">
      <c r="B244" s="208"/>
      <c r="C244" s="209"/>
      <c r="D244" s="195" t="s">
        <v>189</v>
      </c>
      <c r="E244" s="210" t="s">
        <v>19</v>
      </c>
      <c r="F244" s="211" t="s">
        <v>3160</v>
      </c>
      <c r="G244" s="209"/>
      <c r="H244" s="212">
        <v>151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189</v>
      </c>
      <c r="AU244" s="218" t="s">
        <v>85</v>
      </c>
      <c r="AV244" s="13" t="s">
        <v>85</v>
      </c>
      <c r="AW244" s="13" t="s">
        <v>35</v>
      </c>
      <c r="AX244" s="13" t="s">
        <v>75</v>
      </c>
      <c r="AY244" s="218" t="s">
        <v>178</v>
      </c>
    </row>
    <row r="245" spans="2:65" s="13" customFormat="1" ht="11.25">
      <c r="B245" s="208"/>
      <c r="C245" s="209"/>
      <c r="D245" s="195" t="s">
        <v>189</v>
      </c>
      <c r="E245" s="210" t="s">
        <v>19</v>
      </c>
      <c r="F245" s="211" t="s">
        <v>3161</v>
      </c>
      <c r="G245" s="209"/>
      <c r="H245" s="212">
        <v>100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189</v>
      </c>
      <c r="AU245" s="218" t="s">
        <v>85</v>
      </c>
      <c r="AV245" s="13" t="s">
        <v>85</v>
      </c>
      <c r="AW245" s="13" t="s">
        <v>35</v>
      </c>
      <c r="AX245" s="13" t="s">
        <v>75</v>
      </c>
      <c r="AY245" s="218" t="s">
        <v>178</v>
      </c>
    </row>
    <row r="246" spans="2:65" s="14" customFormat="1" ht="11.25">
      <c r="B246" s="219"/>
      <c r="C246" s="220"/>
      <c r="D246" s="195" t="s">
        <v>189</v>
      </c>
      <c r="E246" s="221" t="s">
        <v>19</v>
      </c>
      <c r="F246" s="222" t="s">
        <v>258</v>
      </c>
      <c r="G246" s="220"/>
      <c r="H246" s="223">
        <v>283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189</v>
      </c>
      <c r="AU246" s="229" t="s">
        <v>85</v>
      </c>
      <c r="AV246" s="14" t="s">
        <v>185</v>
      </c>
      <c r="AW246" s="14" t="s">
        <v>35</v>
      </c>
      <c r="AX246" s="14" t="s">
        <v>83</v>
      </c>
      <c r="AY246" s="229" t="s">
        <v>178</v>
      </c>
    </row>
    <row r="247" spans="2:65" s="1" customFormat="1" ht="16.5" customHeight="1">
      <c r="B247" s="35"/>
      <c r="C247" s="183" t="s">
        <v>465</v>
      </c>
      <c r="D247" s="183" t="s">
        <v>180</v>
      </c>
      <c r="E247" s="184" t="s">
        <v>3166</v>
      </c>
      <c r="F247" s="185" t="s">
        <v>3167</v>
      </c>
      <c r="G247" s="186" t="s">
        <v>291</v>
      </c>
      <c r="H247" s="187">
        <v>1</v>
      </c>
      <c r="I247" s="188"/>
      <c r="J247" s="189">
        <f>ROUND(I247*H247,2)</f>
        <v>0</v>
      </c>
      <c r="K247" s="185" t="s">
        <v>212</v>
      </c>
      <c r="L247" s="39"/>
      <c r="M247" s="190" t="s">
        <v>19</v>
      </c>
      <c r="N247" s="191" t="s">
        <v>46</v>
      </c>
      <c r="O247" s="61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AR247" s="18" t="s">
        <v>288</v>
      </c>
      <c r="AT247" s="18" t="s">
        <v>180</v>
      </c>
      <c r="AU247" s="18" t="s">
        <v>85</v>
      </c>
      <c r="AY247" s="18" t="s">
        <v>178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83</v>
      </c>
      <c r="BK247" s="194">
        <f>ROUND(I247*H247,2)</f>
        <v>0</v>
      </c>
      <c r="BL247" s="18" t="s">
        <v>288</v>
      </c>
      <c r="BM247" s="18" t="s">
        <v>3168</v>
      </c>
    </row>
    <row r="248" spans="2:65" s="1" customFormat="1" ht="11.25">
      <c r="B248" s="35"/>
      <c r="C248" s="36"/>
      <c r="D248" s="195" t="s">
        <v>187</v>
      </c>
      <c r="E248" s="36"/>
      <c r="F248" s="196" t="s">
        <v>3167</v>
      </c>
      <c r="G248" s="36"/>
      <c r="H248" s="36"/>
      <c r="I248" s="113"/>
      <c r="J248" s="36"/>
      <c r="K248" s="36"/>
      <c r="L248" s="39"/>
      <c r="M248" s="197"/>
      <c r="N248" s="61"/>
      <c r="O248" s="61"/>
      <c r="P248" s="61"/>
      <c r="Q248" s="61"/>
      <c r="R248" s="61"/>
      <c r="S248" s="61"/>
      <c r="T248" s="62"/>
      <c r="AT248" s="18" t="s">
        <v>187</v>
      </c>
      <c r="AU248" s="18" t="s">
        <v>85</v>
      </c>
    </row>
    <row r="249" spans="2:65" s="1" customFormat="1" ht="39">
      <c r="B249" s="35"/>
      <c r="C249" s="36"/>
      <c r="D249" s="195" t="s">
        <v>333</v>
      </c>
      <c r="E249" s="36"/>
      <c r="F249" s="241" t="s">
        <v>3169</v>
      </c>
      <c r="G249" s="36"/>
      <c r="H249" s="36"/>
      <c r="I249" s="113"/>
      <c r="J249" s="36"/>
      <c r="K249" s="36"/>
      <c r="L249" s="39"/>
      <c r="M249" s="197"/>
      <c r="N249" s="61"/>
      <c r="O249" s="61"/>
      <c r="P249" s="61"/>
      <c r="Q249" s="61"/>
      <c r="R249" s="61"/>
      <c r="S249" s="61"/>
      <c r="T249" s="62"/>
      <c r="AT249" s="18" t="s">
        <v>333</v>
      </c>
      <c r="AU249" s="18" t="s">
        <v>85</v>
      </c>
    </row>
    <row r="250" spans="2:65" s="1" customFormat="1" ht="16.5" customHeight="1">
      <c r="B250" s="35"/>
      <c r="C250" s="183" t="s">
        <v>471</v>
      </c>
      <c r="D250" s="183" t="s">
        <v>180</v>
      </c>
      <c r="E250" s="184" t="s">
        <v>3170</v>
      </c>
      <c r="F250" s="185" t="s">
        <v>3171</v>
      </c>
      <c r="G250" s="186" t="s">
        <v>344</v>
      </c>
      <c r="H250" s="187">
        <v>10</v>
      </c>
      <c r="I250" s="188"/>
      <c r="J250" s="189">
        <f>ROUND(I250*H250,2)</f>
        <v>0</v>
      </c>
      <c r="K250" s="185" t="s">
        <v>212</v>
      </c>
      <c r="L250" s="39"/>
      <c r="M250" s="190" t="s">
        <v>19</v>
      </c>
      <c r="N250" s="191" t="s">
        <v>46</v>
      </c>
      <c r="O250" s="6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8" t="s">
        <v>288</v>
      </c>
      <c r="AT250" s="18" t="s">
        <v>180</v>
      </c>
      <c r="AU250" s="18" t="s">
        <v>85</v>
      </c>
      <c r="AY250" s="18" t="s">
        <v>178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83</v>
      </c>
      <c r="BK250" s="194">
        <f>ROUND(I250*H250,2)</f>
        <v>0</v>
      </c>
      <c r="BL250" s="18" t="s">
        <v>288</v>
      </c>
      <c r="BM250" s="18" t="s">
        <v>3172</v>
      </c>
    </row>
    <row r="251" spans="2:65" s="1" customFormat="1" ht="11.25">
      <c r="B251" s="35"/>
      <c r="C251" s="36"/>
      <c r="D251" s="195" t="s">
        <v>187</v>
      </c>
      <c r="E251" s="36"/>
      <c r="F251" s="196" t="s">
        <v>3171</v>
      </c>
      <c r="G251" s="36"/>
      <c r="H251" s="36"/>
      <c r="I251" s="113"/>
      <c r="J251" s="36"/>
      <c r="K251" s="36"/>
      <c r="L251" s="39"/>
      <c r="M251" s="197"/>
      <c r="N251" s="61"/>
      <c r="O251" s="61"/>
      <c r="P251" s="61"/>
      <c r="Q251" s="61"/>
      <c r="R251" s="61"/>
      <c r="S251" s="61"/>
      <c r="T251" s="62"/>
      <c r="AT251" s="18" t="s">
        <v>187</v>
      </c>
      <c r="AU251" s="18" t="s">
        <v>85</v>
      </c>
    </row>
    <row r="252" spans="2:65" s="1" customFormat="1" ht="16.5" customHeight="1">
      <c r="B252" s="35"/>
      <c r="C252" s="183" t="s">
        <v>478</v>
      </c>
      <c r="D252" s="183" t="s">
        <v>180</v>
      </c>
      <c r="E252" s="184" t="s">
        <v>3173</v>
      </c>
      <c r="F252" s="185" t="s">
        <v>3174</v>
      </c>
      <c r="G252" s="186" t="s">
        <v>439</v>
      </c>
      <c r="H252" s="187">
        <v>1</v>
      </c>
      <c r="I252" s="188"/>
      <c r="J252" s="189">
        <f>ROUND(I252*H252,2)</f>
        <v>0</v>
      </c>
      <c r="K252" s="185" t="s">
        <v>212</v>
      </c>
      <c r="L252" s="39"/>
      <c r="M252" s="190" t="s">
        <v>19</v>
      </c>
      <c r="N252" s="191" t="s">
        <v>46</v>
      </c>
      <c r="O252" s="61"/>
      <c r="P252" s="192">
        <f>O252*H252</f>
        <v>0</v>
      </c>
      <c r="Q252" s="192">
        <v>2.1900000000000001E-3</v>
      </c>
      <c r="R252" s="192">
        <f>Q252*H252</f>
        <v>2.1900000000000001E-3</v>
      </c>
      <c r="S252" s="192">
        <v>0</v>
      </c>
      <c r="T252" s="193">
        <f>S252*H252</f>
        <v>0</v>
      </c>
      <c r="AR252" s="18" t="s">
        <v>288</v>
      </c>
      <c r="AT252" s="18" t="s">
        <v>180</v>
      </c>
      <c r="AU252" s="18" t="s">
        <v>85</v>
      </c>
      <c r="AY252" s="18" t="s">
        <v>178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83</v>
      </c>
      <c r="BK252" s="194">
        <f>ROUND(I252*H252,2)</f>
        <v>0</v>
      </c>
      <c r="BL252" s="18" t="s">
        <v>288</v>
      </c>
      <c r="BM252" s="18" t="s">
        <v>3175</v>
      </c>
    </row>
    <row r="253" spans="2:65" s="1" customFormat="1" ht="11.25">
      <c r="B253" s="35"/>
      <c r="C253" s="36"/>
      <c r="D253" s="195" t="s">
        <v>187</v>
      </c>
      <c r="E253" s="36"/>
      <c r="F253" s="196" t="s">
        <v>3176</v>
      </c>
      <c r="G253" s="36"/>
      <c r="H253" s="36"/>
      <c r="I253" s="113"/>
      <c r="J253" s="36"/>
      <c r="K253" s="36"/>
      <c r="L253" s="39"/>
      <c r="M253" s="197"/>
      <c r="N253" s="61"/>
      <c r="O253" s="61"/>
      <c r="P253" s="61"/>
      <c r="Q253" s="61"/>
      <c r="R253" s="61"/>
      <c r="S253" s="61"/>
      <c r="T253" s="62"/>
      <c r="AT253" s="18" t="s">
        <v>187</v>
      </c>
      <c r="AU253" s="18" t="s">
        <v>85</v>
      </c>
    </row>
    <row r="254" spans="2:65" s="1" customFormat="1" ht="19.5">
      <c r="B254" s="35"/>
      <c r="C254" s="36"/>
      <c r="D254" s="195" t="s">
        <v>333</v>
      </c>
      <c r="E254" s="36"/>
      <c r="F254" s="241" t="s">
        <v>3177</v>
      </c>
      <c r="G254" s="36"/>
      <c r="H254" s="36"/>
      <c r="I254" s="113"/>
      <c r="J254" s="36"/>
      <c r="K254" s="36"/>
      <c r="L254" s="39"/>
      <c r="M254" s="197"/>
      <c r="N254" s="61"/>
      <c r="O254" s="61"/>
      <c r="P254" s="61"/>
      <c r="Q254" s="61"/>
      <c r="R254" s="61"/>
      <c r="S254" s="61"/>
      <c r="T254" s="62"/>
      <c r="AT254" s="18" t="s">
        <v>333</v>
      </c>
      <c r="AU254" s="18" t="s">
        <v>85</v>
      </c>
    </row>
    <row r="255" spans="2:65" s="1" customFormat="1" ht="16.5" customHeight="1">
      <c r="B255" s="35"/>
      <c r="C255" s="183" t="s">
        <v>484</v>
      </c>
      <c r="D255" s="183" t="s">
        <v>180</v>
      </c>
      <c r="E255" s="184" t="s">
        <v>3178</v>
      </c>
      <c r="F255" s="185" t="s">
        <v>3179</v>
      </c>
      <c r="G255" s="186" t="s">
        <v>291</v>
      </c>
      <c r="H255" s="187">
        <v>1</v>
      </c>
      <c r="I255" s="188"/>
      <c r="J255" s="189">
        <f>ROUND(I255*H255,2)</f>
        <v>0</v>
      </c>
      <c r="K255" s="185" t="s">
        <v>184</v>
      </c>
      <c r="L255" s="39"/>
      <c r="M255" s="190" t="s">
        <v>19</v>
      </c>
      <c r="N255" s="191" t="s">
        <v>46</v>
      </c>
      <c r="O255" s="61"/>
      <c r="P255" s="192">
        <f>O255*H255</f>
        <v>0</v>
      </c>
      <c r="Q255" s="192">
        <v>2.2100000000000002E-3</v>
      </c>
      <c r="R255" s="192">
        <f>Q255*H255</f>
        <v>2.2100000000000002E-3</v>
      </c>
      <c r="S255" s="192">
        <v>0</v>
      </c>
      <c r="T255" s="193">
        <f>S255*H255</f>
        <v>0</v>
      </c>
      <c r="AR255" s="18" t="s">
        <v>288</v>
      </c>
      <c r="AT255" s="18" t="s">
        <v>180</v>
      </c>
      <c r="AU255" s="18" t="s">
        <v>85</v>
      </c>
      <c r="AY255" s="18" t="s">
        <v>178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8" t="s">
        <v>83</v>
      </c>
      <c r="BK255" s="194">
        <f>ROUND(I255*H255,2)</f>
        <v>0</v>
      </c>
      <c r="BL255" s="18" t="s">
        <v>288</v>
      </c>
      <c r="BM255" s="18" t="s">
        <v>3180</v>
      </c>
    </row>
    <row r="256" spans="2:65" s="1" customFormat="1" ht="11.25">
      <c r="B256" s="35"/>
      <c r="C256" s="36"/>
      <c r="D256" s="195" t="s">
        <v>187</v>
      </c>
      <c r="E256" s="36"/>
      <c r="F256" s="196" t="s">
        <v>3181</v>
      </c>
      <c r="G256" s="36"/>
      <c r="H256" s="36"/>
      <c r="I256" s="113"/>
      <c r="J256" s="36"/>
      <c r="K256" s="36"/>
      <c r="L256" s="39"/>
      <c r="M256" s="197"/>
      <c r="N256" s="61"/>
      <c r="O256" s="61"/>
      <c r="P256" s="61"/>
      <c r="Q256" s="61"/>
      <c r="R256" s="61"/>
      <c r="S256" s="61"/>
      <c r="T256" s="62"/>
      <c r="AT256" s="18" t="s">
        <v>187</v>
      </c>
      <c r="AU256" s="18" t="s">
        <v>85</v>
      </c>
    </row>
    <row r="257" spans="2:65" s="1" customFormat="1" ht="16.5" customHeight="1">
      <c r="B257" s="35"/>
      <c r="C257" s="183" t="s">
        <v>493</v>
      </c>
      <c r="D257" s="183" t="s">
        <v>180</v>
      </c>
      <c r="E257" s="184" t="s">
        <v>3182</v>
      </c>
      <c r="F257" s="185" t="s">
        <v>3183</v>
      </c>
      <c r="G257" s="186" t="s">
        <v>1843</v>
      </c>
      <c r="H257" s="255"/>
      <c r="I257" s="188"/>
      <c r="J257" s="189">
        <f>ROUND(I257*H257,2)</f>
        <v>0</v>
      </c>
      <c r="K257" s="185" t="s">
        <v>184</v>
      </c>
      <c r="L257" s="39"/>
      <c r="M257" s="190" t="s">
        <v>19</v>
      </c>
      <c r="N257" s="191" t="s">
        <v>46</v>
      </c>
      <c r="O257" s="61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AR257" s="18" t="s">
        <v>288</v>
      </c>
      <c r="AT257" s="18" t="s">
        <v>180</v>
      </c>
      <c r="AU257" s="18" t="s">
        <v>85</v>
      </c>
      <c r="AY257" s="18" t="s">
        <v>178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83</v>
      </c>
      <c r="BK257" s="194">
        <f>ROUND(I257*H257,2)</f>
        <v>0</v>
      </c>
      <c r="BL257" s="18" t="s">
        <v>288</v>
      </c>
      <c r="BM257" s="18" t="s">
        <v>3184</v>
      </c>
    </row>
    <row r="258" spans="2:65" s="1" customFormat="1" ht="19.5">
      <c r="B258" s="35"/>
      <c r="C258" s="36"/>
      <c r="D258" s="195" t="s">
        <v>187</v>
      </c>
      <c r="E258" s="36"/>
      <c r="F258" s="196" t="s">
        <v>3185</v>
      </c>
      <c r="G258" s="36"/>
      <c r="H258" s="36"/>
      <c r="I258" s="113"/>
      <c r="J258" s="36"/>
      <c r="K258" s="36"/>
      <c r="L258" s="39"/>
      <c r="M258" s="197"/>
      <c r="N258" s="61"/>
      <c r="O258" s="61"/>
      <c r="P258" s="61"/>
      <c r="Q258" s="61"/>
      <c r="R258" s="61"/>
      <c r="S258" s="61"/>
      <c r="T258" s="62"/>
      <c r="AT258" s="18" t="s">
        <v>187</v>
      </c>
      <c r="AU258" s="18" t="s">
        <v>85</v>
      </c>
    </row>
    <row r="259" spans="2:65" s="11" customFormat="1" ht="22.9" customHeight="1">
      <c r="B259" s="167"/>
      <c r="C259" s="168"/>
      <c r="D259" s="169" t="s">
        <v>74</v>
      </c>
      <c r="E259" s="181" t="s">
        <v>430</v>
      </c>
      <c r="F259" s="181" t="s">
        <v>431</v>
      </c>
      <c r="G259" s="168"/>
      <c r="H259" s="168"/>
      <c r="I259" s="171"/>
      <c r="J259" s="182">
        <f>BK259</f>
        <v>0</v>
      </c>
      <c r="K259" s="168"/>
      <c r="L259" s="173"/>
      <c r="M259" s="174"/>
      <c r="N259" s="175"/>
      <c r="O259" s="175"/>
      <c r="P259" s="176">
        <f>SUM(P260:P318)</f>
        <v>0</v>
      </c>
      <c r="Q259" s="175"/>
      <c r="R259" s="176">
        <f>SUM(R260:R318)</f>
        <v>0.45849330000000005</v>
      </c>
      <c r="S259" s="175"/>
      <c r="T259" s="177">
        <f>SUM(T260:T318)</f>
        <v>0</v>
      </c>
      <c r="AR259" s="178" t="s">
        <v>85</v>
      </c>
      <c r="AT259" s="179" t="s">
        <v>74</v>
      </c>
      <c r="AU259" s="179" t="s">
        <v>83</v>
      </c>
      <c r="AY259" s="178" t="s">
        <v>178</v>
      </c>
      <c r="BK259" s="180">
        <f>SUM(BK260:BK318)</f>
        <v>0</v>
      </c>
    </row>
    <row r="260" spans="2:65" s="1" customFormat="1" ht="16.5" customHeight="1">
      <c r="B260" s="35"/>
      <c r="C260" s="183" t="s">
        <v>503</v>
      </c>
      <c r="D260" s="183" t="s">
        <v>180</v>
      </c>
      <c r="E260" s="184" t="s">
        <v>3186</v>
      </c>
      <c r="F260" s="185" t="s">
        <v>3187</v>
      </c>
      <c r="G260" s="186" t="s">
        <v>291</v>
      </c>
      <c r="H260" s="187">
        <v>7</v>
      </c>
      <c r="I260" s="188"/>
      <c r="J260" s="189">
        <f>ROUND(I260*H260,2)</f>
        <v>0</v>
      </c>
      <c r="K260" s="185" t="s">
        <v>184</v>
      </c>
      <c r="L260" s="39"/>
      <c r="M260" s="190" t="s">
        <v>19</v>
      </c>
      <c r="N260" s="191" t="s">
        <v>46</v>
      </c>
      <c r="O260" s="61"/>
      <c r="P260" s="192">
        <f>O260*H260</f>
        <v>0</v>
      </c>
      <c r="Q260" s="192">
        <v>2.4199999999999998E-3</v>
      </c>
      <c r="R260" s="192">
        <f>Q260*H260</f>
        <v>1.694E-2</v>
      </c>
      <c r="S260" s="192">
        <v>0</v>
      </c>
      <c r="T260" s="193">
        <f>S260*H260</f>
        <v>0</v>
      </c>
      <c r="AR260" s="18" t="s">
        <v>288</v>
      </c>
      <c r="AT260" s="18" t="s">
        <v>180</v>
      </c>
      <c r="AU260" s="18" t="s">
        <v>85</v>
      </c>
      <c r="AY260" s="18" t="s">
        <v>178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8" t="s">
        <v>83</v>
      </c>
      <c r="BK260" s="194">
        <f>ROUND(I260*H260,2)</f>
        <v>0</v>
      </c>
      <c r="BL260" s="18" t="s">
        <v>288</v>
      </c>
      <c r="BM260" s="18" t="s">
        <v>3188</v>
      </c>
    </row>
    <row r="261" spans="2:65" s="1" customFormat="1" ht="11.25">
      <c r="B261" s="35"/>
      <c r="C261" s="36"/>
      <c r="D261" s="195" t="s">
        <v>187</v>
      </c>
      <c r="E261" s="36"/>
      <c r="F261" s="196" t="s">
        <v>3189</v>
      </c>
      <c r="G261" s="36"/>
      <c r="H261" s="36"/>
      <c r="I261" s="113"/>
      <c r="J261" s="36"/>
      <c r="K261" s="36"/>
      <c r="L261" s="39"/>
      <c r="M261" s="197"/>
      <c r="N261" s="61"/>
      <c r="O261" s="61"/>
      <c r="P261" s="61"/>
      <c r="Q261" s="61"/>
      <c r="R261" s="61"/>
      <c r="S261" s="61"/>
      <c r="T261" s="62"/>
      <c r="AT261" s="18" t="s">
        <v>187</v>
      </c>
      <c r="AU261" s="18" t="s">
        <v>85</v>
      </c>
    </row>
    <row r="262" spans="2:65" s="1" customFormat="1" ht="16.5" customHeight="1">
      <c r="B262" s="35"/>
      <c r="C262" s="245" t="s">
        <v>508</v>
      </c>
      <c r="D262" s="245" t="s">
        <v>970</v>
      </c>
      <c r="E262" s="246" t="s">
        <v>3190</v>
      </c>
      <c r="F262" s="247" t="s">
        <v>3191</v>
      </c>
      <c r="G262" s="248" t="s">
        <v>291</v>
      </c>
      <c r="H262" s="249">
        <v>7</v>
      </c>
      <c r="I262" s="250"/>
      <c r="J262" s="251">
        <f>ROUND(I262*H262,2)</f>
        <v>0</v>
      </c>
      <c r="K262" s="247" t="s">
        <v>184</v>
      </c>
      <c r="L262" s="252"/>
      <c r="M262" s="253" t="s">
        <v>19</v>
      </c>
      <c r="N262" s="254" t="s">
        <v>46</v>
      </c>
      <c r="O262" s="61"/>
      <c r="P262" s="192">
        <f>O262*H262</f>
        <v>0</v>
      </c>
      <c r="Q262" s="192">
        <v>1.4500000000000001E-2</v>
      </c>
      <c r="R262" s="192">
        <f>Q262*H262</f>
        <v>0.10150000000000001</v>
      </c>
      <c r="S262" s="192">
        <v>0</v>
      </c>
      <c r="T262" s="193">
        <f>S262*H262</f>
        <v>0</v>
      </c>
      <c r="AR262" s="18" t="s">
        <v>403</v>
      </c>
      <c r="AT262" s="18" t="s">
        <v>970</v>
      </c>
      <c r="AU262" s="18" t="s">
        <v>85</v>
      </c>
      <c r="AY262" s="18" t="s">
        <v>178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83</v>
      </c>
      <c r="BK262" s="194">
        <f>ROUND(I262*H262,2)</f>
        <v>0</v>
      </c>
      <c r="BL262" s="18" t="s">
        <v>288</v>
      </c>
      <c r="BM262" s="18" t="s">
        <v>3192</v>
      </c>
    </row>
    <row r="263" spans="2:65" s="1" customFormat="1" ht="11.25">
      <c r="B263" s="35"/>
      <c r="C263" s="36"/>
      <c r="D263" s="195" t="s">
        <v>187</v>
      </c>
      <c r="E263" s="36"/>
      <c r="F263" s="196" t="s">
        <v>3191</v>
      </c>
      <c r="G263" s="36"/>
      <c r="H263" s="36"/>
      <c r="I263" s="113"/>
      <c r="J263" s="36"/>
      <c r="K263" s="36"/>
      <c r="L263" s="39"/>
      <c r="M263" s="197"/>
      <c r="N263" s="61"/>
      <c r="O263" s="61"/>
      <c r="P263" s="61"/>
      <c r="Q263" s="61"/>
      <c r="R263" s="61"/>
      <c r="S263" s="61"/>
      <c r="T263" s="62"/>
      <c r="AT263" s="18" t="s">
        <v>187</v>
      </c>
      <c r="AU263" s="18" t="s">
        <v>85</v>
      </c>
    </row>
    <row r="264" spans="2:65" s="1" customFormat="1" ht="16.5" customHeight="1">
      <c r="B264" s="35"/>
      <c r="C264" s="183" t="s">
        <v>514</v>
      </c>
      <c r="D264" s="183" t="s">
        <v>180</v>
      </c>
      <c r="E264" s="184" t="s">
        <v>3186</v>
      </c>
      <c r="F264" s="185" t="s">
        <v>3187</v>
      </c>
      <c r="G264" s="186" t="s">
        <v>291</v>
      </c>
      <c r="H264" s="187">
        <v>1</v>
      </c>
      <c r="I264" s="188"/>
      <c r="J264" s="189">
        <f>ROUND(I264*H264,2)</f>
        <v>0</v>
      </c>
      <c r="K264" s="185" t="s">
        <v>184</v>
      </c>
      <c r="L264" s="39"/>
      <c r="M264" s="190" t="s">
        <v>19</v>
      </c>
      <c r="N264" s="191" t="s">
        <v>46</v>
      </c>
      <c r="O264" s="61"/>
      <c r="P264" s="192">
        <f>O264*H264</f>
        <v>0</v>
      </c>
      <c r="Q264" s="192">
        <v>2.4199999999999998E-3</v>
      </c>
      <c r="R264" s="192">
        <f>Q264*H264</f>
        <v>2.4199999999999998E-3</v>
      </c>
      <c r="S264" s="192">
        <v>0</v>
      </c>
      <c r="T264" s="193">
        <f>S264*H264</f>
        <v>0</v>
      </c>
      <c r="AR264" s="18" t="s">
        <v>288</v>
      </c>
      <c r="AT264" s="18" t="s">
        <v>180</v>
      </c>
      <c r="AU264" s="18" t="s">
        <v>85</v>
      </c>
      <c r="AY264" s="18" t="s">
        <v>178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83</v>
      </c>
      <c r="BK264" s="194">
        <f>ROUND(I264*H264,2)</f>
        <v>0</v>
      </c>
      <c r="BL264" s="18" t="s">
        <v>288</v>
      </c>
      <c r="BM264" s="18" t="s">
        <v>3193</v>
      </c>
    </row>
    <row r="265" spans="2:65" s="1" customFormat="1" ht="11.25">
      <c r="B265" s="35"/>
      <c r="C265" s="36"/>
      <c r="D265" s="195" t="s">
        <v>187</v>
      </c>
      <c r="E265" s="36"/>
      <c r="F265" s="196" t="s">
        <v>3189</v>
      </c>
      <c r="G265" s="36"/>
      <c r="H265" s="36"/>
      <c r="I265" s="113"/>
      <c r="J265" s="36"/>
      <c r="K265" s="36"/>
      <c r="L265" s="39"/>
      <c r="M265" s="197"/>
      <c r="N265" s="61"/>
      <c r="O265" s="61"/>
      <c r="P265" s="61"/>
      <c r="Q265" s="61"/>
      <c r="R265" s="61"/>
      <c r="S265" s="61"/>
      <c r="T265" s="62"/>
      <c r="AT265" s="18" t="s">
        <v>187</v>
      </c>
      <c r="AU265" s="18" t="s">
        <v>85</v>
      </c>
    </row>
    <row r="266" spans="2:65" s="1" customFormat="1" ht="16.5" customHeight="1">
      <c r="B266" s="35"/>
      <c r="C266" s="245" t="s">
        <v>519</v>
      </c>
      <c r="D266" s="245" t="s">
        <v>970</v>
      </c>
      <c r="E266" s="246" t="s">
        <v>3194</v>
      </c>
      <c r="F266" s="247" t="s">
        <v>3195</v>
      </c>
      <c r="G266" s="248" t="s">
        <v>291</v>
      </c>
      <c r="H266" s="249">
        <v>1</v>
      </c>
      <c r="I266" s="250"/>
      <c r="J266" s="251">
        <f>ROUND(I266*H266,2)</f>
        <v>0</v>
      </c>
      <c r="K266" s="247" t="s">
        <v>184</v>
      </c>
      <c r="L266" s="252"/>
      <c r="M266" s="253" t="s">
        <v>19</v>
      </c>
      <c r="N266" s="254" t="s">
        <v>46</v>
      </c>
      <c r="O266" s="61"/>
      <c r="P266" s="192">
        <f>O266*H266</f>
        <v>0</v>
      </c>
      <c r="Q266" s="192">
        <v>1.6E-2</v>
      </c>
      <c r="R266" s="192">
        <f>Q266*H266</f>
        <v>1.6E-2</v>
      </c>
      <c r="S266" s="192">
        <v>0</v>
      </c>
      <c r="T266" s="193">
        <f>S266*H266</f>
        <v>0</v>
      </c>
      <c r="AR266" s="18" t="s">
        <v>403</v>
      </c>
      <c r="AT266" s="18" t="s">
        <v>970</v>
      </c>
      <c r="AU266" s="18" t="s">
        <v>85</v>
      </c>
      <c r="AY266" s="18" t="s">
        <v>178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83</v>
      </c>
      <c r="BK266" s="194">
        <f>ROUND(I266*H266,2)</f>
        <v>0</v>
      </c>
      <c r="BL266" s="18" t="s">
        <v>288</v>
      </c>
      <c r="BM266" s="18" t="s">
        <v>3196</v>
      </c>
    </row>
    <row r="267" spans="2:65" s="1" customFormat="1" ht="11.25">
      <c r="B267" s="35"/>
      <c r="C267" s="36"/>
      <c r="D267" s="195" t="s">
        <v>187</v>
      </c>
      <c r="E267" s="36"/>
      <c r="F267" s="196" t="s">
        <v>3195</v>
      </c>
      <c r="G267" s="36"/>
      <c r="H267" s="36"/>
      <c r="I267" s="113"/>
      <c r="J267" s="36"/>
      <c r="K267" s="36"/>
      <c r="L267" s="39"/>
      <c r="M267" s="197"/>
      <c r="N267" s="61"/>
      <c r="O267" s="61"/>
      <c r="P267" s="61"/>
      <c r="Q267" s="61"/>
      <c r="R267" s="61"/>
      <c r="S267" s="61"/>
      <c r="T267" s="62"/>
      <c r="AT267" s="18" t="s">
        <v>187</v>
      </c>
      <c r="AU267" s="18" t="s">
        <v>85</v>
      </c>
    </row>
    <row r="268" spans="2:65" s="1" customFormat="1" ht="16.5" customHeight="1">
      <c r="B268" s="35"/>
      <c r="C268" s="183" t="s">
        <v>526</v>
      </c>
      <c r="D268" s="183" t="s">
        <v>180</v>
      </c>
      <c r="E268" s="184" t="s">
        <v>3197</v>
      </c>
      <c r="F268" s="185" t="s">
        <v>3198</v>
      </c>
      <c r="G268" s="186" t="s">
        <v>439</v>
      </c>
      <c r="H268" s="187">
        <v>5</v>
      </c>
      <c r="I268" s="188"/>
      <c r="J268" s="189">
        <f>ROUND(I268*H268,2)</f>
        <v>0</v>
      </c>
      <c r="K268" s="185" t="s">
        <v>184</v>
      </c>
      <c r="L268" s="39"/>
      <c r="M268" s="190" t="s">
        <v>19</v>
      </c>
      <c r="N268" s="191" t="s">
        <v>46</v>
      </c>
      <c r="O268" s="61"/>
      <c r="P268" s="192">
        <f>O268*H268</f>
        <v>0</v>
      </c>
      <c r="Q268" s="192">
        <v>1.8079999999999999E-2</v>
      </c>
      <c r="R268" s="192">
        <f>Q268*H268</f>
        <v>9.0399999999999994E-2</v>
      </c>
      <c r="S268" s="192">
        <v>0</v>
      </c>
      <c r="T268" s="193">
        <f>S268*H268</f>
        <v>0</v>
      </c>
      <c r="AR268" s="18" t="s">
        <v>288</v>
      </c>
      <c r="AT268" s="18" t="s">
        <v>180</v>
      </c>
      <c r="AU268" s="18" t="s">
        <v>85</v>
      </c>
      <c r="AY268" s="18" t="s">
        <v>178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83</v>
      </c>
      <c r="BK268" s="194">
        <f>ROUND(I268*H268,2)</f>
        <v>0</v>
      </c>
      <c r="BL268" s="18" t="s">
        <v>288</v>
      </c>
      <c r="BM268" s="18" t="s">
        <v>3199</v>
      </c>
    </row>
    <row r="269" spans="2:65" s="1" customFormat="1" ht="11.25">
      <c r="B269" s="35"/>
      <c r="C269" s="36"/>
      <c r="D269" s="195" t="s">
        <v>187</v>
      </c>
      <c r="E269" s="36"/>
      <c r="F269" s="196" t="s">
        <v>3200</v>
      </c>
      <c r="G269" s="36"/>
      <c r="H269" s="36"/>
      <c r="I269" s="113"/>
      <c r="J269" s="36"/>
      <c r="K269" s="36"/>
      <c r="L269" s="39"/>
      <c r="M269" s="197"/>
      <c r="N269" s="61"/>
      <c r="O269" s="61"/>
      <c r="P269" s="61"/>
      <c r="Q269" s="61"/>
      <c r="R269" s="61"/>
      <c r="S269" s="61"/>
      <c r="T269" s="62"/>
      <c r="AT269" s="18" t="s">
        <v>187</v>
      </c>
      <c r="AU269" s="18" t="s">
        <v>85</v>
      </c>
    </row>
    <row r="270" spans="2:65" s="1" customFormat="1" ht="19.5">
      <c r="B270" s="35"/>
      <c r="C270" s="36"/>
      <c r="D270" s="195" t="s">
        <v>333</v>
      </c>
      <c r="E270" s="36"/>
      <c r="F270" s="241" t="s">
        <v>3201</v>
      </c>
      <c r="G270" s="36"/>
      <c r="H270" s="36"/>
      <c r="I270" s="113"/>
      <c r="J270" s="36"/>
      <c r="K270" s="36"/>
      <c r="L270" s="39"/>
      <c r="M270" s="197"/>
      <c r="N270" s="61"/>
      <c r="O270" s="61"/>
      <c r="P270" s="61"/>
      <c r="Q270" s="61"/>
      <c r="R270" s="61"/>
      <c r="S270" s="61"/>
      <c r="T270" s="62"/>
      <c r="AT270" s="18" t="s">
        <v>333</v>
      </c>
      <c r="AU270" s="18" t="s">
        <v>85</v>
      </c>
    </row>
    <row r="271" spans="2:65" s="1" customFormat="1" ht="16.5" customHeight="1">
      <c r="B271" s="35"/>
      <c r="C271" s="183" t="s">
        <v>533</v>
      </c>
      <c r="D271" s="183" t="s">
        <v>180</v>
      </c>
      <c r="E271" s="184" t="s">
        <v>3202</v>
      </c>
      <c r="F271" s="185" t="s">
        <v>3203</v>
      </c>
      <c r="G271" s="186" t="s">
        <v>439</v>
      </c>
      <c r="H271" s="187">
        <v>8</v>
      </c>
      <c r="I271" s="188"/>
      <c r="J271" s="189">
        <f>ROUND(I271*H271,2)</f>
        <v>0</v>
      </c>
      <c r="K271" s="185" t="s">
        <v>184</v>
      </c>
      <c r="L271" s="39"/>
      <c r="M271" s="190" t="s">
        <v>19</v>
      </c>
      <c r="N271" s="191" t="s">
        <v>46</v>
      </c>
      <c r="O271" s="61"/>
      <c r="P271" s="192">
        <f>O271*H271</f>
        <v>0</v>
      </c>
      <c r="Q271" s="192">
        <v>1.525E-2</v>
      </c>
      <c r="R271" s="192">
        <f>Q271*H271</f>
        <v>0.122</v>
      </c>
      <c r="S271" s="192">
        <v>0</v>
      </c>
      <c r="T271" s="193">
        <f>S271*H271</f>
        <v>0</v>
      </c>
      <c r="AR271" s="18" t="s">
        <v>288</v>
      </c>
      <c r="AT271" s="18" t="s">
        <v>180</v>
      </c>
      <c r="AU271" s="18" t="s">
        <v>85</v>
      </c>
      <c r="AY271" s="18" t="s">
        <v>178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8" t="s">
        <v>83</v>
      </c>
      <c r="BK271" s="194">
        <f>ROUND(I271*H271,2)</f>
        <v>0</v>
      </c>
      <c r="BL271" s="18" t="s">
        <v>288</v>
      </c>
      <c r="BM271" s="18" t="s">
        <v>3204</v>
      </c>
    </row>
    <row r="272" spans="2:65" s="1" customFormat="1" ht="19.5">
      <c r="B272" s="35"/>
      <c r="C272" s="36"/>
      <c r="D272" s="195" t="s">
        <v>187</v>
      </c>
      <c r="E272" s="36"/>
      <c r="F272" s="196" t="s">
        <v>3205</v>
      </c>
      <c r="G272" s="36"/>
      <c r="H272" s="36"/>
      <c r="I272" s="113"/>
      <c r="J272" s="36"/>
      <c r="K272" s="36"/>
      <c r="L272" s="39"/>
      <c r="M272" s="197"/>
      <c r="N272" s="61"/>
      <c r="O272" s="61"/>
      <c r="P272" s="61"/>
      <c r="Q272" s="61"/>
      <c r="R272" s="61"/>
      <c r="S272" s="61"/>
      <c r="T272" s="62"/>
      <c r="AT272" s="18" t="s">
        <v>187</v>
      </c>
      <c r="AU272" s="18" t="s">
        <v>85</v>
      </c>
    </row>
    <row r="273" spans="2:65" s="1" customFormat="1" ht="39">
      <c r="B273" s="35"/>
      <c r="C273" s="36"/>
      <c r="D273" s="195" t="s">
        <v>333</v>
      </c>
      <c r="E273" s="36"/>
      <c r="F273" s="241" t="s">
        <v>3206</v>
      </c>
      <c r="G273" s="36"/>
      <c r="H273" s="36"/>
      <c r="I273" s="113"/>
      <c r="J273" s="36"/>
      <c r="K273" s="36"/>
      <c r="L273" s="39"/>
      <c r="M273" s="197"/>
      <c r="N273" s="61"/>
      <c r="O273" s="61"/>
      <c r="P273" s="61"/>
      <c r="Q273" s="61"/>
      <c r="R273" s="61"/>
      <c r="S273" s="61"/>
      <c r="T273" s="62"/>
      <c r="AT273" s="18" t="s">
        <v>333</v>
      </c>
      <c r="AU273" s="18" t="s">
        <v>85</v>
      </c>
    </row>
    <row r="274" spans="2:65" s="1" customFormat="1" ht="16.5" customHeight="1">
      <c r="B274" s="35"/>
      <c r="C274" s="183" t="s">
        <v>538</v>
      </c>
      <c r="D274" s="183" t="s">
        <v>180</v>
      </c>
      <c r="E274" s="184" t="s">
        <v>3207</v>
      </c>
      <c r="F274" s="185" t="s">
        <v>3208</v>
      </c>
      <c r="G274" s="186" t="s">
        <v>439</v>
      </c>
      <c r="H274" s="187">
        <v>1</v>
      </c>
      <c r="I274" s="188"/>
      <c r="J274" s="189">
        <f>ROUND(I274*H274,2)</f>
        <v>0</v>
      </c>
      <c r="K274" s="185" t="s">
        <v>184</v>
      </c>
      <c r="L274" s="39"/>
      <c r="M274" s="190" t="s">
        <v>19</v>
      </c>
      <c r="N274" s="191" t="s">
        <v>46</v>
      </c>
      <c r="O274" s="61"/>
      <c r="P274" s="192">
        <f>O274*H274</f>
        <v>0</v>
      </c>
      <c r="Q274" s="192">
        <v>1.8500000000000001E-3</v>
      </c>
      <c r="R274" s="192">
        <f>Q274*H274</f>
        <v>1.8500000000000001E-3</v>
      </c>
      <c r="S274" s="192">
        <v>0</v>
      </c>
      <c r="T274" s="193">
        <f>S274*H274</f>
        <v>0</v>
      </c>
      <c r="AR274" s="18" t="s">
        <v>288</v>
      </c>
      <c r="AT274" s="18" t="s">
        <v>180</v>
      </c>
      <c r="AU274" s="18" t="s">
        <v>85</v>
      </c>
      <c r="AY274" s="18" t="s">
        <v>178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83</v>
      </c>
      <c r="BK274" s="194">
        <f>ROUND(I274*H274,2)</f>
        <v>0</v>
      </c>
      <c r="BL274" s="18" t="s">
        <v>288</v>
      </c>
      <c r="BM274" s="18" t="s">
        <v>3209</v>
      </c>
    </row>
    <row r="275" spans="2:65" s="1" customFormat="1" ht="11.25">
      <c r="B275" s="35"/>
      <c r="C275" s="36"/>
      <c r="D275" s="195" t="s">
        <v>187</v>
      </c>
      <c r="E275" s="36"/>
      <c r="F275" s="196" t="s">
        <v>3210</v>
      </c>
      <c r="G275" s="36"/>
      <c r="H275" s="36"/>
      <c r="I275" s="113"/>
      <c r="J275" s="36"/>
      <c r="K275" s="36"/>
      <c r="L275" s="39"/>
      <c r="M275" s="197"/>
      <c r="N275" s="61"/>
      <c r="O275" s="61"/>
      <c r="P275" s="61"/>
      <c r="Q275" s="61"/>
      <c r="R275" s="61"/>
      <c r="S275" s="61"/>
      <c r="T275" s="62"/>
      <c r="AT275" s="18" t="s">
        <v>187</v>
      </c>
      <c r="AU275" s="18" t="s">
        <v>85</v>
      </c>
    </row>
    <row r="276" spans="2:65" s="1" customFormat="1" ht="16.5" customHeight="1">
      <c r="B276" s="35"/>
      <c r="C276" s="245" t="s">
        <v>544</v>
      </c>
      <c r="D276" s="245" t="s">
        <v>970</v>
      </c>
      <c r="E276" s="246" t="s">
        <v>3211</v>
      </c>
      <c r="F276" s="247" t="s">
        <v>3212</v>
      </c>
      <c r="G276" s="248" t="s">
        <v>291</v>
      </c>
      <c r="H276" s="249">
        <v>1</v>
      </c>
      <c r="I276" s="250"/>
      <c r="J276" s="251">
        <f>ROUND(I276*H276,2)</f>
        <v>0</v>
      </c>
      <c r="K276" s="247" t="s">
        <v>184</v>
      </c>
      <c r="L276" s="252"/>
      <c r="M276" s="253" t="s">
        <v>19</v>
      </c>
      <c r="N276" s="254" t="s">
        <v>46</v>
      </c>
      <c r="O276" s="61"/>
      <c r="P276" s="192">
        <f>O276*H276</f>
        <v>0</v>
      </c>
      <c r="Q276" s="192">
        <v>1.2999999999999999E-2</v>
      </c>
      <c r="R276" s="192">
        <f>Q276*H276</f>
        <v>1.2999999999999999E-2</v>
      </c>
      <c r="S276" s="192">
        <v>0</v>
      </c>
      <c r="T276" s="193">
        <f>S276*H276</f>
        <v>0</v>
      </c>
      <c r="AR276" s="18" t="s">
        <v>403</v>
      </c>
      <c r="AT276" s="18" t="s">
        <v>970</v>
      </c>
      <c r="AU276" s="18" t="s">
        <v>85</v>
      </c>
      <c r="AY276" s="18" t="s">
        <v>178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8" t="s">
        <v>83</v>
      </c>
      <c r="BK276" s="194">
        <f>ROUND(I276*H276,2)</f>
        <v>0</v>
      </c>
      <c r="BL276" s="18" t="s">
        <v>288</v>
      </c>
      <c r="BM276" s="18" t="s">
        <v>3213</v>
      </c>
    </row>
    <row r="277" spans="2:65" s="1" customFormat="1" ht="11.25">
      <c r="B277" s="35"/>
      <c r="C277" s="36"/>
      <c r="D277" s="195" t="s">
        <v>187</v>
      </c>
      <c r="E277" s="36"/>
      <c r="F277" s="196" t="s">
        <v>3212</v>
      </c>
      <c r="G277" s="36"/>
      <c r="H277" s="36"/>
      <c r="I277" s="113"/>
      <c r="J277" s="36"/>
      <c r="K277" s="36"/>
      <c r="L277" s="39"/>
      <c r="M277" s="197"/>
      <c r="N277" s="61"/>
      <c r="O277" s="61"/>
      <c r="P277" s="61"/>
      <c r="Q277" s="61"/>
      <c r="R277" s="61"/>
      <c r="S277" s="61"/>
      <c r="T277" s="62"/>
      <c r="AT277" s="18" t="s">
        <v>187</v>
      </c>
      <c r="AU277" s="18" t="s">
        <v>85</v>
      </c>
    </row>
    <row r="278" spans="2:65" s="1" customFormat="1" ht="16.5" customHeight="1">
      <c r="B278" s="35"/>
      <c r="C278" s="183" t="s">
        <v>553</v>
      </c>
      <c r="D278" s="183" t="s">
        <v>180</v>
      </c>
      <c r="E278" s="184" t="s">
        <v>3214</v>
      </c>
      <c r="F278" s="185" t="s">
        <v>3215</v>
      </c>
      <c r="G278" s="186" t="s">
        <v>439</v>
      </c>
      <c r="H278" s="187">
        <v>1</v>
      </c>
      <c r="I278" s="188"/>
      <c r="J278" s="189">
        <f>ROUND(I278*H278,2)</f>
        <v>0</v>
      </c>
      <c r="K278" s="185" t="s">
        <v>184</v>
      </c>
      <c r="L278" s="39"/>
      <c r="M278" s="190" t="s">
        <v>19</v>
      </c>
      <c r="N278" s="191" t="s">
        <v>46</v>
      </c>
      <c r="O278" s="61"/>
      <c r="P278" s="192">
        <f>O278*H278</f>
        <v>0</v>
      </c>
      <c r="Q278" s="192">
        <v>1.188E-2</v>
      </c>
      <c r="R278" s="192">
        <f>Q278*H278</f>
        <v>1.188E-2</v>
      </c>
      <c r="S278" s="192">
        <v>0</v>
      </c>
      <c r="T278" s="193">
        <f>S278*H278</f>
        <v>0</v>
      </c>
      <c r="AR278" s="18" t="s">
        <v>288</v>
      </c>
      <c r="AT278" s="18" t="s">
        <v>180</v>
      </c>
      <c r="AU278" s="18" t="s">
        <v>85</v>
      </c>
      <c r="AY278" s="18" t="s">
        <v>178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83</v>
      </c>
      <c r="BK278" s="194">
        <f>ROUND(I278*H278,2)</f>
        <v>0</v>
      </c>
      <c r="BL278" s="18" t="s">
        <v>288</v>
      </c>
      <c r="BM278" s="18" t="s">
        <v>3216</v>
      </c>
    </row>
    <row r="279" spans="2:65" s="1" customFormat="1" ht="11.25">
      <c r="B279" s="35"/>
      <c r="C279" s="36"/>
      <c r="D279" s="195" t="s">
        <v>187</v>
      </c>
      <c r="E279" s="36"/>
      <c r="F279" s="196" t="s">
        <v>3217</v>
      </c>
      <c r="G279" s="36"/>
      <c r="H279" s="36"/>
      <c r="I279" s="113"/>
      <c r="J279" s="36"/>
      <c r="K279" s="36"/>
      <c r="L279" s="39"/>
      <c r="M279" s="197"/>
      <c r="N279" s="61"/>
      <c r="O279" s="61"/>
      <c r="P279" s="61"/>
      <c r="Q279" s="61"/>
      <c r="R279" s="61"/>
      <c r="S279" s="61"/>
      <c r="T279" s="62"/>
      <c r="AT279" s="18" t="s">
        <v>187</v>
      </c>
      <c r="AU279" s="18" t="s">
        <v>85</v>
      </c>
    </row>
    <row r="280" spans="2:65" s="1" customFormat="1" ht="16.5" customHeight="1">
      <c r="B280" s="35"/>
      <c r="C280" s="183" t="s">
        <v>560</v>
      </c>
      <c r="D280" s="183" t="s">
        <v>180</v>
      </c>
      <c r="E280" s="184" t="s">
        <v>3218</v>
      </c>
      <c r="F280" s="185" t="s">
        <v>3219</v>
      </c>
      <c r="G280" s="186" t="s">
        <v>439</v>
      </c>
      <c r="H280" s="187">
        <v>1</v>
      </c>
      <c r="I280" s="188"/>
      <c r="J280" s="189">
        <f>ROUND(I280*H280,2)</f>
        <v>0</v>
      </c>
      <c r="K280" s="185" t="s">
        <v>184</v>
      </c>
      <c r="L280" s="39"/>
      <c r="M280" s="190" t="s">
        <v>19</v>
      </c>
      <c r="N280" s="191" t="s">
        <v>46</v>
      </c>
      <c r="O280" s="61"/>
      <c r="P280" s="192">
        <f>O280*H280</f>
        <v>0</v>
      </c>
      <c r="Q280" s="192">
        <v>1.5339999999999999E-2</v>
      </c>
      <c r="R280" s="192">
        <f>Q280*H280</f>
        <v>1.5339999999999999E-2</v>
      </c>
      <c r="S280" s="192">
        <v>0</v>
      </c>
      <c r="T280" s="193">
        <f>S280*H280</f>
        <v>0</v>
      </c>
      <c r="AR280" s="18" t="s">
        <v>288</v>
      </c>
      <c r="AT280" s="18" t="s">
        <v>180</v>
      </c>
      <c r="AU280" s="18" t="s">
        <v>85</v>
      </c>
      <c r="AY280" s="18" t="s">
        <v>178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83</v>
      </c>
      <c r="BK280" s="194">
        <f>ROUND(I280*H280,2)</f>
        <v>0</v>
      </c>
      <c r="BL280" s="18" t="s">
        <v>288</v>
      </c>
      <c r="BM280" s="18" t="s">
        <v>3220</v>
      </c>
    </row>
    <row r="281" spans="2:65" s="1" customFormat="1" ht="11.25">
      <c r="B281" s="35"/>
      <c r="C281" s="36"/>
      <c r="D281" s="195" t="s">
        <v>187</v>
      </c>
      <c r="E281" s="36"/>
      <c r="F281" s="196" t="s">
        <v>3221</v>
      </c>
      <c r="G281" s="36"/>
      <c r="H281" s="36"/>
      <c r="I281" s="113"/>
      <c r="J281" s="36"/>
      <c r="K281" s="36"/>
      <c r="L281" s="39"/>
      <c r="M281" s="197"/>
      <c r="N281" s="61"/>
      <c r="O281" s="61"/>
      <c r="P281" s="61"/>
      <c r="Q281" s="61"/>
      <c r="R281" s="61"/>
      <c r="S281" s="61"/>
      <c r="T281" s="62"/>
      <c r="AT281" s="18" t="s">
        <v>187</v>
      </c>
      <c r="AU281" s="18" t="s">
        <v>85</v>
      </c>
    </row>
    <row r="282" spans="2:65" s="1" customFormat="1" ht="16.5" customHeight="1">
      <c r="B282" s="35"/>
      <c r="C282" s="183" t="s">
        <v>567</v>
      </c>
      <c r="D282" s="183" t="s">
        <v>180</v>
      </c>
      <c r="E282" s="184" t="s">
        <v>3222</v>
      </c>
      <c r="F282" s="185" t="s">
        <v>3223</v>
      </c>
      <c r="G282" s="186" t="s">
        <v>439</v>
      </c>
      <c r="H282" s="187">
        <v>2</v>
      </c>
      <c r="I282" s="188"/>
      <c r="J282" s="189">
        <f>ROUND(I282*H282,2)</f>
        <v>0</v>
      </c>
      <c r="K282" s="185" t="s">
        <v>184</v>
      </c>
      <c r="L282" s="39"/>
      <c r="M282" s="190" t="s">
        <v>19</v>
      </c>
      <c r="N282" s="191" t="s">
        <v>46</v>
      </c>
      <c r="O282" s="61"/>
      <c r="P282" s="192">
        <f>O282*H282</f>
        <v>0</v>
      </c>
      <c r="Q282" s="192">
        <v>1.2999999999999999E-3</v>
      </c>
      <c r="R282" s="192">
        <f>Q282*H282</f>
        <v>2.5999999999999999E-3</v>
      </c>
      <c r="S282" s="192">
        <v>0</v>
      </c>
      <c r="T282" s="193">
        <f>S282*H282</f>
        <v>0</v>
      </c>
      <c r="AR282" s="18" t="s">
        <v>288</v>
      </c>
      <c r="AT282" s="18" t="s">
        <v>180</v>
      </c>
      <c r="AU282" s="18" t="s">
        <v>85</v>
      </c>
      <c r="AY282" s="18" t="s">
        <v>178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83</v>
      </c>
      <c r="BK282" s="194">
        <f>ROUND(I282*H282,2)</f>
        <v>0</v>
      </c>
      <c r="BL282" s="18" t="s">
        <v>288</v>
      </c>
      <c r="BM282" s="18" t="s">
        <v>3224</v>
      </c>
    </row>
    <row r="283" spans="2:65" s="1" customFormat="1" ht="11.25">
      <c r="B283" s="35"/>
      <c r="C283" s="36"/>
      <c r="D283" s="195" t="s">
        <v>187</v>
      </c>
      <c r="E283" s="36"/>
      <c r="F283" s="196" t="s">
        <v>3225</v>
      </c>
      <c r="G283" s="36"/>
      <c r="H283" s="36"/>
      <c r="I283" s="113"/>
      <c r="J283" s="36"/>
      <c r="K283" s="36"/>
      <c r="L283" s="39"/>
      <c r="M283" s="197"/>
      <c r="N283" s="61"/>
      <c r="O283" s="61"/>
      <c r="P283" s="61"/>
      <c r="Q283" s="61"/>
      <c r="R283" s="61"/>
      <c r="S283" s="61"/>
      <c r="T283" s="62"/>
      <c r="AT283" s="18" t="s">
        <v>187</v>
      </c>
      <c r="AU283" s="18" t="s">
        <v>85</v>
      </c>
    </row>
    <row r="284" spans="2:65" s="1" customFormat="1" ht="16.5" customHeight="1">
      <c r="B284" s="35"/>
      <c r="C284" s="183" t="s">
        <v>575</v>
      </c>
      <c r="D284" s="183" t="s">
        <v>180</v>
      </c>
      <c r="E284" s="184" t="s">
        <v>3226</v>
      </c>
      <c r="F284" s="185" t="s">
        <v>3227</v>
      </c>
      <c r="G284" s="186" t="s">
        <v>439</v>
      </c>
      <c r="H284" s="187">
        <v>1</v>
      </c>
      <c r="I284" s="188"/>
      <c r="J284" s="189">
        <f>ROUND(I284*H284,2)</f>
        <v>0</v>
      </c>
      <c r="K284" s="185" t="s">
        <v>184</v>
      </c>
      <c r="L284" s="39"/>
      <c r="M284" s="190" t="s">
        <v>19</v>
      </c>
      <c r="N284" s="191" t="s">
        <v>46</v>
      </c>
      <c r="O284" s="61"/>
      <c r="P284" s="192">
        <f>O284*H284</f>
        <v>0</v>
      </c>
      <c r="Q284" s="192">
        <v>7.5000000000000002E-4</v>
      </c>
      <c r="R284" s="192">
        <f>Q284*H284</f>
        <v>7.5000000000000002E-4</v>
      </c>
      <c r="S284" s="192">
        <v>0</v>
      </c>
      <c r="T284" s="193">
        <f>S284*H284</f>
        <v>0</v>
      </c>
      <c r="AR284" s="18" t="s">
        <v>288</v>
      </c>
      <c r="AT284" s="18" t="s">
        <v>180</v>
      </c>
      <c r="AU284" s="18" t="s">
        <v>85</v>
      </c>
      <c r="AY284" s="18" t="s">
        <v>178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83</v>
      </c>
      <c r="BK284" s="194">
        <f>ROUND(I284*H284,2)</f>
        <v>0</v>
      </c>
      <c r="BL284" s="18" t="s">
        <v>288</v>
      </c>
      <c r="BM284" s="18" t="s">
        <v>3228</v>
      </c>
    </row>
    <row r="285" spans="2:65" s="1" customFormat="1" ht="11.25">
      <c r="B285" s="35"/>
      <c r="C285" s="36"/>
      <c r="D285" s="195" t="s">
        <v>187</v>
      </c>
      <c r="E285" s="36"/>
      <c r="F285" s="196" t="s">
        <v>3229</v>
      </c>
      <c r="G285" s="36"/>
      <c r="H285" s="36"/>
      <c r="I285" s="113"/>
      <c r="J285" s="36"/>
      <c r="K285" s="36"/>
      <c r="L285" s="39"/>
      <c r="M285" s="197"/>
      <c r="N285" s="61"/>
      <c r="O285" s="61"/>
      <c r="P285" s="61"/>
      <c r="Q285" s="61"/>
      <c r="R285" s="61"/>
      <c r="S285" s="61"/>
      <c r="T285" s="62"/>
      <c r="AT285" s="18" t="s">
        <v>187</v>
      </c>
      <c r="AU285" s="18" t="s">
        <v>85</v>
      </c>
    </row>
    <row r="286" spans="2:65" s="1" customFormat="1" ht="16.5" customHeight="1">
      <c r="B286" s="35"/>
      <c r="C286" s="183" t="s">
        <v>582</v>
      </c>
      <c r="D286" s="183" t="s">
        <v>180</v>
      </c>
      <c r="E286" s="184" t="s">
        <v>3230</v>
      </c>
      <c r="F286" s="185" t="s">
        <v>3231</v>
      </c>
      <c r="G286" s="186" t="s">
        <v>439</v>
      </c>
      <c r="H286" s="187">
        <v>1</v>
      </c>
      <c r="I286" s="188"/>
      <c r="J286" s="189">
        <f>ROUND(I286*H286,2)</f>
        <v>0</v>
      </c>
      <c r="K286" s="185" t="s">
        <v>184</v>
      </c>
      <c r="L286" s="39"/>
      <c r="M286" s="190" t="s">
        <v>19</v>
      </c>
      <c r="N286" s="191" t="s">
        <v>46</v>
      </c>
      <c r="O286" s="61"/>
      <c r="P286" s="192">
        <f>O286*H286</f>
        <v>0</v>
      </c>
      <c r="Q286" s="192">
        <v>4.9300000000000004E-3</v>
      </c>
      <c r="R286" s="192">
        <f>Q286*H286</f>
        <v>4.9300000000000004E-3</v>
      </c>
      <c r="S286" s="192">
        <v>0</v>
      </c>
      <c r="T286" s="193">
        <f>S286*H286</f>
        <v>0</v>
      </c>
      <c r="AR286" s="18" t="s">
        <v>288</v>
      </c>
      <c r="AT286" s="18" t="s">
        <v>180</v>
      </c>
      <c r="AU286" s="18" t="s">
        <v>85</v>
      </c>
      <c r="AY286" s="18" t="s">
        <v>178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83</v>
      </c>
      <c r="BK286" s="194">
        <f>ROUND(I286*H286,2)</f>
        <v>0</v>
      </c>
      <c r="BL286" s="18" t="s">
        <v>288</v>
      </c>
      <c r="BM286" s="18" t="s">
        <v>3232</v>
      </c>
    </row>
    <row r="287" spans="2:65" s="1" customFormat="1" ht="11.25">
      <c r="B287" s="35"/>
      <c r="C287" s="36"/>
      <c r="D287" s="195" t="s">
        <v>187</v>
      </c>
      <c r="E287" s="36"/>
      <c r="F287" s="196" t="s">
        <v>3233</v>
      </c>
      <c r="G287" s="36"/>
      <c r="H287" s="36"/>
      <c r="I287" s="113"/>
      <c r="J287" s="36"/>
      <c r="K287" s="36"/>
      <c r="L287" s="39"/>
      <c r="M287" s="197"/>
      <c r="N287" s="61"/>
      <c r="O287" s="61"/>
      <c r="P287" s="61"/>
      <c r="Q287" s="61"/>
      <c r="R287" s="61"/>
      <c r="S287" s="61"/>
      <c r="T287" s="62"/>
      <c r="AT287" s="18" t="s">
        <v>187</v>
      </c>
      <c r="AU287" s="18" t="s">
        <v>85</v>
      </c>
    </row>
    <row r="288" spans="2:65" s="1" customFormat="1" ht="16.5" customHeight="1">
      <c r="B288" s="35"/>
      <c r="C288" s="183" t="s">
        <v>590</v>
      </c>
      <c r="D288" s="183" t="s">
        <v>180</v>
      </c>
      <c r="E288" s="184" t="s">
        <v>3234</v>
      </c>
      <c r="F288" s="185" t="s">
        <v>3235</v>
      </c>
      <c r="G288" s="186" t="s">
        <v>439</v>
      </c>
      <c r="H288" s="187">
        <v>1</v>
      </c>
      <c r="I288" s="188"/>
      <c r="J288" s="189">
        <f>ROUND(I288*H288,2)</f>
        <v>0</v>
      </c>
      <c r="K288" s="185" t="s">
        <v>184</v>
      </c>
      <c r="L288" s="39"/>
      <c r="M288" s="190" t="s">
        <v>19</v>
      </c>
      <c r="N288" s="191" t="s">
        <v>46</v>
      </c>
      <c r="O288" s="61"/>
      <c r="P288" s="192">
        <f>O288*H288</f>
        <v>0</v>
      </c>
      <c r="Q288" s="192">
        <v>1.47E-2</v>
      </c>
      <c r="R288" s="192">
        <f>Q288*H288</f>
        <v>1.47E-2</v>
      </c>
      <c r="S288" s="192">
        <v>0</v>
      </c>
      <c r="T288" s="193">
        <f>S288*H288</f>
        <v>0</v>
      </c>
      <c r="AR288" s="18" t="s">
        <v>288</v>
      </c>
      <c r="AT288" s="18" t="s">
        <v>180</v>
      </c>
      <c r="AU288" s="18" t="s">
        <v>85</v>
      </c>
      <c r="AY288" s="18" t="s">
        <v>178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83</v>
      </c>
      <c r="BK288" s="194">
        <f>ROUND(I288*H288,2)</f>
        <v>0</v>
      </c>
      <c r="BL288" s="18" t="s">
        <v>288</v>
      </c>
      <c r="BM288" s="18" t="s">
        <v>3236</v>
      </c>
    </row>
    <row r="289" spans="2:65" s="1" customFormat="1" ht="11.25">
      <c r="B289" s="35"/>
      <c r="C289" s="36"/>
      <c r="D289" s="195" t="s">
        <v>187</v>
      </c>
      <c r="E289" s="36"/>
      <c r="F289" s="196" t="s">
        <v>3237</v>
      </c>
      <c r="G289" s="36"/>
      <c r="H289" s="36"/>
      <c r="I289" s="113"/>
      <c r="J289" s="36"/>
      <c r="K289" s="36"/>
      <c r="L289" s="39"/>
      <c r="M289" s="197"/>
      <c r="N289" s="61"/>
      <c r="O289" s="61"/>
      <c r="P289" s="61"/>
      <c r="Q289" s="61"/>
      <c r="R289" s="61"/>
      <c r="S289" s="61"/>
      <c r="T289" s="62"/>
      <c r="AT289" s="18" t="s">
        <v>187</v>
      </c>
      <c r="AU289" s="18" t="s">
        <v>85</v>
      </c>
    </row>
    <row r="290" spans="2:65" s="1" customFormat="1" ht="16.5" customHeight="1">
      <c r="B290" s="35"/>
      <c r="C290" s="183" t="s">
        <v>600</v>
      </c>
      <c r="D290" s="183" t="s">
        <v>180</v>
      </c>
      <c r="E290" s="184" t="s">
        <v>3238</v>
      </c>
      <c r="F290" s="185" t="s">
        <v>3239</v>
      </c>
      <c r="G290" s="186" t="s">
        <v>439</v>
      </c>
      <c r="H290" s="187">
        <v>19</v>
      </c>
      <c r="I290" s="188"/>
      <c r="J290" s="189">
        <f>ROUND(I290*H290,2)</f>
        <v>0</v>
      </c>
      <c r="K290" s="185" t="s">
        <v>184</v>
      </c>
      <c r="L290" s="39"/>
      <c r="M290" s="190" t="s">
        <v>19</v>
      </c>
      <c r="N290" s="191" t="s">
        <v>46</v>
      </c>
      <c r="O290" s="61"/>
      <c r="P290" s="192">
        <f>O290*H290</f>
        <v>0</v>
      </c>
      <c r="Q290" s="192">
        <v>2.9999999999999997E-4</v>
      </c>
      <c r="R290" s="192">
        <f>Q290*H290</f>
        <v>5.6999999999999993E-3</v>
      </c>
      <c r="S290" s="192">
        <v>0</v>
      </c>
      <c r="T290" s="193">
        <f>S290*H290</f>
        <v>0</v>
      </c>
      <c r="AR290" s="18" t="s">
        <v>288</v>
      </c>
      <c r="AT290" s="18" t="s">
        <v>180</v>
      </c>
      <c r="AU290" s="18" t="s">
        <v>85</v>
      </c>
      <c r="AY290" s="18" t="s">
        <v>178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83</v>
      </c>
      <c r="BK290" s="194">
        <f>ROUND(I290*H290,2)</f>
        <v>0</v>
      </c>
      <c r="BL290" s="18" t="s">
        <v>288</v>
      </c>
      <c r="BM290" s="18" t="s">
        <v>3240</v>
      </c>
    </row>
    <row r="291" spans="2:65" s="1" customFormat="1" ht="11.25">
      <c r="B291" s="35"/>
      <c r="C291" s="36"/>
      <c r="D291" s="195" t="s">
        <v>187</v>
      </c>
      <c r="E291" s="36"/>
      <c r="F291" s="196" t="s">
        <v>3241</v>
      </c>
      <c r="G291" s="36"/>
      <c r="H291" s="36"/>
      <c r="I291" s="113"/>
      <c r="J291" s="36"/>
      <c r="K291" s="36"/>
      <c r="L291" s="39"/>
      <c r="M291" s="197"/>
      <c r="N291" s="61"/>
      <c r="O291" s="61"/>
      <c r="P291" s="61"/>
      <c r="Q291" s="61"/>
      <c r="R291" s="61"/>
      <c r="S291" s="61"/>
      <c r="T291" s="62"/>
      <c r="AT291" s="18" t="s">
        <v>187</v>
      </c>
      <c r="AU291" s="18" t="s">
        <v>85</v>
      </c>
    </row>
    <row r="292" spans="2:65" s="12" customFormat="1" ht="11.25">
      <c r="B292" s="198"/>
      <c r="C292" s="199"/>
      <c r="D292" s="195" t="s">
        <v>189</v>
      </c>
      <c r="E292" s="200" t="s">
        <v>19</v>
      </c>
      <c r="F292" s="201" t="s">
        <v>3242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189</v>
      </c>
      <c r="AU292" s="207" t="s">
        <v>85</v>
      </c>
      <c r="AV292" s="12" t="s">
        <v>83</v>
      </c>
      <c r="AW292" s="12" t="s">
        <v>35</v>
      </c>
      <c r="AX292" s="12" t="s">
        <v>75</v>
      </c>
      <c r="AY292" s="207" t="s">
        <v>178</v>
      </c>
    </row>
    <row r="293" spans="2:65" s="13" customFormat="1" ht="11.25">
      <c r="B293" s="208"/>
      <c r="C293" s="209"/>
      <c r="D293" s="195" t="s">
        <v>189</v>
      </c>
      <c r="E293" s="210" t="s">
        <v>19</v>
      </c>
      <c r="F293" s="211" t="s">
        <v>308</v>
      </c>
      <c r="G293" s="209"/>
      <c r="H293" s="212">
        <v>19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85</v>
      </c>
      <c r="AV293" s="13" t="s">
        <v>85</v>
      </c>
      <c r="AW293" s="13" t="s">
        <v>35</v>
      </c>
      <c r="AX293" s="13" t="s">
        <v>83</v>
      </c>
      <c r="AY293" s="218" t="s">
        <v>178</v>
      </c>
    </row>
    <row r="294" spans="2:65" s="1" customFormat="1" ht="22.5" customHeight="1">
      <c r="B294" s="35"/>
      <c r="C294" s="183" t="s">
        <v>1127</v>
      </c>
      <c r="D294" s="183" t="s">
        <v>180</v>
      </c>
      <c r="E294" s="184" t="s">
        <v>3243</v>
      </c>
      <c r="F294" s="185" t="s">
        <v>3244</v>
      </c>
      <c r="G294" s="186" t="s">
        <v>291</v>
      </c>
      <c r="H294" s="187">
        <v>3</v>
      </c>
      <c r="I294" s="188"/>
      <c r="J294" s="189">
        <f>ROUND(I294*H294,2)</f>
        <v>0</v>
      </c>
      <c r="K294" s="185" t="s">
        <v>487</v>
      </c>
      <c r="L294" s="39"/>
      <c r="M294" s="190" t="s">
        <v>19</v>
      </c>
      <c r="N294" s="191" t="s">
        <v>46</v>
      </c>
      <c r="O294" s="61"/>
      <c r="P294" s="192">
        <f>O294*H294</f>
        <v>0</v>
      </c>
      <c r="Q294" s="192">
        <v>2.4110000000000001E-4</v>
      </c>
      <c r="R294" s="192">
        <f>Q294*H294</f>
        <v>7.2330000000000007E-4</v>
      </c>
      <c r="S294" s="192">
        <v>0</v>
      </c>
      <c r="T294" s="193">
        <f>S294*H294</f>
        <v>0</v>
      </c>
      <c r="AR294" s="18" t="s">
        <v>288</v>
      </c>
      <c r="AT294" s="18" t="s">
        <v>180</v>
      </c>
      <c r="AU294" s="18" t="s">
        <v>85</v>
      </c>
      <c r="AY294" s="18" t="s">
        <v>178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8" t="s">
        <v>83</v>
      </c>
      <c r="BK294" s="194">
        <f>ROUND(I294*H294,2)</f>
        <v>0</v>
      </c>
      <c r="BL294" s="18" t="s">
        <v>288</v>
      </c>
      <c r="BM294" s="18" t="s">
        <v>3245</v>
      </c>
    </row>
    <row r="295" spans="2:65" s="1" customFormat="1" ht="11.25">
      <c r="B295" s="35"/>
      <c r="C295" s="36"/>
      <c r="D295" s="195" t="s">
        <v>187</v>
      </c>
      <c r="E295" s="36"/>
      <c r="F295" s="196" t="s">
        <v>3246</v>
      </c>
      <c r="G295" s="36"/>
      <c r="H295" s="36"/>
      <c r="I295" s="113"/>
      <c r="J295" s="36"/>
      <c r="K295" s="36"/>
      <c r="L295" s="39"/>
      <c r="M295" s="197"/>
      <c r="N295" s="61"/>
      <c r="O295" s="61"/>
      <c r="P295" s="61"/>
      <c r="Q295" s="61"/>
      <c r="R295" s="61"/>
      <c r="S295" s="61"/>
      <c r="T295" s="62"/>
      <c r="AT295" s="18" t="s">
        <v>187</v>
      </c>
      <c r="AU295" s="18" t="s">
        <v>85</v>
      </c>
    </row>
    <row r="296" spans="2:65" s="12" customFormat="1" ht="11.25">
      <c r="B296" s="198"/>
      <c r="C296" s="199"/>
      <c r="D296" s="195" t="s">
        <v>189</v>
      </c>
      <c r="E296" s="200" t="s">
        <v>19</v>
      </c>
      <c r="F296" s="201" t="s">
        <v>3247</v>
      </c>
      <c r="G296" s="199"/>
      <c r="H296" s="200" t="s">
        <v>19</v>
      </c>
      <c r="I296" s="202"/>
      <c r="J296" s="199"/>
      <c r="K296" s="199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189</v>
      </c>
      <c r="AU296" s="207" t="s">
        <v>85</v>
      </c>
      <c r="AV296" s="12" t="s">
        <v>83</v>
      </c>
      <c r="AW296" s="12" t="s">
        <v>35</v>
      </c>
      <c r="AX296" s="12" t="s">
        <v>75</v>
      </c>
      <c r="AY296" s="207" t="s">
        <v>178</v>
      </c>
    </row>
    <row r="297" spans="2:65" s="13" customFormat="1" ht="11.25">
      <c r="B297" s="208"/>
      <c r="C297" s="209"/>
      <c r="D297" s="195" t="s">
        <v>189</v>
      </c>
      <c r="E297" s="210" t="s">
        <v>19</v>
      </c>
      <c r="F297" s="211" t="s">
        <v>198</v>
      </c>
      <c r="G297" s="209"/>
      <c r="H297" s="212">
        <v>3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189</v>
      </c>
      <c r="AU297" s="218" t="s">
        <v>85</v>
      </c>
      <c r="AV297" s="13" t="s">
        <v>85</v>
      </c>
      <c r="AW297" s="13" t="s">
        <v>35</v>
      </c>
      <c r="AX297" s="13" t="s">
        <v>83</v>
      </c>
      <c r="AY297" s="218" t="s">
        <v>178</v>
      </c>
    </row>
    <row r="298" spans="2:65" s="1" customFormat="1" ht="16.5" customHeight="1">
      <c r="B298" s="35"/>
      <c r="C298" s="183" t="s">
        <v>1134</v>
      </c>
      <c r="D298" s="183" t="s">
        <v>180</v>
      </c>
      <c r="E298" s="184" t="s">
        <v>3248</v>
      </c>
      <c r="F298" s="185" t="s">
        <v>3249</v>
      </c>
      <c r="G298" s="186" t="s">
        <v>439</v>
      </c>
      <c r="H298" s="187">
        <v>1</v>
      </c>
      <c r="I298" s="188"/>
      <c r="J298" s="189">
        <f>ROUND(I298*H298,2)</f>
        <v>0</v>
      </c>
      <c r="K298" s="185" t="s">
        <v>184</v>
      </c>
      <c r="L298" s="39"/>
      <c r="M298" s="190" t="s">
        <v>19</v>
      </c>
      <c r="N298" s="191" t="s">
        <v>46</v>
      </c>
      <c r="O298" s="61"/>
      <c r="P298" s="192">
        <f>O298*H298</f>
        <v>0</v>
      </c>
      <c r="Q298" s="192">
        <v>1.9599999999999999E-3</v>
      </c>
      <c r="R298" s="192">
        <f>Q298*H298</f>
        <v>1.9599999999999999E-3</v>
      </c>
      <c r="S298" s="192">
        <v>0</v>
      </c>
      <c r="T298" s="193">
        <f>S298*H298</f>
        <v>0</v>
      </c>
      <c r="AR298" s="18" t="s">
        <v>288</v>
      </c>
      <c r="AT298" s="18" t="s">
        <v>180</v>
      </c>
      <c r="AU298" s="18" t="s">
        <v>85</v>
      </c>
      <c r="AY298" s="18" t="s">
        <v>178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83</v>
      </c>
      <c r="BK298" s="194">
        <f>ROUND(I298*H298,2)</f>
        <v>0</v>
      </c>
      <c r="BL298" s="18" t="s">
        <v>288</v>
      </c>
      <c r="BM298" s="18" t="s">
        <v>3250</v>
      </c>
    </row>
    <row r="299" spans="2:65" s="1" customFormat="1" ht="11.25">
      <c r="B299" s="35"/>
      <c r="C299" s="36"/>
      <c r="D299" s="195" t="s">
        <v>187</v>
      </c>
      <c r="E299" s="36"/>
      <c r="F299" s="196" t="s">
        <v>3251</v>
      </c>
      <c r="G299" s="36"/>
      <c r="H299" s="36"/>
      <c r="I299" s="113"/>
      <c r="J299" s="36"/>
      <c r="K299" s="36"/>
      <c r="L299" s="39"/>
      <c r="M299" s="197"/>
      <c r="N299" s="61"/>
      <c r="O299" s="61"/>
      <c r="P299" s="61"/>
      <c r="Q299" s="61"/>
      <c r="R299" s="61"/>
      <c r="S299" s="61"/>
      <c r="T299" s="62"/>
      <c r="AT299" s="18" t="s">
        <v>187</v>
      </c>
      <c r="AU299" s="18" t="s">
        <v>85</v>
      </c>
    </row>
    <row r="300" spans="2:65" s="1" customFormat="1" ht="19.5">
      <c r="B300" s="35"/>
      <c r="C300" s="36"/>
      <c r="D300" s="195" t="s">
        <v>333</v>
      </c>
      <c r="E300" s="36"/>
      <c r="F300" s="241" t="s">
        <v>3252</v>
      </c>
      <c r="G300" s="36"/>
      <c r="H300" s="36"/>
      <c r="I300" s="113"/>
      <c r="J300" s="36"/>
      <c r="K300" s="36"/>
      <c r="L300" s="39"/>
      <c r="M300" s="197"/>
      <c r="N300" s="61"/>
      <c r="O300" s="61"/>
      <c r="P300" s="61"/>
      <c r="Q300" s="61"/>
      <c r="R300" s="61"/>
      <c r="S300" s="61"/>
      <c r="T300" s="62"/>
      <c r="AT300" s="18" t="s">
        <v>333</v>
      </c>
      <c r="AU300" s="18" t="s">
        <v>85</v>
      </c>
    </row>
    <row r="301" spans="2:65" s="12" customFormat="1" ht="11.25">
      <c r="B301" s="198"/>
      <c r="C301" s="199"/>
      <c r="D301" s="195" t="s">
        <v>189</v>
      </c>
      <c r="E301" s="200" t="s">
        <v>19</v>
      </c>
      <c r="F301" s="201" t="s">
        <v>3253</v>
      </c>
      <c r="G301" s="199"/>
      <c r="H301" s="200" t="s">
        <v>19</v>
      </c>
      <c r="I301" s="202"/>
      <c r="J301" s="199"/>
      <c r="K301" s="199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189</v>
      </c>
      <c r="AU301" s="207" t="s">
        <v>85</v>
      </c>
      <c r="AV301" s="12" t="s">
        <v>83</v>
      </c>
      <c r="AW301" s="12" t="s">
        <v>35</v>
      </c>
      <c r="AX301" s="12" t="s">
        <v>75</v>
      </c>
      <c r="AY301" s="207" t="s">
        <v>178</v>
      </c>
    </row>
    <row r="302" spans="2:65" s="13" customFormat="1" ht="11.25">
      <c r="B302" s="208"/>
      <c r="C302" s="209"/>
      <c r="D302" s="195" t="s">
        <v>189</v>
      </c>
      <c r="E302" s="210" t="s">
        <v>19</v>
      </c>
      <c r="F302" s="211" t="s">
        <v>83</v>
      </c>
      <c r="G302" s="209"/>
      <c r="H302" s="212">
        <v>1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189</v>
      </c>
      <c r="AU302" s="218" t="s">
        <v>85</v>
      </c>
      <c r="AV302" s="13" t="s">
        <v>85</v>
      </c>
      <c r="AW302" s="13" t="s">
        <v>35</v>
      </c>
      <c r="AX302" s="13" t="s">
        <v>83</v>
      </c>
      <c r="AY302" s="218" t="s">
        <v>178</v>
      </c>
    </row>
    <row r="303" spans="2:65" s="1" customFormat="1" ht="16.5" customHeight="1">
      <c r="B303" s="35"/>
      <c r="C303" s="183" t="s">
        <v>1151</v>
      </c>
      <c r="D303" s="183" t="s">
        <v>180</v>
      </c>
      <c r="E303" s="184" t="s">
        <v>3254</v>
      </c>
      <c r="F303" s="185" t="s">
        <v>3255</v>
      </c>
      <c r="G303" s="186" t="s">
        <v>439</v>
      </c>
      <c r="H303" s="187">
        <v>1</v>
      </c>
      <c r="I303" s="188"/>
      <c r="J303" s="189">
        <f>ROUND(I303*H303,2)</f>
        <v>0</v>
      </c>
      <c r="K303" s="185" t="s">
        <v>184</v>
      </c>
      <c r="L303" s="39"/>
      <c r="M303" s="190" t="s">
        <v>19</v>
      </c>
      <c r="N303" s="191" t="s">
        <v>46</v>
      </c>
      <c r="O303" s="61"/>
      <c r="P303" s="192">
        <f>O303*H303</f>
        <v>0</v>
      </c>
      <c r="Q303" s="192">
        <v>1.8E-3</v>
      </c>
      <c r="R303" s="192">
        <f>Q303*H303</f>
        <v>1.8E-3</v>
      </c>
      <c r="S303" s="192">
        <v>0</v>
      </c>
      <c r="T303" s="193">
        <f>S303*H303</f>
        <v>0</v>
      </c>
      <c r="AR303" s="18" t="s">
        <v>288</v>
      </c>
      <c r="AT303" s="18" t="s">
        <v>180</v>
      </c>
      <c r="AU303" s="18" t="s">
        <v>85</v>
      </c>
      <c r="AY303" s="18" t="s">
        <v>178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8" t="s">
        <v>83</v>
      </c>
      <c r="BK303" s="194">
        <f>ROUND(I303*H303,2)</f>
        <v>0</v>
      </c>
      <c r="BL303" s="18" t="s">
        <v>288</v>
      </c>
      <c r="BM303" s="18" t="s">
        <v>3256</v>
      </c>
    </row>
    <row r="304" spans="2:65" s="1" customFormat="1" ht="11.25">
      <c r="B304" s="35"/>
      <c r="C304" s="36"/>
      <c r="D304" s="195" t="s">
        <v>187</v>
      </c>
      <c r="E304" s="36"/>
      <c r="F304" s="196" t="s">
        <v>3257</v>
      </c>
      <c r="G304" s="36"/>
      <c r="H304" s="36"/>
      <c r="I304" s="113"/>
      <c r="J304" s="36"/>
      <c r="K304" s="36"/>
      <c r="L304" s="39"/>
      <c r="M304" s="197"/>
      <c r="N304" s="61"/>
      <c r="O304" s="61"/>
      <c r="P304" s="61"/>
      <c r="Q304" s="61"/>
      <c r="R304" s="61"/>
      <c r="S304" s="61"/>
      <c r="T304" s="62"/>
      <c r="AT304" s="18" t="s">
        <v>187</v>
      </c>
      <c r="AU304" s="18" t="s">
        <v>85</v>
      </c>
    </row>
    <row r="305" spans="2:65" s="1" customFormat="1" ht="19.5">
      <c r="B305" s="35"/>
      <c r="C305" s="36"/>
      <c r="D305" s="195" t="s">
        <v>333</v>
      </c>
      <c r="E305" s="36"/>
      <c r="F305" s="241" t="s">
        <v>3252</v>
      </c>
      <c r="G305" s="36"/>
      <c r="H305" s="36"/>
      <c r="I305" s="113"/>
      <c r="J305" s="36"/>
      <c r="K305" s="36"/>
      <c r="L305" s="39"/>
      <c r="M305" s="197"/>
      <c r="N305" s="61"/>
      <c r="O305" s="61"/>
      <c r="P305" s="61"/>
      <c r="Q305" s="61"/>
      <c r="R305" s="61"/>
      <c r="S305" s="61"/>
      <c r="T305" s="62"/>
      <c r="AT305" s="18" t="s">
        <v>333</v>
      </c>
      <c r="AU305" s="18" t="s">
        <v>85</v>
      </c>
    </row>
    <row r="306" spans="2:65" s="12" customFormat="1" ht="11.25">
      <c r="B306" s="198"/>
      <c r="C306" s="199"/>
      <c r="D306" s="195" t="s">
        <v>189</v>
      </c>
      <c r="E306" s="200" t="s">
        <v>19</v>
      </c>
      <c r="F306" s="201" t="s">
        <v>3258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85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65" s="13" customFormat="1" ht="11.25">
      <c r="B307" s="208"/>
      <c r="C307" s="209"/>
      <c r="D307" s="195" t="s">
        <v>189</v>
      </c>
      <c r="E307" s="210" t="s">
        <v>19</v>
      </c>
      <c r="F307" s="211" t="s">
        <v>83</v>
      </c>
      <c r="G307" s="209"/>
      <c r="H307" s="212">
        <v>1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189</v>
      </c>
      <c r="AU307" s="218" t="s">
        <v>85</v>
      </c>
      <c r="AV307" s="13" t="s">
        <v>85</v>
      </c>
      <c r="AW307" s="13" t="s">
        <v>35</v>
      </c>
      <c r="AX307" s="13" t="s">
        <v>83</v>
      </c>
      <c r="AY307" s="218" t="s">
        <v>178</v>
      </c>
    </row>
    <row r="308" spans="2:65" s="1" customFormat="1" ht="16.5" customHeight="1">
      <c r="B308" s="35"/>
      <c r="C308" s="183" t="s">
        <v>1160</v>
      </c>
      <c r="D308" s="183" t="s">
        <v>180</v>
      </c>
      <c r="E308" s="184" t="s">
        <v>3259</v>
      </c>
      <c r="F308" s="185" t="s">
        <v>3260</v>
      </c>
      <c r="G308" s="186" t="s">
        <v>439</v>
      </c>
      <c r="H308" s="187">
        <v>9</v>
      </c>
      <c r="I308" s="188"/>
      <c r="J308" s="189">
        <f>ROUND(I308*H308,2)</f>
        <v>0</v>
      </c>
      <c r="K308" s="185" t="s">
        <v>184</v>
      </c>
      <c r="L308" s="39"/>
      <c r="M308" s="190" t="s">
        <v>19</v>
      </c>
      <c r="N308" s="191" t="s">
        <v>46</v>
      </c>
      <c r="O308" s="61"/>
      <c r="P308" s="192">
        <f>O308*H308</f>
        <v>0</v>
      </c>
      <c r="Q308" s="192">
        <v>1.8E-3</v>
      </c>
      <c r="R308" s="192">
        <f>Q308*H308</f>
        <v>1.6199999999999999E-2</v>
      </c>
      <c r="S308" s="192">
        <v>0</v>
      </c>
      <c r="T308" s="193">
        <f>S308*H308</f>
        <v>0</v>
      </c>
      <c r="AR308" s="18" t="s">
        <v>288</v>
      </c>
      <c r="AT308" s="18" t="s">
        <v>180</v>
      </c>
      <c r="AU308" s="18" t="s">
        <v>85</v>
      </c>
      <c r="AY308" s="18" t="s">
        <v>178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8" t="s">
        <v>83</v>
      </c>
      <c r="BK308" s="194">
        <f>ROUND(I308*H308,2)</f>
        <v>0</v>
      </c>
      <c r="BL308" s="18" t="s">
        <v>288</v>
      </c>
      <c r="BM308" s="18" t="s">
        <v>3261</v>
      </c>
    </row>
    <row r="309" spans="2:65" s="1" customFormat="1" ht="11.25">
      <c r="B309" s="35"/>
      <c r="C309" s="36"/>
      <c r="D309" s="195" t="s">
        <v>187</v>
      </c>
      <c r="E309" s="36"/>
      <c r="F309" s="196" t="s">
        <v>3262</v>
      </c>
      <c r="G309" s="36"/>
      <c r="H309" s="36"/>
      <c r="I309" s="113"/>
      <c r="J309" s="36"/>
      <c r="K309" s="36"/>
      <c r="L309" s="39"/>
      <c r="M309" s="197"/>
      <c r="N309" s="61"/>
      <c r="O309" s="61"/>
      <c r="P309" s="61"/>
      <c r="Q309" s="61"/>
      <c r="R309" s="61"/>
      <c r="S309" s="61"/>
      <c r="T309" s="62"/>
      <c r="AT309" s="18" t="s">
        <v>187</v>
      </c>
      <c r="AU309" s="18" t="s">
        <v>85</v>
      </c>
    </row>
    <row r="310" spans="2:65" s="1" customFormat="1" ht="19.5">
      <c r="B310" s="35"/>
      <c r="C310" s="36"/>
      <c r="D310" s="195" t="s">
        <v>333</v>
      </c>
      <c r="E310" s="36"/>
      <c r="F310" s="241" t="s">
        <v>3252</v>
      </c>
      <c r="G310" s="36"/>
      <c r="H310" s="36"/>
      <c r="I310" s="113"/>
      <c r="J310" s="36"/>
      <c r="K310" s="36"/>
      <c r="L310" s="39"/>
      <c r="M310" s="197"/>
      <c r="N310" s="61"/>
      <c r="O310" s="61"/>
      <c r="P310" s="61"/>
      <c r="Q310" s="61"/>
      <c r="R310" s="61"/>
      <c r="S310" s="61"/>
      <c r="T310" s="62"/>
      <c r="AT310" s="18" t="s">
        <v>333</v>
      </c>
      <c r="AU310" s="18" t="s">
        <v>85</v>
      </c>
    </row>
    <row r="311" spans="2:65" s="1" customFormat="1" ht="16.5" customHeight="1">
      <c r="B311" s="35"/>
      <c r="C311" s="183" t="s">
        <v>1236</v>
      </c>
      <c r="D311" s="183" t="s">
        <v>180</v>
      </c>
      <c r="E311" s="184" t="s">
        <v>3263</v>
      </c>
      <c r="F311" s="185" t="s">
        <v>3264</v>
      </c>
      <c r="G311" s="186" t="s">
        <v>439</v>
      </c>
      <c r="H311" s="187">
        <v>9</v>
      </c>
      <c r="I311" s="188"/>
      <c r="J311" s="189">
        <f>ROUND(I311*H311,2)</f>
        <v>0</v>
      </c>
      <c r="K311" s="185" t="s">
        <v>184</v>
      </c>
      <c r="L311" s="39"/>
      <c r="M311" s="190" t="s">
        <v>19</v>
      </c>
      <c r="N311" s="191" t="s">
        <v>46</v>
      </c>
      <c r="O311" s="61"/>
      <c r="P311" s="192">
        <f>O311*H311</f>
        <v>0</v>
      </c>
      <c r="Q311" s="192">
        <v>1.8400000000000001E-3</v>
      </c>
      <c r="R311" s="192">
        <f>Q311*H311</f>
        <v>1.6560000000000002E-2</v>
      </c>
      <c r="S311" s="192">
        <v>0</v>
      </c>
      <c r="T311" s="193">
        <f>S311*H311</f>
        <v>0</v>
      </c>
      <c r="AR311" s="18" t="s">
        <v>288</v>
      </c>
      <c r="AT311" s="18" t="s">
        <v>180</v>
      </c>
      <c r="AU311" s="18" t="s">
        <v>85</v>
      </c>
      <c r="AY311" s="18" t="s">
        <v>178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8" t="s">
        <v>83</v>
      </c>
      <c r="BK311" s="194">
        <f>ROUND(I311*H311,2)</f>
        <v>0</v>
      </c>
      <c r="BL311" s="18" t="s">
        <v>288</v>
      </c>
      <c r="BM311" s="18" t="s">
        <v>3265</v>
      </c>
    </row>
    <row r="312" spans="2:65" s="1" customFormat="1" ht="11.25">
      <c r="B312" s="35"/>
      <c r="C312" s="36"/>
      <c r="D312" s="195" t="s">
        <v>187</v>
      </c>
      <c r="E312" s="36"/>
      <c r="F312" s="196" t="s">
        <v>3266</v>
      </c>
      <c r="G312" s="36"/>
      <c r="H312" s="36"/>
      <c r="I312" s="113"/>
      <c r="J312" s="36"/>
      <c r="K312" s="36"/>
      <c r="L312" s="39"/>
      <c r="M312" s="197"/>
      <c r="N312" s="61"/>
      <c r="O312" s="61"/>
      <c r="P312" s="61"/>
      <c r="Q312" s="61"/>
      <c r="R312" s="61"/>
      <c r="S312" s="61"/>
      <c r="T312" s="62"/>
      <c r="AT312" s="18" t="s">
        <v>187</v>
      </c>
      <c r="AU312" s="18" t="s">
        <v>85</v>
      </c>
    </row>
    <row r="313" spans="2:65" s="1" customFormat="1" ht="39">
      <c r="B313" s="35"/>
      <c r="C313" s="36"/>
      <c r="D313" s="195" t="s">
        <v>333</v>
      </c>
      <c r="E313" s="36"/>
      <c r="F313" s="241" t="s">
        <v>3267</v>
      </c>
      <c r="G313" s="36"/>
      <c r="H313" s="36"/>
      <c r="I313" s="113"/>
      <c r="J313" s="36"/>
      <c r="K313" s="36"/>
      <c r="L313" s="39"/>
      <c r="M313" s="197"/>
      <c r="N313" s="61"/>
      <c r="O313" s="61"/>
      <c r="P313" s="61"/>
      <c r="Q313" s="61"/>
      <c r="R313" s="61"/>
      <c r="S313" s="61"/>
      <c r="T313" s="62"/>
      <c r="AT313" s="18" t="s">
        <v>333</v>
      </c>
      <c r="AU313" s="18" t="s">
        <v>85</v>
      </c>
    </row>
    <row r="314" spans="2:65" s="1" customFormat="1" ht="22.5" customHeight="1">
      <c r="B314" s="35"/>
      <c r="C314" s="183" t="s">
        <v>1259</v>
      </c>
      <c r="D314" s="183" t="s">
        <v>180</v>
      </c>
      <c r="E314" s="184" t="s">
        <v>3268</v>
      </c>
      <c r="F314" s="185" t="s">
        <v>3269</v>
      </c>
      <c r="G314" s="186" t="s">
        <v>291</v>
      </c>
      <c r="H314" s="187">
        <v>4</v>
      </c>
      <c r="I314" s="188"/>
      <c r="J314" s="189">
        <f>ROUND(I314*H314,2)</f>
        <v>0</v>
      </c>
      <c r="K314" s="185" t="s">
        <v>487</v>
      </c>
      <c r="L314" s="39"/>
      <c r="M314" s="190" t="s">
        <v>19</v>
      </c>
      <c r="N314" s="191" t="s">
        <v>46</v>
      </c>
      <c r="O314" s="61"/>
      <c r="P314" s="192">
        <f>O314*H314</f>
        <v>0</v>
      </c>
      <c r="Q314" s="192">
        <v>3.1E-4</v>
      </c>
      <c r="R314" s="192">
        <f>Q314*H314</f>
        <v>1.24E-3</v>
      </c>
      <c r="S314" s="192">
        <v>0</v>
      </c>
      <c r="T314" s="193">
        <f>S314*H314</f>
        <v>0</v>
      </c>
      <c r="AR314" s="18" t="s">
        <v>288</v>
      </c>
      <c r="AT314" s="18" t="s">
        <v>180</v>
      </c>
      <c r="AU314" s="18" t="s">
        <v>85</v>
      </c>
      <c r="AY314" s="18" t="s">
        <v>178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83</v>
      </c>
      <c r="BK314" s="194">
        <f>ROUND(I314*H314,2)</f>
        <v>0</v>
      </c>
      <c r="BL314" s="18" t="s">
        <v>288</v>
      </c>
      <c r="BM314" s="18" t="s">
        <v>3270</v>
      </c>
    </row>
    <row r="315" spans="2:65" s="1" customFormat="1" ht="11.25">
      <c r="B315" s="35"/>
      <c r="C315" s="36"/>
      <c r="D315" s="195" t="s">
        <v>187</v>
      </c>
      <c r="E315" s="36"/>
      <c r="F315" s="196" t="s">
        <v>3269</v>
      </c>
      <c r="G315" s="36"/>
      <c r="H315" s="36"/>
      <c r="I315" s="113"/>
      <c r="J315" s="36"/>
      <c r="K315" s="36"/>
      <c r="L315" s="39"/>
      <c r="M315" s="197"/>
      <c r="N315" s="61"/>
      <c r="O315" s="61"/>
      <c r="P315" s="61"/>
      <c r="Q315" s="61"/>
      <c r="R315" s="61"/>
      <c r="S315" s="61"/>
      <c r="T315" s="62"/>
      <c r="AT315" s="18" t="s">
        <v>187</v>
      </c>
      <c r="AU315" s="18" t="s">
        <v>85</v>
      </c>
    </row>
    <row r="316" spans="2:65" s="13" customFormat="1" ht="11.25">
      <c r="B316" s="208"/>
      <c r="C316" s="209"/>
      <c r="D316" s="195" t="s">
        <v>189</v>
      </c>
      <c r="E316" s="210" t="s">
        <v>19</v>
      </c>
      <c r="F316" s="211" t="s">
        <v>3271</v>
      </c>
      <c r="G316" s="209"/>
      <c r="H316" s="212">
        <v>4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189</v>
      </c>
      <c r="AU316" s="218" t="s">
        <v>85</v>
      </c>
      <c r="AV316" s="13" t="s">
        <v>85</v>
      </c>
      <c r="AW316" s="13" t="s">
        <v>35</v>
      </c>
      <c r="AX316" s="13" t="s">
        <v>83</v>
      </c>
      <c r="AY316" s="218" t="s">
        <v>178</v>
      </c>
    </row>
    <row r="317" spans="2:65" s="1" customFormat="1" ht="16.5" customHeight="1">
      <c r="B317" s="35"/>
      <c r="C317" s="183" t="s">
        <v>1284</v>
      </c>
      <c r="D317" s="183" t="s">
        <v>180</v>
      </c>
      <c r="E317" s="184" t="s">
        <v>3272</v>
      </c>
      <c r="F317" s="185" t="s">
        <v>3273</v>
      </c>
      <c r="G317" s="186" t="s">
        <v>1843</v>
      </c>
      <c r="H317" s="255"/>
      <c r="I317" s="188"/>
      <c r="J317" s="189">
        <f>ROUND(I317*H317,2)</f>
        <v>0</v>
      </c>
      <c r="K317" s="185" t="s">
        <v>184</v>
      </c>
      <c r="L317" s="39"/>
      <c r="M317" s="190" t="s">
        <v>19</v>
      </c>
      <c r="N317" s="191" t="s">
        <v>46</v>
      </c>
      <c r="O317" s="61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AR317" s="18" t="s">
        <v>288</v>
      </c>
      <c r="AT317" s="18" t="s">
        <v>180</v>
      </c>
      <c r="AU317" s="18" t="s">
        <v>85</v>
      </c>
      <c r="AY317" s="18" t="s">
        <v>178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83</v>
      </c>
      <c r="BK317" s="194">
        <f>ROUND(I317*H317,2)</f>
        <v>0</v>
      </c>
      <c r="BL317" s="18" t="s">
        <v>288</v>
      </c>
      <c r="BM317" s="18" t="s">
        <v>3274</v>
      </c>
    </row>
    <row r="318" spans="2:65" s="1" customFormat="1" ht="19.5">
      <c r="B318" s="35"/>
      <c r="C318" s="36"/>
      <c r="D318" s="195" t="s">
        <v>187</v>
      </c>
      <c r="E318" s="36"/>
      <c r="F318" s="196" t="s">
        <v>3275</v>
      </c>
      <c r="G318" s="36"/>
      <c r="H318" s="36"/>
      <c r="I318" s="113"/>
      <c r="J318" s="36"/>
      <c r="K318" s="36"/>
      <c r="L318" s="39"/>
      <c r="M318" s="197"/>
      <c r="N318" s="61"/>
      <c r="O318" s="61"/>
      <c r="P318" s="61"/>
      <c r="Q318" s="61"/>
      <c r="R318" s="61"/>
      <c r="S318" s="61"/>
      <c r="T318" s="62"/>
      <c r="AT318" s="18" t="s">
        <v>187</v>
      </c>
      <c r="AU318" s="18" t="s">
        <v>85</v>
      </c>
    </row>
    <row r="319" spans="2:65" s="11" customFormat="1" ht="22.9" customHeight="1">
      <c r="B319" s="167"/>
      <c r="C319" s="168"/>
      <c r="D319" s="169" t="s">
        <v>74</v>
      </c>
      <c r="E319" s="181" t="s">
        <v>3276</v>
      </c>
      <c r="F319" s="181" t="s">
        <v>3277</v>
      </c>
      <c r="G319" s="168"/>
      <c r="H319" s="168"/>
      <c r="I319" s="171"/>
      <c r="J319" s="182">
        <f>BK319</f>
        <v>0</v>
      </c>
      <c r="K319" s="168"/>
      <c r="L319" s="173"/>
      <c r="M319" s="174"/>
      <c r="N319" s="175"/>
      <c r="O319" s="175"/>
      <c r="P319" s="176">
        <f>SUM(P320:P329)</f>
        <v>0</v>
      </c>
      <c r="Q319" s="175"/>
      <c r="R319" s="176">
        <f>SUM(R320:R329)</f>
        <v>7.3599999999999999E-2</v>
      </c>
      <c r="S319" s="175"/>
      <c r="T319" s="177">
        <f>SUM(T320:T329)</f>
        <v>0</v>
      </c>
      <c r="AR319" s="178" t="s">
        <v>85</v>
      </c>
      <c r="AT319" s="179" t="s">
        <v>74</v>
      </c>
      <c r="AU319" s="179" t="s">
        <v>83</v>
      </c>
      <c r="AY319" s="178" t="s">
        <v>178</v>
      </c>
      <c r="BK319" s="180">
        <f>SUM(BK320:BK329)</f>
        <v>0</v>
      </c>
    </row>
    <row r="320" spans="2:65" s="1" customFormat="1" ht="16.5" customHeight="1">
      <c r="B320" s="35"/>
      <c r="C320" s="183" t="s">
        <v>1318</v>
      </c>
      <c r="D320" s="183" t="s">
        <v>180</v>
      </c>
      <c r="E320" s="184" t="s">
        <v>3278</v>
      </c>
      <c r="F320" s="185" t="s">
        <v>3279</v>
      </c>
      <c r="G320" s="186" t="s">
        <v>439</v>
      </c>
      <c r="H320" s="187">
        <v>8</v>
      </c>
      <c r="I320" s="188"/>
      <c r="J320" s="189">
        <f>ROUND(I320*H320,2)</f>
        <v>0</v>
      </c>
      <c r="K320" s="185" t="s">
        <v>184</v>
      </c>
      <c r="L320" s="39"/>
      <c r="M320" s="190" t="s">
        <v>19</v>
      </c>
      <c r="N320" s="191" t="s">
        <v>46</v>
      </c>
      <c r="O320" s="61"/>
      <c r="P320" s="192">
        <f>O320*H320</f>
        <v>0</v>
      </c>
      <c r="Q320" s="192">
        <v>9.1999999999999998E-3</v>
      </c>
      <c r="R320" s="192">
        <f>Q320*H320</f>
        <v>7.3599999999999999E-2</v>
      </c>
      <c r="S320" s="192">
        <v>0</v>
      </c>
      <c r="T320" s="193">
        <f>S320*H320</f>
        <v>0</v>
      </c>
      <c r="AR320" s="18" t="s">
        <v>288</v>
      </c>
      <c r="AT320" s="18" t="s">
        <v>180</v>
      </c>
      <c r="AU320" s="18" t="s">
        <v>85</v>
      </c>
      <c r="AY320" s="18" t="s">
        <v>178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8" t="s">
        <v>83</v>
      </c>
      <c r="BK320" s="194">
        <f>ROUND(I320*H320,2)</f>
        <v>0</v>
      </c>
      <c r="BL320" s="18" t="s">
        <v>288</v>
      </c>
      <c r="BM320" s="18" t="s">
        <v>3280</v>
      </c>
    </row>
    <row r="321" spans="2:65" s="1" customFormat="1" ht="19.5">
      <c r="B321" s="35"/>
      <c r="C321" s="36"/>
      <c r="D321" s="195" t="s">
        <v>187</v>
      </c>
      <c r="E321" s="36"/>
      <c r="F321" s="196" t="s">
        <v>3281</v>
      </c>
      <c r="G321" s="36"/>
      <c r="H321" s="36"/>
      <c r="I321" s="113"/>
      <c r="J321" s="36"/>
      <c r="K321" s="36"/>
      <c r="L321" s="39"/>
      <c r="M321" s="197"/>
      <c r="N321" s="61"/>
      <c r="O321" s="61"/>
      <c r="P321" s="61"/>
      <c r="Q321" s="61"/>
      <c r="R321" s="61"/>
      <c r="S321" s="61"/>
      <c r="T321" s="62"/>
      <c r="AT321" s="18" t="s">
        <v>187</v>
      </c>
      <c r="AU321" s="18" t="s">
        <v>85</v>
      </c>
    </row>
    <row r="322" spans="2:65" s="1" customFormat="1" ht="19.5">
      <c r="B322" s="35"/>
      <c r="C322" s="36"/>
      <c r="D322" s="195" t="s">
        <v>333</v>
      </c>
      <c r="E322" s="36"/>
      <c r="F322" s="241" t="s">
        <v>3282</v>
      </c>
      <c r="G322" s="36"/>
      <c r="H322" s="36"/>
      <c r="I322" s="113"/>
      <c r="J322" s="36"/>
      <c r="K322" s="36"/>
      <c r="L322" s="39"/>
      <c r="M322" s="197"/>
      <c r="N322" s="61"/>
      <c r="O322" s="61"/>
      <c r="P322" s="61"/>
      <c r="Q322" s="61"/>
      <c r="R322" s="61"/>
      <c r="S322" s="61"/>
      <c r="T322" s="62"/>
      <c r="AT322" s="18" t="s">
        <v>333</v>
      </c>
      <c r="AU322" s="18" t="s">
        <v>85</v>
      </c>
    </row>
    <row r="323" spans="2:65" s="12" customFormat="1" ht="11.25">
      <c r="B323" s="198"/>
      <c r="C323" s="199"/>
      <c r="D323" s="195" t="s">
        <v>189</v>
      </c>
      <c r="E323" s="200" t="s">
        <v>19</v>
      </c>
      <c r="F323" s="201" t="s">
        <v>3283</v>
      </c>
      <c r="G323" s="199"/>
      <c r="H323" s="200" t="s">
        <v>19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189</v>
      </c>
      <c r="AU323" s="207" t="s">
        <v>85</v>
      </c>
      <c r="AV323" s="12" t="s">
        <v>83</v>
      </c>
      <c r="AW323" s="12" t="s">
        <v>35</v>
      </c>
      <c r="AX323" s="12" t="s">
        <v>75</v>
      </c>
      <c r="AY323" s="207" t="s">
        <v>178</v>
      </c>
    </row>
    <row r="324" spans="2:65" s="13" customFormat="1" ht="11.25">
      <c r="B324" s="208"/>
      <c r="C324" s="209"/>
      <c r="D324" s="195" t="s">
        <v>189</v>
      </c>
      <c r="E324" s="210" t="s">
        <v>19</v>
      </c>
      <c r="F324" s="211" t="s">
        <v>223</v>
      </c>
      <c r="G324" s="209"/>
      <c r="H324" s="212">
        <v>7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189</v>
      </c>
      <c r="AU324" s="218" t="s">
        <v>85</v>
      </c>
      <c r="AV324" s="13" t="s">
        <v>85</v>
      </c>
      <c r="AW324" s="13" t="s">
        <v>35</v>
      </c>
      <c r="AX324" s="13" t="s">
        <v>75</v>
      </c>
      <c r="AY324" s="218" t="s">
        <v>178</v>
      </c>
    </row>
    <row r="325" spans="2:65" s="12" customFormat="1" ht="11.25">
      <c r="B325" s="198"/>
      <c r="C325" s="199"/>
      <c r="D325" s="195" t="s">
        <v>189</v>
      </c>
      <c r="E325" s="200" t="s">
        <v>19</v>
      </c>
      <c r="F325" s="201" t="s">
        <v>3284</v>
      </c>
      <c r="G325" s="199"/>
      <c r="H325" s="200" t="s">
        <v>19</v>
      </c>
      <c r="I325" s="202"/>
      <c r="J325" s="199"/>
      <c r="K325" s="199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189</v>
      </c>
      <c r="AU325" s="207" t="s">
        <v>85</v>
      </c>
      <c r="AV325" s="12" t="s">
        <v>83</v>
      </c>
      <c r="AW325" s="12" t="s">
        <v>35</v>
      </c>
      <c r="AX325" s="12" t="s">
        <v>75</v>
      </c>
      <c r="AY325" s="207" t="s">
        <v>178</v>
      </c>
    </row>
    <row r="326" spans="2:65" s="13" customFormat="1" ht="11.25">
      <c r="B326" s="208"/>
      <c r="C326" s="209"/>
      <c r="D326" s="195" t="s">
        <v>189</v>
      </c>
      <c r="E326" s="210" t="s">
        <v>19</v>
      </c>
      <c r="F326" s="211" t="s">
        <v>83</v>
      </c>
      <c r="G326" s="209"/>
      <c r="H326" s="212">
        <v>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189</v>
      </c>
      <c r="AU326" s="218" t="s">
        <v>85</v>
      </c>
      <c r="AV326" s="13" t="s">
        <v>85</v>
      </c>
      <c r="AW326" s="13" t="s">
        <v>35</v>
      </c>
      <c r="AX326" s="13" t="s">
        <v>75</v>
      </c>
      <c r="AY326" s="218" t="s">
        <v>178</v>
      </c>
    </row>
    <row r="327" spans="2:65" s="14" customFormat="1" ht="11.25">
      <c r="B327" s="219"/>
      <c r="C327" s="220"/>
      <c r="D327" s="195" t="s">
        <v>189</v>
      </c>
      <c r="E327" s="221" t="s">
        <v>19</v>
      </c>
      <c r="F327" s="222" t="s">
        <v>258</v>
      </c>
      <c r="G327" s="220"/>
      <c r="H327" s="223">
        <v>8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189</v>
      </c>
      <c r="AU327" s="229" t="s">
        <v>85</v>
      </c>
      <c r="AV327" s="14" t="s">
        <v>185</v>
      </c>
      <c r="AW327" s="14" t="s">
        <v>35</v>
      </c>
      <c r="AX327" s="14" t="s">
        <v>83</v>
      </c>
      <c r="AY327" s="229" t="s">
        <v>178</v>
      </c>
    </row>
    <row r="328" spans="2:65" s="1" customFormat="1" ht="16.5" customHeight="1">
      <c r="B328" s="35"/>
      <c r="C328" s="183" t="s">
        <v>1328</v>
      </c>
      <c r="D328" s="183" t="s">
        <v>180</v>
      </c>
      <c r="E328" s="184" t="s">
        <v>3285</v>
      </c>
      <c r="F328" s="185" t="s">
        <v>3286</v>
      </c>
      <c r="G328" s="186" t="s">
        <v>1843</v>
      </c>
      <c r="H328" s="255"/>
      <c r="I328" s="188"/>
      <c r="J328" s="189">
        <f>ROUND(I328*H328,2)</f>
        <v>0</v>
      </c>
      <c r="K328" s="185" t="s">
        <v>184</v>
      </c>
      <c r="L328" s="39"/>
      <c r="M328" s="190" t="s">
        <v>19</v>
      </c>
      <c r="N328" s="191" t="s">
        <v>46</v>
      </c>
      <c r="O328" s="61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AR328" s="18" t="s">
        <v>288</v>
      </c>
      <c r="AT328" s="18" t="s">
        <v>180</v>
      </c>
      <c r="AU328" s="18" t="s">
        <v>85</v>
      </c>
      <c r="AY328" s="18" t="s">
        <v>178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83</v>
      </c>
      <c r="BK328" s="194">
        <f>ROUND(I328*H328,2)</f>
        <v>0</v>
      </c>
      <c r="BL328" s="18" t="s">
        <v>288</v>
      </c>
      <c r="BM328" s="18" t="s">
        <v>3287</v>
      </c>
    </row>
    <row r="329" spans="2:65" s="1" customFormat="1" ht="19.5">
      <c r="B329" s="35"/>
      <c r="C329" s="36"/>
      <c r="D329" s="195" t="s">
        <v>187</v>
      </c>
      <c r="E329" s="36"/>
      <c r="F329" s="196" t="s">
        <v>3288</v>
      </c>
      <c r="G329" s="36"/>
      <c r="H329" s="36"/>
      <c r="I329" s="113"/>
      <c r="J329" s="36"/>
      <c r="K329" s="36"/>
      <c r="L329" s="39"/>
      <c r="M329" s="256"/>
      <c r="N329" s="257"/>
      <c r="O329" s="257"/>
      <c r="P329" s="257"/>
      <c r="Q329" s="257"/>
      <c r="R329" s="257"/>
      <c r="S329" s="257"/>
      <c r="T329" s="258"/>
      <c r="AT329" s="18" t="s">
        <v>187</v>
      </c>
      <c r="AU329" s="18" t="s">
        <v>85</v>
      </c>
    </row>
    <row r="330" spans="2:65" s="1" customFormat="1" ht="6.95" customHeight="1">
      <c r="B330" s="47"/>
      <c r="C330" s="48"/>
      <c r="D330" s="48"/>
      <c r="E330" s="48"/>
      <c r="F330" s="48"/>
      <c r="G330" s="48"/>
      <c r="H330" s="48"/>
      <c r="I330" s="135"/>
      <c r="J330" s="48"/>
      <c r="K330" s="48"/>
      <c r="L330" s="39"/>
    </row>
  </sheetData>
  <sheetProtection algorithmName="SHA-512" hashValue="DMFjxZqVXN6GYVM++vqowdLT3aO73IUEF7b9ikeHliqADHCEljzqoEA97VMv0a7ofx9erTZ/VX3olS1I6ov3OA==" saltValue="9mgy7GSrvs6WMW57Kbgh5nculTQkSo9HlPkyKM9th+6TPrhrI9jAeRXzYzaXI3QsPbDvi/krpfUG0v9pv3g6+g==" spinCount="100000" sheet="1" objects="1" scenarios="1" formatColumns="0" formatRows="0" autoFilter="0"/>
  <autoFilter ref="C93:K32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0"/>
  <sheetViews>
    <sheetView showGridLines="0" workbookViewId="0">
      <selection activeCell="D6" sqref="D6"/>
    </sheetView>
  </sheetViews>
  <sheetFormatPr defaultRowHeight="15"/>
  <cols>
    <col min="1" max="1" width="2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96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608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3289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ROUND(J94,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ROUND((SUM(BE94:BE249)),  2)</f>
        <v>0</v>
      </c>
      <c r="I35" s="124">
        <v>0.21</v>
      </c>
      <c r="J35" s="123">
        <f>ROUND(((SUM(BE94:BE249))*I35),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ROUND((SUM(BF94:BF249)),  2)</f>
        <v>0</v>
      </c>
      <c r="I36" s="124">
        <v>0.15</v>
      </c>
      <c r="J36" s="123">
        <f>ROUND(((SUM(BF94:BF249))*I36),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ROUND((SUM(BG94:BG249)),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ROUND((SUM(BH94:BH249)),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ROUND((SUM(BI94:BI249)),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608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202 - EI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J94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3290</v>
      </c>
      <c r="E64" s="147"/>
      <c r="F64" s="147"/>
      <c r="G64" s="147"/>
      <c r="H64" s="147"/>
      <c r="I64" s="148"/>
      <c r="J64" s="149">
        <f>J95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3291</v>
      </c>
      <c r="E65" s="153"/>
      <c r="F65" s="153"/>
      <c r="G65" s="153"/>
      <c r="H65" s="153"/>
      <c r="I65" s="154"/>
      <c r="J65" s="155">
        <f>J96</f>
        <v>0</v>
      </c>
      <c r="K65" s="95"/>
      <c r="L65" s="156"/>
    </row>
    <row r="66" spans="2:12" s="9" customFormat="1" ht="14.85" customHeight="1">
      <c r="B66" s="151"/>
      <c r="C66" s="95"/>
      <c r="D66" s="152" t="s">
        <v>3292</v>
      </c>
      <c r="E66" s="153"/>
      <c r="F66" s="153"/>
      <c r="G66" s="153"/>
      <c r="H66" s="153"/>
      <c r="I66" s="154"/>
      <c r="J66" s="155">
        <f>J97</f>
        <v>0</v>
      </c>
      <c r="K66" s="95"/>
      <c r="L66" s="156"/>
    </row>
    <row r="67" spans="2:12" s="9" customFormat="1" ht="14.85" customHeight="1">
      <c r="B67" s="151"/>
      <c r="C67" s="95"/>
      <c r="D67" s="152" t="s">
        <v>3293</v>
      </c>
      <c r="E67" s="153"/>
      <c r="F67" s="153"/>
      <c r="G67" s="153"/>
      <c r="H67" s="153"/>
      <c r="I67" s="154"/>
      <c r="J67" s="155">
        <f>J108</f>
        <v>0</v>
      </c>
      <c r="K67" s="95"/>
      <c r="L67" s="156"/>
    </row>
    <row r="68" spans="2:12" s="9" customFormat="1" ht="14.85" customHeight="1">
      <c r="B68" s="151"/>
      <c r="C68" s="95"/>
      <c r="D68" s="152" t="s">
        <v>3294</v>
      </c>
      <c r="E68" s="153"/>
      <c r="F68" s="153"/>
      <c r="G68" s="153"/>
      <c r="H68" s="153"/>
      <c r="I68" s="154"/>
      <c r="J68" s="155">
        <f>J133</f>
        <v>0</v>
      </c>
      <c r="K68" s="95"/>
      <c r="L68" s="156"/>
    </row>
    <row r="69" spans="2:12" s="9" customFormat="1" ht="14.85" customHeight="1">
      <c r="B69" s="151"/>
      <c r="C69" s="95"/>
      <c r="D69" s="152" t="s">
        <v>3295</v>
      </c>
      <c r="E69" s="153"/>
      <c r="F69" s="153"/>
      <c r="G69" s="153"/>
      <c r="H69" s="153"/>
      <c r="I69" s="154"/>
      <c r="J69" s="155">
        <f>J176</f>
        <v>0</v>
      </c>
      <c r="K69" s="95"/>
      <c r="L69" s="156"/>
    </row>
    <row r="70" spans="2:12" s="9" customFormat="1" ht="14.85" customHeight="1">
      <c r="B70" s="151"/>
      <c r="C70" s="95"/>
      <c r="D70" s="152" t="s">
        <v>3296</v>
      </c>
      <c r="E70" s="153"/>
      <c r="F70" s="153"/>
      <c r="G70" s="153"/>
      <c r="H70" s="153"/>
      <c r="I70" s="154"/>
      <c r="J70" s="155">
        <f>J191</f>
        <v>0</v>
      </c>
      <c r="K70" s="95"/>
      <c r="L70" s="156"/>
    </row>
    <row r="71" spans="2:12" s="9" customFormat="1" ht="14.85" customHeight="1">
      <c r="B71" s="151"/>
      <c r="C71" s="95"/>
      <c r="D71" s="152" t="s">
        <v>3297</v>
      </c>
      <c r="E71" s="153"/>
      <c r="F71" s="153"/>
      <c r="G71" s="153"/>
      <c r="H71" s="153"/>
      <c r="I71" s="154"/>
      <c r="J71" s="155">
        <f>J202</f>
        <v>0</v>
      </c>
      <c r="K71" s="95"/>
      <c r="L71" s="156"/>
    </row>
    <row r="72" spans="2:12" s="9" customFormat="1" ht="14.85" customHeight="1">
      <c r="B72" s="151"/>
      <c r="C72" s="95"/>
      <c r="D72" s="152" t="s">
        <v>3298</v>
      </c>
      <c r="E72" s="153"/>
      <c r="F72" s="153"/>
      <c r="G72" s="153"/>
      <c r="H72" s="153"/>
      <c r="I72" s="154"/>
      <c r="J72" s="155">
        <f>J219</f>
        <v>0</v>
      </c>
      <c r="K72" s="95"/>
      <c r="L72" s="156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5"/>
      <c r="J74" s="48"/>
      <c r="K74" s="48"/>
      <c r="L74" s="39"/>
    </row>
    <row r="78" spans="2:12" s="1" customFormat="1" ht="6.95" customHeight="1">
      <c r="B78" s="49"/>
      <c r="C78" s="50"/>
      <c r="D78" s="50"/>
      <c r="E78" s="50"/>
      <c r="F78" s="50"/>
      <c r="G78" s="50"/>
      <c r="H78" s="50"/>
      <c r="I78" s="138"/>
      <c r="J78" s="50"/>
      <c r="K78" s="50"/>
      <c r="L78" s="39"/>
    </row>
    <row r="79" spans="2:12" s="1" customFormat="1" ht="24.95" customHeight="1">
      <c r="B79" s="35"/>
      <c r="C79" s="24" t="s">
        <v>163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2" customHeight="1">
      <c r="B81" s="35"/>
      <c r="C81" s="30" t="s">
        <v>16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6.5" customHeight="1">
      <c r="B82" s="35"/>
      <c r="C82" s="36"/>
      <c r="D82" s="36"/>
      <c r="E82" s="391" t="str">
        <f>E7</f>
        <v>Modernizace sportovního areálu Za Branou</v>
      </c>
      <c r="F82" s="392"/>
      <c r="G82" s="392"/>
      <c r="H82" s="392"/>
      <c r="I82" s="113"/>
      <c r="J82" s="36"/>
      <c r="K82" s="36"/>
      <c r="L82" s="39"/>
    </row>
    <row r="83" spans="2:63" ht="12" customHeight="1">
      <c r="B83" s="22"/>
      <c r="C83" s="30" t="s">
        <v>140</v>
      </c>
      <c r="D83" s="23"/>
      <c r="E83" s="23"/>
      <c r="F83" s="23"/>
      <c r="G83" s="23"/>
      <c r="H83" s="23"/>
      <c r="J83" s="23"/>
      <c r="K83" s="23"/>
      <c r="L83" s="21"/>
    </row>
    <row r="84" spans="2:63" s="1" customFormat="1" ht="16.5" customHeight="1">
      <c r="B84" s="35"/>
      <c r="C84" s="36"/>
      <c r="D84" s="36"/>
      <c r="E84" s="391" t="s">
        <v>608</v>
      </c>
      <c r="F84" s="359"/>
      <c r="G84" s="359"/>
      <c r="H84" s="359"/>
      <c r="I84" s="113"/>
      <c r="J84" s="36"/>
      <c r="K84" s="36"/>
      <c r="L84" s="39"/>
    </row>
    <row r="85" spans="2:63" s="1" customFormat="1" ht="12" customHeight="1">
      <c r="B85" s="35"/>
      <c r="C85" s="30" t="s">
        <v>2971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63" s="1" customFormat="1" ht="16.5" customHeight="1">
      <c r="B86" s="35"/>
      <c r="C86" s="36"/>
      <c r="D86" s="36"/>
      <c r="E86" s="360" t="str">
        <f>E11</f>
        <v>202 - EI</v>
      </c>
      <c r="F86" s="359"/>
      <c r="G86" s="359"/>
      <c r="H86" s="359"/>
      <c r="I86" s="113"/>
      <c r="J86" s="36"/>
      <c r="K86" s="36"/>
      <c r="L86" s="39"/>
    </row>
    <row r="87" spans="2:63" s="1" customFormat="1" ht="6.9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2" customHeight="1">
      <c r="B88" s="35"/>
      <c r="C88" s="30" t="s">
        <v>21</v>
      </c>
      <c r="D88" s="36"/>
      <c r="E88" s="36"/>
      <c r="F88" s="28" t="str">
        <f>F14</f>
        <v>Pacov</v>
      </c>
      <c r="G88" s="36"/>
      <c r="H88" s="36"/>
      <c r="I88" s="114" t="s">
        <v>23</v>
      </c>
      <c r="J88" s="56" t="str">
        <f>IF(J14="","",J14)</f>
        <v>18.5.2019</v>
      </c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3.7" customHeight="1">
      <c r="B90" s="35"/>
      <c r="C90" s="30" t="s">
        <v>25</v>
      </c>
      <c r="D90" s="36"/>
      <c r="E90" s="36"/>
      <c r="F90" s="28" t="str">
        <f>E17</f>
        <v>TJ Slavoj Pacov</v>
      </c>
      <c r="G90" s="36"/>
      <c r="H90" s="36"/>
      <c r="I90" s="114" t="s">
        <v>32</v>
      </c>
      <c r="J90" s="33" t="str">
        <f>E23</f>
        <v>Ing. Jan Šlechta</v>
      </c>
      <c r="K90" s="36"/>
      <c r="L90" s="39"/>
    </row>
    <row r="91" spans="2:63" s="1" customFormat="1" ht="13.7" customHeight="1">
      <c r="B91" s="35"/>
      <c r="C91" s="30" t="s">
        <v>30</v>
      </c>
      <c r="D91" s="36"/>
      <c r="E91" s="36"/>
      <c r="F91" s="28" t="str">
        <f>IF(E20="","",E20)</f>
        <v>Vyplň údaj</v>
      </c>
      <c r="G91" s="36"/>
      <c r="H91" s="36"/>
      <c r="I91" s="114" t="s">
        <v>36</v>
      </c>
      <c r="J91" s="33" t="str">
        <f>E26</f>
        <v>Ing. Pavel Vochozka</v>
      </c>
      <c r="K91" s="36"/>
      <c r="L91" s="39"/>
    </row>
    <row r="92" spans="2:63" s="1" customFormat="1" ht="10.35" customHeight="1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63" s="10" customFormat="1" ht="29.25" customHeight="1">
      <c r="B93" s="157"/>
      <c r="C93" s="158" t="s">
        <v>164</v>
      </c>
      <c r="D93" s="159" t="s">
        <v>60</v>
      </c>
      <c r="E93" s="159" t="s">
        <v>56</v>
      </c>
      <c r="F93" s="159" t="s">
        <v>57</v>
      </c>
      <c r="G93" s="159" t="s">
        <v>165</v>
      </c>
      <c r="H93" s="159" t="s">
        <v>166</v>
      </c>
      <c r="I93" s="160" t="s">
        <v>167</v>
      </c>
      <c r="J93" s="159" t="s">
        <v>144</v>
      </c>
      <c r="K93" s="161" t="s">
        <v>168</v>
      </c>
      <c r="L93" s="162"/>
      <c r="M93" s="65" t="s">
        <v>19</v>
      </c>
      <c r="N93" s="66" t="s">
        <v>45</v>
      </c>
      <c r="O93" s="66" t="s">
        <v>169</v>
      </c>
      <c r="P93" s="66" t="s">
        <v>170</v>
      </c>
      <c r="Q93" s="66" t="s">
        <v>171</v>
      </c>
      <c r="R93" s="66" t="s">
        <v>172</v>
      </c>
      <c r="S93" s="66" t="s">
        <v>173</v>
      </c>
      <c r="T93" s="67" t="s">
        <v>174</v>
      </c>
    </row>
    <row r="94" spans="2:63" s="1" customFormat="1" ht="22.9" customHeight="1">
      <c r="B94" s="35"/>
      <c r="C94" s="72" t="s">
        <v>175</v>
      </c>
      <c r="D94" s="36"/>
      <c r="E94" s="36"/>
      <c r="F94" s="36"/>
      <c r="G94" s="36"/>
      <c r="H94" s="36"/>
      <c r="I94" s="113"/>
      <c r="J94" s="163">
        <f>BK94</f>
        <v>0</v>
      </c>
      <c r="K94" s="36"/>
      <c r="L94" s="39"/>
      <c r="M94" s="68"/>
      <c r="N94" s="69"/>
      <c r="O94" s="69"/>
      <c r="P94" s="164">
        <f>P95</f>
        <v>0</v>
      </c>
      <c r="Q94" s="69"/>
      <c r="R94" s="164">
        <f>R95</f>
        <v>0</v>
      </c>
      <c r="S94" s="69"/>
      <c r="T94" s="165">
        <f>T95</f>
        <v>0</v>
      </c>
      <c r="AT94" s="18" t="s">
        <v>74</v>
      </c>
      <c r="AU94" s="18" t="s">
        <v>145</v>
      </c>
      <c r="BK94" s="166">
        <f>BK95</f>
        <v>0</v>
      </c>
    </row>
    <row r="95" spans="2:63" s="11" customFormat="1" ht="25.9" customHeight="1">
      <c r="B95" s="167"/>
      <c r="C95" s="168"/>
      <c r="D95" s="169" t="s">
        <v>74</v>
      </c>
      <c r="E95" s="170" t="s">
        <v>970</v>
      </c>
      <c r="F95" s="170" t="s">
        <v>3299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</f>
        <v>0</v>
      </c>
      <c r="Q95" s="175"/>
      <c r="R95" s="176">
        <f>R96</f>
        <v>0</v>
      </c>
      <c r="S95" s="175"/>
      <c r="T95" s="177">
        <f>T96</f>
        <v>0</v>
      </c>
      <c r="AR95" s="178" t="s">
        <v>198</v>
      </c>
      <c r="AT95" s="179" t="s">
        <v>74</v>
      </c>
      <c r="AU95" s="179" t="s">
        <v>75</v>
      </c>
      <c r="AY95" s="178" t="s">
        <v>178</v>
      </c>
      <c r="BK95" s="180">
        <f>BK96</f>
        <v>0</v>
      </c>
    </row>
    <row r="96" spans="2:63" s="11" customFormat="1" ht="22.9" customHeight="1">
      <c r="B96" s="167"/>
      <c r="C96" s="168"/>
      <c r="D96" s="169" t="s">
        <v>74</v>
      </c>
      <c r="E96" s="181" t="s">
        <v>3300</v>
      </c>
      <c r="F96" s="181" t="s">
        <v>3301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P97+P108+P133+P176+P191+P202+P219</f>
        <v>0</v>
      </c>
      <c r="Q96" s="175"/>
      <c r="R96" s="176">
        <f>R97+R108+R133+R176+R191+R202+R219</f>
        <v>0</v>
      </c>
      <c r="S96" s="175"/>
      <c r="T96" s="177">
        <f>T97+T108+T133+T176+T191+T202+T219</f>
        <v>0</v>
      </c>
      <c r="AR96" s="178" t="s">
        <v>198</v>
      </c>
      <c r="AT96" s="179" t="s">
        <v>74</v>
      </c>
      <c r="AU96" s="179" t="s">
        <v>83</v>
      </c>
      <c r="AY96" s="178" t="s">
        <v>178</v>
      </c>
      <c r="BK96" s="180">
        <f>BK97+BK108+BK133+BK176+BK191+BK202+BK219</f>
        <v>0</v>
      </c>
    </row>
    <row r="97" spans="2:65" s="11" customFormat="1" ht="20.85" customHeight="1">
      <c r="B97" s="167"/>
      <c r="C97" s="168"/>
      <c r="D97" s="169" t="s">
        <v>74</v>
      </c>
      <c r="E97" s="181" t="s">
        <v>3302</v>
      </c>
      <c r="F97" s="181" t="s">
        <v>3303</v>
      </c>
      <c r="G97" s="168"/>
      <c r="H97" s="168"/>
      <c r="I97" s="171"/>
      <c r="J97" s="182">
        <f>BK97</f>
        <v>0</v>
      </c>
      <c r="K97" s="168"/>
      <c r="L97" s="173"/>
      <c r="M97" s="174"/>
      <c r="N97" s="175"/>
      <c r="O97" s="175"/>
      <c r="P97" s="176">
        <f>SUM(P98:P107)</f>
        <v>0</v>
      </c>
      <c r="Q97" s="175"/>
      <c r="R97" s="176">
        <f>SUM(R98:R107)</f>
        <v>0</v>
      </c>
      <c r="S97" s="175"/>
      <c r="T97" s="177">
        <f>SUM(T98:T107)</f>
        <v>0</v>
      </c>
      <c r="AR97" s="178" t="s">
        <v>198</v>
      </c>
      <c r="AT97" s="179" t="s">
        <v>74</v>
      </c>
      <c r="AU97" s="179" t="s">
        <v>85</v>
      </c>
      <c r="AY97" s="178" t="s">
        <v>178</v>
      </c>
      <c r="BK97" s="180">
        <f>SUM(BK98:BK107)</f>
        <v>0</v>
      </c>
    </row>
    <row r="98" spans="2:65" s="1" customFormat="1" ht="16.5" customHeight="1">
      <c r="B98" s="35"/>
      <c r="C98" s="183" t="s">
        <v>83</v>
      </c>
      <c r="D98" s="183" t="s">
        <v>180</v>
      </c>
      <c r="E98" s="184" t="s">
        <v>3304</v>
      </c>
      <c r="F98" s="185" t="s">
        <v>3305</v>
      </c>
      <c r="G98" s="186" t="s">
        <v>291</v>
      </c>
      <c r="H98" s="187">
        <v>1</v>
      </c>
      <c r="I98" s="188"/>
      <c r="J98" s="189">
        <f>ROUND(I98*H98,2)</f>
        <v>0</v>
      </c>
      <c r="K98" s="185" t="s">
        <v>212</v>
      </c>
      <c r="L98" s="39"/>
      <c r="M98" s="190" t="s">
        <v>19</v>
      </c>
      <c r="N98" s="191" t="s">
        <v>46</v>
      </c>
      <c r="O98" s="61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18" t="s">
        <v>1134</v>
      </c>
      <c r="AT98" s="18" t="s">
        <v>180</v>
      </c>
      <c r="AU98" s="18" t="s">
        <v>198</v>
      </c>
      <c r="AY98" s="18" t="s">
        <v>178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83</v>
      </c>
      <c r="BK98" s="194">
        <f>ROUND(I98*H98,2)</f>
        <v>0</v>
      </c>
      <c r="BL98" s="18" t="s">
        <v>1134</v>
      </c>
      <c r="BM98" s="18" t="s">
        <v>85</v>
      </c>
    </row>
    <row r="99" spans="2:65" s="1" customFormat="1" ht="11.25">
      <c r="B99" s="35"/>
      <c r="C99" s="36"/>
      <c r="D99" s="195" t="s">
        <v>187</v>
      </c>
      <c r="E99" s="36"/>
      <c r="F99" s="196" t="s">
        <v>3306</v>
      </c>
      <c r="G99" s="36"/>
      <c r="H99" s="36"/>
      <c r="I99" s="113"/>
      <c r="J99" s="36"/>
      <c r="K99" s="36"/>
      <c r="L99" s="39"/>
      <c r="M99" s="197"/>
      <c r="N99" s="61"/>
      <c r="O99" s="61"/>
      <c r="P99" s="61"/>
      <c r="Q99" s="61"/>
      <c r="R99" s="61"/>
      <c r="S99" s="61"/>
      <c r="T99" s="62"/>
      <c r="AT99" s="18" t="s">
        <v>187</v>
      </c>
      <c r="AU99" s="18" t="s">
        <v>198</v>
      </c>
    </row>
    <row r="100" spans="2:65" s="1" customFormat="1" ht="16.5" customHeight="1">
      <c r="B100" s="35"/>
      <c r="C100" s="183" t="s">
        <v>85</v>
      </c>
      <c r="D100" s="183" t="s">
        <v>180</v>
      </c>
      <c r="E100" s="184" t="s">
        <v>3307</v>
      </c>
      <c r="F100" s="185" t="s">
        <v>3308</v>
      </c>
      <c r="G100" s="186" t="s">
        <v>291</v>
      </c>
      <c r="H100" s="187">
        <v>1</v>
      </c>
      <c r="I100" s="188"/>
      <c r="J100" s="189">
        <f>ROUND(I100*H100,2)</f>
        <v>0</v>
      </c>
      <c r="K100" s="185" t="s">
        <v>212</v>
      </c>
      <c r="L100" s="39"/>
      <c r="M100" s="190" t="s">
        <v>19</v>
      </c>
      <c r="N100" s="191" t="s">
        <v>46</v>
      </c>
      <c r="O100" s="61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8" t="s">
        <v>1134</v>
      </c>
      <c r="AT100" s="18" t="s">
        <v>180</v>
      </c>
      <c r="AU100" s="18" t="s">
        <v>198</v>
      </c>
      <c r="AY100" s="18" t="s">
        <v>178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8" t="s">
        <v>83</v>
      </c>
      <c r="BK100" s="194">
        <f>ROUND(I100*H100,2)</f>
        <v>0</v>
      </c>
      <c r="BL100" s="18" t="s">
        <v>1134</v>
      </c>
      <c r="BM100" s="18" t="s">
        <v>185</v>
      </c>
    </row>
    <row r="101" spans="2:65" s="1" customFormat="1" ht="11.25">
      <c r="B101" s="35"/>
      <c r="C101" s="36"/>
      <c r="D101" s="195" t="s">
        <v>187</v>
      </c>
      <c r="E101" s="36"/>
      <c r="F101" s="196" t="s">
        <v>3308</v>
      </c>
      <c r="G101" s="36"/>
      <c r="H101" s="36"/>
      <c r="I101" s="113"/>
      <c r="J101" s="36"/>
      <c r="K101" s="36"/>
      <c r="L101" s="39"/>
      <c r="M101" s="197"/>
      <c r="N101" s="61"/>
      <c r="O101" s="61"/>
      <c r="P101" s="61"/>
      <c r="Q101" s="61"/>
      <c r="R101" s="61"/>
      <c r="S101" s="61"/>
      <c r="T101" s="62"/>
      <c r="AT101" s="18" t="s">
        <v>187</v>
      </c>
      <c r="AU101" s="18" t="s">
        <v>198</v>
      </c>
    </row>
    <row r="102" spans="2:65" s="1" customFormat="1" ht="16.5" customHeight="1">
      <c r="B102" s="35"/>
      <c r="C102" s="183" t="s">
        <v>198</v>
      </c>
      <c r="D102" s="183" t="s">
        <v>180</v>
      </c>
      <c r="E102" s="184" t="s">
        <v>3309</v>
      </c>
      <c r="F102" s="185" t="s">
        <v>3310</v>
      </c>
      <c r="G102" s="186" t="s">
        <v>291</v>
      </c>
      <c r="H102" s="187">
        <v>1</v>
      </c>
      <c r="I102" s="188"/>
      <c r="J102" s="189">
        <f>ROUND(I102*H102,2)</f>
        <v>0</v>
      </c>
      <c r="K102" s="185" t="s">
        <v>212</v>
      </c>
      <c r="L102" s="39"/>
      <c r="M102" s="190" t="s">
        <v>19</v>
      </c>
      <c r="N102" s="191" t="s">
        <v>46</v>
      </c>
      <c r="O102" s="61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18" t="s">
        <v>1134</v>
      </c>
      <c r="AT102" s="18" t="s">
        <v>180</v>
      </c>
      <c r="AU102" s="18" t="s">
        <v>198</v>
      </c>
      <c r="AY102" s="18" t="s">
        <v>178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83</v>
      </c>
      <c r="BK102" s="194">
        <f>ROUND(I102*H102,2)</f>
        <v>0</v>
      </c>
      <c r="BL102" s="18" t="s">
        <v>1134</v>
      </c>
      <c r="BM102" s="18" t="s">
        <v>218</v>
      </c>
    </row>
    <row r="103" spans="2:65" s="1" customFormat="1" ht="11.25">
      <c r="B103" s="35"/>
      <c r="C103" s="36"/>
      <c r="D103" s="195" t="s">
        <v>187</v>
      </c>
      <c r="E103" s="36"/>
      <c r="F103" s="196" t="s">
        <v>3310</v>
      </c>
      <c r="G103" s="36"/>
      <c r="H103" s="36"/>
      <c r="I103" s="113"/>
      <c r="J103" s="36"/>
      <c r="K103" s="36"/>
      <c r="L103" s="39"/>
      <c r="M103" s="197"/>
      <c r="N103" s="61"/>
      <c r="O103" s="61"/>
      <c r="P103" s="61"/>
      <c r="Q103" s="61"/>
      <c r="R103" s="61"/>
      <c r="S103" s="61"/>
      <c r="T103" s="62"/>
      <c r="AT103" s="18" t="s">
        <v>187</v>
      </c>
      <c r="AU103" s="18" t="s">
        <v>198</v>
      </c>
    </row>
    <row r="104" spans="2:65" s="1" customFormat="1" ht="16.5" customHeight="1">
      <c r="B104" s="35"/>
      <c r="C104" s="183" t="s">
        <v>185</v>
      </c>
      <c r="D104" s="183" t="s">
        <v>180</v>
      </c>
      <c r="E104" s="184" t="s">
        <v>3311</v>
      </c>
      <c r="F104" s="185" t="s">
        <v>3312</v>
      </c>
      <c r="G104" s="186" t="s">
        <v>291</v>
      </c>
      <c r="H104" s="187">
        <v>1</v>
      </c>
      <c r="I104" s="188"/>
      <c r="J104" s="189">
        <f>ROUND(I104*H104,2)</f>
        <v>0</v>
      </c>
      <c r="K104" s="185" t="s">
        <v>212</v>
      </c>
      <c r="L104" s="39"/>
      <c r="M104" s="190" t="s">
        <v>19</v>
      </c>
      <c r="N104" s="191" t="s">
        <v>46</v>
      </c>
      <c r="O104" s="61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1134</v>
      </c>
      <c r="AT104" s="18" t="s">
        <v>180</v>
      </c>
      <c r="AU104" s="18" t="s">
        <v>198</v>
      </c>
      <c r="AY104" s="18" t="s">
        <v>178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83</v>
      </c>
      <c r="BK104" s="194">
        <f>ROUND(I104*H104,2)</f>
        <v>0</v>
      </c>
      <c r="BL104" s="18" t="s">
        <v>1134</v>
      </c>
      <c r="BM104" s="18" t="s">
        <v>230</v>
      </c>
    </row>
    <row r="105" spans="2:65" s="1" customFormat="1" ht="11.25">
      <c r="B105" s="35"/>
      <c r="C105" s="36"/>
      <c r="D105" s="195" t="s">
        <v>187</v>
      </c>
      <c r="E105" s="36"/>
      <c r="F105" s="196" t="s">
        <v>3312</v>
      </c>
      <c r="G105" s="36"/>
      <c r="H105" s="36"/>
      <c r="I105" s="113"/>
      <c r="J105" s="36"/>
      <c r="K105" s="36"/>
      <c r="L105" s="39"/>
      <c r="M105" s="197"/>
      <c r="N105" s="61"/>
      <c r="O105" s="61"/>
      <c r="P105" s="61"/>
      <c r="Q105" s="61"/>
      <c r="R105" s="61"/>
      <c r="S105" s="61"/>
      <c r="T105" s="62"/>
      <c r="AT105" s="18" t="s">
        <v>187</v>
      </c>
      <c r="AU105" s="18" t="s">
        <v>198</v>
      </c>
    </row>
    <row r="106" spans="2:65" s="1" customFormat="1" ht="16.5" customHeight="1">
      <c r="B106" s="35"/>
      <c r="C106" s="183" t="s">
        <v>209</v>
      </c>
      <c r="D106" s="183" t="s">
        <v>180</v>
      </c>
      <c r="E106" s="184" t="s">
        <v>3313</v>
      </c>
      <c r="F106" s="185" t="s">
        <v>3314</v>
      </c>
      <c r="G106" s="186" t="s">
        <v>3315</v>
      </c>
      <c r="H106" s="187">
        <v>1</v>
      </c>
      <c r="I106" s="188"/>
      <c r="J106" s="189">
        <f>ROUND(I106*H106,2)</f>
        <v>0</v>
      </c>
      <c r="K106" s="185" t="s">
        <v>212</v>
      </c>
      <c r="L106" s="39"/>
      <c r="M106" s="190" t="s">
        <v>19</v>
      </c>
      <c r="N106" s="191" t="s">
        <v>46</v>
      </c>
      <c r="O106" s="61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18" t="s">
        <v>1134</v>
      </c>
      <c r="AT106" s="18" t="s">
        <v>180</v>
      </c>
      <c r="AU106" s="18" t="s">
        <v>198</v>
      </c>
      <c r="AY106" s="18" t="s">
        <v>178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83</v>
      </c>
      <c r="BK106" s="194">
        <f>ROUND(I106*H106,2)</f>
        <v>0</v>
      </c>
      <c r="BL106" s="18" t="s">
        <v>1134</v>
      </c>
      <c r="BM106" s="18" t="s">
        <v>243</v>
      </c>
    </row>
    <row r="107" spans="2:65" s="1" customFormat="1" ht="11.25">
      <c r="B107" s="35"/>
      <c r="C107" s="36"/>
      <c r="D107" s="195" t="s">
        <v>187</v>
      </c>
      <c r="E107" s="36"/>
      <c r="F107" s="196" t="s">
        <v>3314</v>
      </c>
      <c r="G107" s="36"/>
      <c r="H107" s="36"/>
      <c r="I107" s="113"/>
      <c r="J107" s="36"/>
      <c r="K107" s="36"/>
      <c r="L107" s="39"/>
      <c r="M107" s="197"/>
      <c r="N107" s="61"/>
      <c r="O107" s="61"/>
      <c r="P107" s="61"/>
      <c r="Q107" s="61"/>
      <c r="R107" s="61"/>
      <c r="S107" s="61"/>
      <c r="T107" s="62"/>
      <c r="AT107" s="18" t="s">
        <v>187</v>
      </c>
      <c r="AU107" s="18" t="s">
        <v>198</v>
      </c>
    </row>
    <row r="108" spans="2:65" s="11" customFormat="1" ht="20.85" customHeight="1">
      <c r="B108" s="167"/>
      <c r="C108" s="168"/>
      <c r="D108" s="169" t="s">
        <v>74</v>
      </c>
      <c r="E108" s="181" t="s">
        <v>3316</v>
      </c>
      <c r="F108" s="181" t="s">
        <v>3317</v>
      </c>
      <c r="G108" s="168"/>
      <c r="H108" s="168"/>
      <c r="I108" s="171"/>
      <c r="J108" s="182">
        <f>BK108</f>
        <v>0</v>
      </c>
      <c r="K108" s="168"/>
      <c r="L108" s="173"/>
      <c r="M108" s="174"/>
      <c r="N108" s="175"/>
      <c r="O108" s="175"/>
      <c r="P108" s="176">
        <f>SUM(P109:P132)</f>
        <v>0</v>
      </c>
      <c r="Q108" s="175"/>
      <c r="R108" s="176">
        <f>SUM(R109:R132)</f>
        <v>0</v>
      </c>
      <c r="S108" s="175"/>
      <c r="T108" s="177">
        <f>SUM(T109:T132)</f>
        <v>0</v>
      </c>
      <c r="AR108" s="178" t="s">
        <v>198</v>
      </c>
      <c r="AT108" s="179" t="s">
        <v>74</v>
      </c>
      <c r="AU108" s="179" t="s">
        <v>85</v>
      </c>
      <c r="AY108" s="178" t="s">
        <v>178</v>
      </c>
      <c r="BK108" s="180">
        <f>SUM(BK109:BK132)</f>
        <v>0</v>
      </c>
    </row>
    <row r="109" spans="2:65" s="1" customFormat="1" ht="16.5" customHeight="1">
      <c r="B109" s="35"/>
      <c r="C109" s="183" t="s">
        <v>218</v>
      </c>
      <c r="D109" s="183" t="s">
        <v>180</v>
      </c>
      <c r="E109" s="184" t="s">
        <v>3318</v>
      </c>
      <c r="F109" s="185" t="s">
        <v>3319</v>
      </c>
      <c r="G109" s="186" t="s">
        <v>496</v>
      </c>
      <c r="H109" s="187">
        <v>65</v>
      </c>
      <c r="I109" s="188"/>
      <c r="J109" s="189">
        <f>ROUND(I109*H109,2)</f>
        <v>0</v>
      </c>
      <c r="K109" s="185" t="s">
        <v>212</v>
      </c>
      <c r="L109" s="39"/>
      <c r="M109" s="190" t="s">
        <v>19</v>
      </c>
      <c r="N109" s="191" t="s">
        <v>46</v>
      </c>
      <c r="O109" s="61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8" t="s">
        <v>1134</v>
      </c>
      <c r="AT109" s="18" t="s">
        <v>180</v>
      </c>
      <c r="AU109" s="18" t="s">
        <v>198</v>
      </c>
      <c r="AY109" s="18" t="s">
        <v>178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83</v>
      </c>
      <c r="BK109" s="194">
        <f>ROUND(I109*H109,2)</f>
        <v>0</v>
      </c>
      <c r="BL109" s="18" t="s">
        <v>1134</v>
      </c>
      <c r="BM109" s="18" t="s">
        <v>259</v>
      </c>
    </row>
    <row r="110" spans="2:65" s="1" customFormat="1" ht="11.25">
      <c r="B110" s="35"/>
      <c r="C110" s="36"/>
      <c r="D110" s="195" t="s">
        <v>187</v>
      </c>
      <c r="E110" s="36"/>
      <c r="F110" s="196" t="s">
        <v>3319</v>
      </c>
      <c r="G110" s="36"/>
      <c r="H110" s="36"/>
      <c r="I110" s="113"/>
      <c r="J110" s="36"/>
      <c r="K110" s="36"/>
      <c r="L110" s="39"/>
      <c r="M110" s="197"/>
      <c r="N110" s="61"/>
      <c r="O110" s="61"/>
      <c r="P110" s="61"/>
      <c r="Q110" s="61"/>
      <c r="R110" s="61"/>
      <c r="S110" s="61"/>
      <c r="T110" s="62"/>
      <c r="AT110" s="18" t="s">
        <v>187</v>
      </c>
      <c r="AU110" s="18" t="s">
        <v>198</v>
      </c>
    </row>
    <row r="111" spans="2:65" s="1" customFormat="1" ht="16.5" customHeight="1">
      <c r="B111" s="35"/>
      <c r="C111" s="183" t="s">
        <v>223</v>
      </c>
      <c r="D111" s="183" t="s">
        <v>180</v>
      </c>
      <c r="E111" s="184" t="s">
        <v>3320</v>
      </c>
      <c r="F111" s="185" t="s">
        <v>3321</v>
      </c>
      <c r="G111" s="186" t="s">
        <v>496</v>
      </c>
      <c r="H111" s="187">
        <v>115</v>
      </c>
      <c r="I111" s="188"/>
      <c r="J111" s="189">
        <f>ROUND(I111*H111,2)</f>
        <v>0</v>
      </c>
      <c r="K111" s="185" t="s">
        <v>212</v>
      </c>
      <c r="L111" s="39"/>
      <c r="M111" s="190" t="s">
        <v>19</v>
      </c>
      <c r="N111" s="191" t="s">
        <v>46</v>
      </c>
      <c r="O111" s="61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18" t="s">
        <v>1134</v>
      </c>
      <c r="AT111" s="18" t="s">
        <v>180</v>
      </c>
      <c r="AU111" s="18" t="s">
        <v>198</v>
      </c>
      <c r="AY111" s="18" t="s">
        <v>178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83</v>
      </c>
      <c r="BK111" s="194">
        <f>ROUND(I111*H111,2)</f>
        <v>0</v>
      </c>
      <c r="BL111" s="18" t="s">
        <v>1134</v>
      </c>
      <c r="BM111" s="18" t="s">
        <v>276</v>
      </c>
    </row>
    <row r="112" spans="2:65" s="1" customFormat="1" ht="11.25">
      <c r="B112" s="35"/>
      <c r="C112" s="36"/>
      <c r="D112" s="195" t="s">
        <v>187</v>
      </c>
      <c r="E112" s="36"/>
      <c r="F112" s="196" t="s">
        <v>3321</v>
      </c>
      <c r="G112" s="36"/>
      <c r="H112" s="36"/>
      <c r="I112" s="113"/>
      <c r="J112" s="36"/>
      <c r="K112" s="36"/>
      <c r="L112" s="39"/>
      <c r="M112" s="197"/>
      <c r="N112" s="61"/>
      <c r="O112" s="61"/>
      <c r="P112" s="61"/>
      <c r="Q112" s="61"/>
      <c r="R112" s="61"/>
      <c r="S112" s="61"/>
      <c r="T112" s="62"/>
      <c r="AT112" s="18" t="s">
        <v>187</v>
      </c>
      <c r="AU112" s="18" t="s">
        <v>198</v>
      </c>
    </row>
    <row r="113" spans="2:65" s="1" customFormat="1" ht="16.5" customHeight="1">
      <c r="B113" s="35"/>
      <c r="C113" s="183" t="s">
        <v>230</v>
      </c>
      <c r="D113" s="183" t="s">
        <v>180</v>
      </c>
      <c r="E113" s="184" t="s">
        <v>3322</v>
      </c>
      <c r="F113" s="185" t="s">
        <v>3323</v>
      </c>
      <c r="G113" s="186" t="s">
        <v>496</v>
      </c>
      <c r="H113" s="187">
        <v>280</v>
      </c>
      <c r="I113" s="188"/>
      <c r="J113" s="189">
        <f>ROUND(I113*H113,2)</f>
        <v>0</v>
      </c>
      <c r="K113" s="185" t="s">
        <v>212</v>
      </c>
      <c r="L113" s="39"/>
      <c r="M113" s="190" t="s">
        <v>19</v>
      </c>
      <c r="N113" s="191" t="s">
        <v>46</v>
      </c>
      <c r="O113" s="61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18" t="s">
        <v>1134</v>
      </c>
      <c r="AT113" s="18" t="s">
        <v>180</v>
      </c>
      <c r="AU113" s="18" t="s">
        <v>198</v>
      </c>
      <c r="AY113" s="18" t="s">
        <v>178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83</v>
      </c>
      <c r="BK113" s="194">
        <f>ROUND(I113*H113,2)</f>
        <v>0</v>
      </c>
      <c r="BL113" s="18" t="s">
        <v>1134</v>
      </c>
      <c r="BM113" s="18" t="s">
        <v>288</v>
      </c>
    </row>
    <row r="114" spans="2:65" s="1" customFormat="1" ht="11.25">
      <c r="B114" s="35"/>
      <c r="C114" s="36"/>
      <c r="D114" s="195" t="s">
        <v>187</v>
      </c>
      <c r="E114" s="36"/>
      <c r="F114" s="196" t="s">
        <v>3323</v>
      </c>
      <c r="G114" s="36"/>
      <c r="H114" s="36"/>
      <c r="I114" s="113"/>
      <c r="J114" s="36"/>
      <c r="K114" s="36"/>
      <c r="L114" s="39"/>
      <c r="M114" s="197"/>
      <c r="N114" s="61"/>
      <c r="O114" s="61"/>
      <c r="P114" s="61"/>
      <c r="Q114" s="61"/>
      <c r="R114" s="61"/>
      <c r="S114" s="61"/>
      <c r="T114" s="62"/>
      <c r="AT114" s="18" t="s">
        <v>187</v>
      </c>
      <c r="AU114" s="18" t="s">
        <v>198</v>
      </c>
    </row>
    <row r="115" spans="2:65" s="1" customFormat="1" ht="16.5" customHeight="1">
      <c r="B115" s="35"/>
      <c r="C115" s="183" t="s">
        <v>216</v>
      </c>
      <c r="D115" s="183" t="s">
        <v>180</v>
      </c>
      <c r="E115" s="184" t="s">
        <v>3324</v>
      </c>
      <c r="F115" s="185" t="s">
        <v>3325</v>
      </c>
      <c r="G115" s="186" t="s">
        <v>496</v>
      </c>
      <c r="H115" s="187">
        <v>250</v>
      </c>
      <c r="I115" s="188"/>
      <c r="J115" s="189">
        <f>ROUND(I115*H115,2)</f>
        <v>0</v>
      </c>
      <c r="K115" s="185" t="s">
        <v>212</v>
      </c>
      <c r="L115" s="39"/>
      <c r="M115" s="190" t="s">
        <v>19</v>
      </c>
      <c r="N115" s="191" t="s">
        <v>46</v>
      </c>
      <c r="O115" s="61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18" t="s">
        <v>1134</v>
      </c>
      <c r="AT115" s="18" t="s">
        <v>180</v>
      </c>
      <c r="AU115" s="18" t="s">
        <v>198</v>
      </c>
      <c r="AY115" s="18" t="s">
        <v>178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83</v>
      </c>
      <c r="BK115" s="194">
        <f>ROUND(I115*H115,2)</f>
        <v>0</v>
      </c>
      <c r="BL115" s="18" t="s">
        <v>1134</v>
      </c>
      <c r="BM115" s="18" t="s">
        <v>302</v>
      </c>
    </row>
    <row r="116" spans="2:65" s="1" customFormat="1" ht="11.25">
      <c r="B116" s="35"/>
      <c r="C116" s="36"/>
      <c r="D116" s="195" t="s">
        <v>187</v>
      </c>
      <c r="E116" s="36"/>
      <c r="F116" s="196" t="s">
        <v>3325</v>
      </c>
      <c r="G116" s="36"/>
      <c r="H116" s="36"/>
      <c r="I116" s="113"/>
      <c r="J116" s="36"/>
      <c r="K116" s="36"/>
      <c r="L116" s="39"/>
      <c r="M116" s="197"/>
      <c r="N116" s="61"/>
      <c r="O116" s="61"/>
      <c r="P116" s="61"/>
      <c r="Q116" s="61"/>
      <c r="R116" s="61"/>
      <c r="S116" s="61"/>
      <c r="T116" s="62"/>
      <c r="AT116" s="18" t="s">
        <v>187</v>
      </c>
      <c r="AU116" s="18" t="s">
        <v>198</v>
      </c>
    </row>
    <row r="117" spans="2:65" s="1" customFormat="1" ht="16.5" customHeight="1">
      <c r="B117" s="35"/>
      <c r="C117" s="183" t="s">
        <v>243</v>
      </c>
      <c r="D117" s="183" t="s">
        <v>180</v>
      </c>
      <c r="E117" s="184" t="s">
        <v>3326</v>
      </c>
      <c r="F117" s="185" t="s">
        <v>3327</v>
      </c>
      <c r="G117" s="186" t="s">
        <v>496</v>
      </c>
      <c r="H117" s="187">
        <v>35</v>
      </c>
      <c r="I117" s="188"/>
      <c r="J117" s="189">
        <f>ROUND(I117*H117,2)</f>
        <v>0</v>
      </c>
      <c r="K117" s="185" t="s">
        <v>212</v>
      </c>
      <c r="L117" s="39"/>
      <c r="M117" s="190" t="s">
        <v>19</v>
      </c>
      <c r="N117" s="191" t="s">
        <v>46</v>
      </c>
      <c r="O117" s="61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8" t="s">
        <v>1134</v>
      </c>
      <c r="AT117" s="18" t="s">
        <v>180</v>
      </c>
      <c r="AU117" s="18" t="s">
        <v>198</v>
      </c>
      <c r="AY117" s="18" t="s">
        <v>178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83</v>
      </c>
      <c r="BK117" s="194">
        <f>ROUND(I117*H117,2)</f>
        <v>0</v>
      </c>
      <c r="BL117" s="18" t="s">
        <v>1134</v>
      </c>
      <c r="BM117" s="18" t="s">
        <v>315</v>
      </c>
    </row>
    <row r="118" spans="2:65" s="1" customFormat="1" ht="11.25">
      <c r="B118" s="35"/>
      <c r="C118" s="36"/>
      <c r="D118" s="195" t="s">
        <v>187</v>
      </c>
      <c r="E118" s="36"/>
      <c r="F118" s="196" t="s">
        <v>3327</v>
      </c>
      <c r="G118" s="36"/>
      <c r="H118" s="36"/>
      <c r="I118" s="113"/>
      <c r="J118" s="36"/>
      <c r="K118" s="36"/>
      <c r="L118" s="39"/>
      <c r="M118" s="197"/>
      <c r="N118" s="61"/>
      <c r="O118" s="61"/>
      <c r="P118" s="61"/>
      <c r="Q118" s="61"/>
      <c r="R118" s="61"/>
      <c r="S118" s="61"/>
      <c r="T118" s="62"/>
      <c r="AT118" s="18" t="s">
        <v>187</v>
      </c>
      <c r="AU118" s="18" t="s">
        <v>198</v>
      </c>
    </row>
    <row r="119" spans="2:65" s="1" customFormat="1" ht="16.5" customHeight="1">
      <c r="B119" s="35"/>
      <c r="C119" s="183" t="s">
        <v>249</v>
      </c>
      <c r="D119" s="183" t="s">
        <v>180</v>
      </c>
      <c r="E119" s="184" t="s">
        <v>3328</v>
      </c>
      <c r="F119" s="185" t="s">
        <v>3329</v>
      </c>
      <c r="G119" s="186" t="s">
        <v>496</v>
      </c>
      <c r="H119" s="187">
        <v>20</v>
      </c>
      <c r="I119" s="188"/>
      <c r="J119" s="189">
        <f>ROUND(I119*H119,2)</f>
        <v>0</v>
      </c>
      <c r="K119" s="185" t="s">
        <v>212</v>
      </c>
      <c r="L119" s="39"/>
      <c r="M119" s="190" t="s">
        <v>19</v>
      </c>
      <c r="N119" s="191" t="s">
        <v>46</v>
      </c>
      <c r="O119" s="61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18" t="s">
        <v>1134</v>
      </c>
      <c r="AT119" s="18" t="s">
        <v>180</v>
      </c>
      <c r="AU119" s="18" t="s">
        <v>198</v>
      </c>
      <c r="AY119" s="18" t="s">
        <v>178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83</v>
      </c>
      <c r="BK119" s="194">
        <f>ROUND(I119*H119,2)</f>
        <v>0</v>
      </c>
      <c r="BL119" s="18" t="s">
        <v>1134</v>
      </c>
      <c r="BM119" s="18" t="s">
        <v>329</v>
      </c>
    </row>
    <row r="120" spans="2:65" s="1" customFormat="1" ht="11.25">
      <c r="B120" s="35"/>
      <c r="C120" s="36"/>
      <c r="D120" s="195" t="s">
        <v>187</v>
      </c>
      <c r="E120" s="36"/>
      <c r="F120" s="196" t="s">
        <v>3329</v>
      </c>
      <c r="G120" s="36"/>
      <c r="H120" s="36"/>
      <c r="I120" s="113"/>
      <c r="J120" s="36"/>
      <c r="K120" s="36"/>
      <c r="L120" s="39"/>
      <c r="M120" s="197"/>
      <c r="N120" s="61"/>
      <c r="O120" s="61"/>
      <c r="P120" s="61"/>
      <c r="Q120" s="61"/>
      <c r="R120" s="61"/>
      <c r="S120" s="61"/>
      <c r="T120" s="62"/>
      <c r="AT120" s="18" t="s">
        <v>187</v>
      </c>
      <c r="AU120" s="18" t="s">
        <v>198</v>
      </c>
    </row>
    <row r="121" spans="2:65" s="1" customFormat="1" ht="16.5" customHeight="1">
      <c r="B121" s="35"/>
      <c r="C121" s="183" t="s">
        <v>259</v>
      </c>
      <c r="D121" s="183" t="s">
        <v>180</v>
      </c>
      <c r="E121" s="184" t="s">
        <v>3330</v>
      </c>
      <c r="F121" s="185" t="s">
        <v>3331</v>
      </c>
      <c r="G121" s="186" t="s">
        <v>496</v>
      </c>
      <c r="H121" s="187">
        <v>18</v>
      </c>
      <c r="I121" s="188"/>
      <c r="J121" s="189">
        <f>ROUND(I121*H121,2)</f>
        <v>0</v>
      </c>
      <c r="K121" s="185" t="s">
        <v>212</v>
      </c>
      <c r="L121" s="39"/>
      <c r="M121" s="190" t="s">
        <v>19</v>
      </c>
      <c r="N121" s="191" t="s">
        <v>46</v>
      </c>
      <c r="O121" s="61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8" t="s">
        <v>1134</v>
      </c>
      <c r="AT121" s="18" t="s">
        <v>180</v>
      </c>
      <c r="AU121" s="18" t="s">
        <v>198</v>
      </c>
      <c r="AY121" s="18" t="s">
        <v>178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8" t="s">
        <v>83</v>
      </c>
      <c r="BK121" s="194">
        <f>ROUND(I121*H121,2)</f>
        <v>0</v>
      </c>
      <c r="BL121" s="18" t="s">
        <v>1134</v>
      </c>
      <c r="BM121" s="18" t="s">
        <v>341</v>
      </c>
    </row>
    <row r="122" spans="2:65" s="1" customFormat="1" ht="11.25">
      <c r="B122" s="35"/>
      <c r="C122" s="36"/>
      <c r="D122" s="195" t="s">
        <v>187</v>
      </c>
      <c r="E122" s="36"/>
      <c r="F122" s="196" t="s">
        <v>3331</v>
      </c>
      <c r="G122" s="36"/>
      <c r="H122" s="36"/>
      <c r="I122" s="113"/>
      <c r="J122" s="36"/>
      <c r="K122" s="36"/>
      <c r="L122" s="39"/>
      <c r="M122" s="197"/>
      <c r="N122" s="61"/>
      <c r="O122" s="61"/>
      <c r="P122" s="61"/>
      <c r="Q122" s="61"/>
      <c r="R122" s="61"/>
      <c r="S122" s="61"/>
      <c r="T122" s="62"/>
      <c r="AT122" s="18" t="s">
        <v>187</v>
      </c>
      <c r="AU122" s="18" t="s">
        <v>198</v>
      </c>
    </row>
    <row r="123" spans="2:65" s="1" customFormat="1" ht="16.5" customHeight="1">
      <c r="B123" s="35"/>
      <c r="C123" s="183" t="s">
        <v>266</v>
      </c>
      <c r="D123" s="183" t="s">
        <v>180</v>
      </c>
      <c r="E123" s="184" t="s">
        <v>3332</v>
      </c>
      <c r="F123" s="185" t="s">
        <v>3333</v>
      </c>
      <c r="G123" s="186" t="s">
        <v>496</v>
      </c>
      <c r="H123" s="187">
        <v>100</v>
      </c>
      <c r="I123" s="188"/>
      <c r="J123" s="189">
        <f>ROUND(I123*H123,2)</f>
        <v>0</v>
      </c>
      <c r="K123" s="185" t="s">
        <v>212</v>
      </c>
      <c r="L123" s="39"/>
      <c r="M123" s="190" t="s">
        <v>19</v>
      </c>
      <c r="N123" s="191" t="s">
        <v>46</v>
      </c>
      <c r="O123" s="61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18" t="s">
        <v>1134</v>
      </c>
      <c r="AT123" s="18" t="s">
        <v>180</v>
      </c>
      <c r="AU123" s="18" t="s">
        <v>198</v>
      </c>
      <c r="AY123" s="18" t="s">
        <v>178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83</v>
      </c>
      <c r="BK123" s="194">
        <f>ROUND(I123*H123,2)</f>
        <v>0</v>
      </c>
      <c r="BL123" s="18" t="s">
        <v>1134</v>
      </c>
      <c r="BM123" s="18" t="s">
        <v>350</v>
      </c>
    </row>
    <row r="124" spans="2:65" s="1" customFormat="1" ht="11.25">
      <c r="B124" s="35"/>
      <c r="C124" s="36"/>
      <c r="D124" s="195" t="s">
        <v>187</v>
      </c>
      <c r="E124" s="36"/>
      <c r="F124" s="196" t="s">
        <v>3333</v>
      </c>
      <c r="G124" s="36"/>
      <c r="H124" s="36"/>
      <c r="I124" s="113"/>
      <c r="J124" s="36"/>
      <c r="K124" s="36"/>
      <c r="L124" s="39"/>
      <c r="M124" s="197"/>
      <c r="N124" s="61"/>
      <c r="O124" s="61"/>
      <c r="P124" s="61"/>
      <c r="Q124" s="61"/>
      <c r="R124" s="61"/>
      <c r="S124" s="61"/>
      <c r="T124" s="62"/>
      <c r="AT124" s="18" t="s">
        <v>187</v>
      </c>
      <c r="AU124" s="18" t="s">
        <v>198</v>
      </c>
    </row>
    <row r="125" spans="2:65" s="1" customFormat="1" ht="16.5" customHeight="1">
      <c r="B125" s="35"/>
      <c r="C125" s="183" t="s">
        <v>276</v>
      </c>
      <c r="D125" s="183" t="s">
        <v>180</v>
      </c>
      <c r="E125" s="184" t="s">
        <v>3334</v>
      </c>
      <c r="F125" s="185" t="s">
        <v>3335</v>
      </c>
      <c r="G125" s="186" t="s">
        <v>496</v>
      </c>
      <c r="H125" s="187">
        <v>18</v>
      </c>
      <c r="I125" s="188"/>
      <c r="J125" s="189">
        <f>ROUND(I125*H125,2)</f>
        <v>0</v>
      </c>
      <c r="K125" s="185" t="s">
        <v>212</v>
      </c>
      <c r="L125" s="39"/>
      <c r="M125" s="190" t="s">
        <v>19</v>
      </c>
      <c r="N125" s="191" t="s">
        <v>46</v>
      </c>
      <c r="O125" s="61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18" t="s">
        <v>1134</v>
      </c>
      <c r="AT125" s="18" t="s">
        <v>180</v>
      </c>
      <c r="AU125" s="18" t="s">
        <v>198</v>
      </c>
      <c r="AY125" s="18" t="s">
        <v>178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83</v>
      </c>
      <c r="BK125" s="194">
        <f>ROUND(I125*H125,2)</f>
        <v>0</v>
      </c>
      <c r="BL125" s="18" t="s">
        <v>1134</v>
      </c>
      <c r="BM125" s="18" t="s">
        <v>374</v>
      </c>
    </row>
    <row r="126" spans="2:65" s="1" customFormat="1" ht="11.25">
      <c r="B126" s="35"/>
      <c r="C126" s="36"/>
      <c r="D126" s="195" t="s">
        <v>187</v>
      </c>
      <c r="E126" s="36"/>
      <c r="F126" s="196" t="s">
        <v>3335</v>
      </c>
      <c r="G126" s="36"/>
      <c r="H126" s="36"/>
      <c r="I126" s="113"/>
      <c r="J126" s="36"/>
      <c r="K126" s="36"/>
      <c r="L126" s="39"/>
      <c r="M126" s="197"/>
      <c r="N126" s="61"/>
      <c r="O126" s="61"/>
      <c r="P126" s="61"/>
      <c r="Q126" s="61"/>
      <c r="R126" s="61"/>
      <c r="S126" s="61"/>
      <c r="T126" s="62"/>
      <c r="AT126" s="18" t="s">
        <v>187</v>
      </c>
      <c r="AU126" s="18" t="s">
        <v>198</v>
      </c>
    </row>
    <row r="127" spans="2:65" s="1" customFormat="1" ht="16.5" customHeight="1">
      <c r="B127" s="35"/>
      <c r="C127" s="183" t="s">
        <v>8</v>
      </c>
      <c r="D127" s="183" t="s">
        <v>180</v>
      </c>
      <c r="E127" s="184" t="s">
        <v>3336</v>
      </c>
      <c r="F127" s="185" t="s">
        <v>3337</v>
      </c>
      <c r="G127" s="186" t="s">
        <v>496</v>
      </c>
      <c r="H127" s="187">
        <v>50</v>
      </c>
      <c r="I127" s="188"/>
      <c r="J127" s="189">
        <f>ROUND(I127*H127,2)</f>
        <v>0</v>
      </c>
      <c r="K127" s="185" t="s">
        <v>212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8" t="s">
        <v>1134</v>
      </c>
      <c r="AT127" s="18" t="s">
        <v>180</v>
      </c>
      <c r="AU127" s="18" t="s">
        <v>198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1134</v>
      </c>
      <c r="BM127" s="18" t="s">
        <v>393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3337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198</v>
      </c>
    </row>
    <row r="129" spans="2:65" s="1" customFormat="1" ht="16.5" customHeight="1">
      <c r="B129" s="35"/>
      <c r="C129" s="183" t="s">
        <v>288</v>
      </c>
      <c r="D129" s="183" t="s">
        <v>180</v>
      </c>
      <c r="E129" s="184" t="s">
        <v>3338</v>
      </c>
      <c r="F129" s="185" t="s">
        <v>3339</v>
      </c>
      <c r="G129" s="186" t="s">
        <v>496</v>
      </c>
      <c r="H129" s="187">
        <v>50</v>
      </c>
      <c r="I129" s="188"/>
      <c r="J129" s="189">
        <f>ROUND(I129*H129,2)</f>
        <v>0</v>
      </c>
      <c r="K129" s="185" t="s">
        <v>212</v>
      </c>
      <c r="L129" s="39"/>
      <c r="M129" s="190" t="s">
        <v>19</v>
      </c>
      <c r="N129" s="191" t="s">
        <v>46</v>
      </c>
      <c r="O129" s="61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8" t="s">
        <v>1134</v>
      </c>
      <c r="AT129" s="18" t="s">
        <v>180</v>
      </c>
      <c r="AU129" s="18" t="s">
        <v>198</v>
      </c>
      <c r="AY129" s="18" t="s">
        <v>178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83</v>
      </c>
      <c r="BK129" s="194">
        <f>ROUND(I129*H129,2)</f>
        <v>0</v>
      </c>
      <c r="BL129" s="18" t="s">
        <v>1134</v>
      </c>
      <c r="BM129" s="18" t="s">
        <v>403</v>
      </c>
    </row>
    <row r="130" spans="2:65" s="1" customFormat="1" ht="11.25">
      <c r="B130" s="35"/>
      <c r="C130" s="36"/>
      <c r="D130" s="195" t="s">
        <v>187</v>
      </c>
      <c r="E130" s="36"/>
      <c r="F130" s="196" t="s">
        <v>3339</v>
      </c>
      <c r="G130" s="36"/>
      <c r="H130" s="36"/>
      <c r="I130" s="113"/>
      <c r="J130" s="36"/>
      <c r="K130" s="36"/>
      <c r="L130" s="39"/>
      <c r="M130" s="197"/>
      <c r="N130" s="61"/>
      <c r="O130" s="61"/>
      <c r="P130" s="61"/>
      <c r="Q130" s="61"/>
      <c r="R130" s="61"/>
      <c r="S130" s="61"/>
      <c r="T130" s="62"/>
      <c r="AT130" s="18" t="s">
        <v>187</v>
      </c>
      <c r="AU130" s="18" t="s">
        <v>198</v>
      </c>
    </row>
    <row r="131" spans="2:65" s="1" customFormat="1" ht="16.5" customHeight="1">
      <c r="B131" s="35"/>
      <c r="C131" s="245" t="s">
        <v>295</v>
      </c>
      <c r="D131" s="245" t="s">
        <v>970</v>
      </c>
      <c r="E131" s="246" t="s">
        <v>3340</v>
      </c>
      <c r="F131" s="247" t="s">
        <v>3341</v>
      </c>
      <c r="G131" s="248" t="s">
        <v>1843</v>
      </c>
      <c r="H131" s="259"/>
      <c r="I131" s="250"/>
      <c r="J131" s="251">
        <f>ROUND(I131*H131,2)</f>
        <v>0</v>
      </c>
      <c r="K131" s="247" t="s">
        <v>3342</v>
      </c>
      <c r="L131" s="252"/>
      <c r="M131" s="253" t="s">
        <v>19</v>
      </c>
      <c r="N131" s="254" t="s">
        <v>46</v>
      </c>
      <c r="O131" s="61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8" t="s">
        <v>2612</v>
      </c>
      <c r="AT131" s="18" t="s">
        <v>970</v>
      </c>
      <c r="AU131" s="18" t="s">
        <v>198</v>
      </c>
      <c r="AY131" s="18" t="s">
        <v>178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83</v>
      </c>
      <c r="BK131" s="194">
        <f>ROUND(I131*H131,2)</f>
        <v>0</v>
      </c>
      <c r="BL131" s="18" t="s">
        <v>1134</v>
      </c>
      <c r="BM131" s="18" t="s">
        <v>413</v>
      </c>
    </row>
    <row r="132" spans="2:65" s="1" customFormat="1" ht="11.25">
      <c r="B132" s="35"/>
      <c r="C132" s="36"/>
      <c r="D132" s="195" t="s">
        <v>187</v>
      </c>
      <c r="E132" s="36"/>
      <c r="F132" s="196" t="s">
        <v>3341</v>
      </c>
      <c r="G132" s="36"/>
      <c r="H132" s="36"/>
      <c r="I132" s="113"/>
      <c r="J132" s="36"/>
      <c r="K132" s="36"/>
      <c r="L132" s="39"/>
      <c r="M132" s="197"/>
      <c r="N132" s="61"/>
      <c r="O132" s="61"/>
      <c r="P132" s="61"/>
      <c r="Q132" s="61"/>
      <c r="R132" s="61"/>
      <c r="S132" s="61"/>
      <c r="T132" s="62"/>
      <c r="AT132" s="18" t="s">
        <v>187</v>
      </c>
      <c r="AU132" s="18" t="s">
        <v>198</v>
      </c>
    </row>
    <row r="133" spans="2:65" s="11" customFormat="1" ht="20.85" customHeight="1">
      <c r="B133" s="167"/>
      <c r="C133" s="168"/>
      <c r="D133" s="169" t="s">
        <v>74</v>
      </c>
      <c r="E133" s="181" t="s">
        <v>3343</v>
      </c>
      <c r="F133" s="181" t="s">
        <v>3344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SUM(P134:P175)</f>
        <v>0</v>
      </c>
      <c r="Q133" s="175"/>
      <c r="R133" s="176">
        <f>SUM(R134:R175)</f>
        <v>0</v>
      </c>
      <c r="S133" s="175"/>
      <c r="T133" s="177">
        <f>SUM(T134:T175)</f>
        <v>0</v>
      </c>
      <c r="AR133" s="178" t="s">
        <v>198</v>
      </c>
      <c r="AT133" s="179" t="s">
        <v>74</v>
      </c>
      <c r="AU133" s="179" t="s">
        <v>85</v>
      </c>
      <c r="AY133" s="178" t="s">
        <v>178</v>
      </c>
      <c r="BK133" s="180">
        <f>SUM(BK134:BK175)</f>
        <v>0</v>
      </c>
    </row>
    <row r="134" spans="2:65" s="1" customFormat="1" ht="16.5" customHeight="1">
      <c r="B134" s="35"/>
      <c r="C134" s="183" t="s">
        <v>302</v>
      </c>
      <c r="D134" s="183" t="s">
        <v>180</v>
      </c>
      <c r="E134" s="184" t="s">
        <v>3345</v>
      </c>
      <c r="F134" s="185" t="s">
        <v>3346</v>
      </c>
      <c r="G134" s="186" t="s">
        <v>291</v>
      </c>
      <c r="H134" s="187">
        <v>7</v>
      </c>
      <c r="I134" s="188"/>
      <c r="J134" s="189">
        <f>ROUND(I134*H134,2)</f>
        <v>0</v>
      </c>
      <c r="K134" s="185" t="s">
        <v>212</v>
      </c>
      <c r="L134" s="39"/>
      <c r="M134" s="190" t="s">
        <v>19</v>
      </c>
      <c r="N134" s="191" t="s">
        <v>46</v>
      </c>
      <c r="O134" s="61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18" t="s">
        <v>1134</v>
      </c>
      <c r="AT134" s="18" t="s">
        <v>180</v>
      </c>
      <c r="AU134" s="18" t="s">
        <v>198</v>
      </c>
      <c r="AY134" s="18" t="s">
        <v>178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83</v>
      </c>
      <c r="BK134" s="194">
        <f>ROUND(I134*H134,2)</f>
        <v>0</v>
      </c>
      <c r="BL134" s="18" t="s">
        <v>1134</v>
      </c>
      <c r="BM134" s="18" t="s">
        <v>423</v>
      </c>
    </row>
    <row r="135" spans="2:65" s="1" customFormat="1" ht="11.25">
      <c r="B135" s="35"/>
      <c r="C135" s="36"/>
      <c r="D135" s="195" t="s">
        <v>187</v>
      </c>
      <c r="E135" s="36"/>
      <c r="F135" s="196" t="s">
        <v>3346</v>
      </c>
      <c r="G135" s="36"/>
      <c r="H135" s="36"/>
      <c r="I135" s="113"/>
      <c r="J135" s="36"/>
      <c r="K135" s="36"/>
      <c r="L135" s="39"/>
      <c r="M135" s="197"/>
      <c r="N135" s="61"/>
      <c r="O135" s="61"/>
      <c r="P135" s="61"/>
      <c r="Q135" s="61"/>
      <c r="R135" s="61"/>
      <c r="S135" s="61"/>
      <c r="T135" s="62"/>
      <c r="AT135" s="18" t="s">
        <v>187</v>
      </c>
      <c r="AU135" s="18" t="s">
        <v>198</v>
      </c>
    </row>
    <row r="136" spans="2:65" s="1" customFormat="1" ht="16.5" customHeight="1">
      <c r="B136" s="35"/>
      <c r="C136" s="183" t="s">
        <v>308</v>
      </c>
      <c r="D136" s="183" t="s">
        <v>180</v>
      </c>
      <c r="E136" s="184" t="s">
        <v>3347</v>
      </c>
      <c r="F136" s="185" t="s">
        <v>3348</v>
      </c>
      <c r="G136" s="186" t="s">
        <v>291</v>
      </c>
      <c r="H136" s="187">
        <v>21</v>
      </c>
      <c r="I136" s="188"/>
      <c r="J136" s="189">
        <f>ROUND(I136*H136,2)</f>
        <v>0</v>
      </c>
      <c r="K136" s="185" t="s">
        <v>212</v>
      </c>
      <c r="L136" s="39"/>
      <c r="M136" s="190" t="s">
        <v>19</v>
      </c>
      <c r="N136" s="191" t="s">
        <v>46</v>
      </c>
      <c r="O136" s="61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18" t="s">
        <v>1134</v>
      </c>
      <c r="AT136" s="18" t="s">
        <v>180</v>
      </c>
      <c r="AU136" s="18" t="s">
        <v>198</v>
      </c>
      <c r="AY136" s="18" t="s">
        <v>178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83</v>
      </c>
      <c r="BK136" s="194">
        <f>ROUND(I136*H136,2)</f>
        <v>0</v>
      </c>
      <c r="BL136" s="18" t="s">
        <v>1134</v>
      </c>
      <c r="BM136" s="18" t="s">
        <v>436</v>
      </c>
    </row>
    <row r="137" spans="2:65" s="1" customFormat="1" ht="11.25">
      <c r="B137" s="35"/>
      <c r="C137" s="36"/>
      <c r="D137" s="195" t="s">
        <v>187</v>
      </c>
      <c r="E137" s="36"/>
      <c r="F137" s="196" t="s">
        <v>3348</v>
      </c>
      <c r="G137" s="36"/>
      <c r="H137" s="36"/>
      <c r="I137" s="113"/>
      <c r="J137" s="36"/>
      <c r="K137" s="36"/>
      <c r="L137" s="39"/>
      <c r="M137" s="197"/>
      <c r="N137" s="61"/>
      <c r="O137" s="61"/>
      <c r="P137" s="61"/>
      <c r="Q137" s="61"/>
      <c r="R137" s="61"/>
      <c r="S137" s="61"/>
      <c r="T137" s="62"/>
      <c r="AT137" s="18" t="s">
        <v>187</v>
      </c>
      <c r="AU137" s="18" t="s">
        <v>198</v>
      </c>
    </row>
    <row r="138" spans="2:65" s="1" customFormat="1" ht="16.5" customHeight="1">
      <c r="B138" s="35"/>
      <c r="C138" s="183" t="s">
        <v>315</v>
      </c>
      <c r="D138" s="183" t="s">
        <v>180</v>
      </c>
      <c r="E138" s="184" t="s">
        <v>3349</v>
      </c>
      <c r="F138" s="185" t="s">
        <v>3350</v>
      </c>
      <c r="G138" s="186" t="s">
        <v>291</v>
      </c>
      <c r="H138" s="187">
        <v>1</v>
      </c>
      <c r="I138" s="188"/>
      <c r="J138" s="189">
        <f>ROUND(I138*H138,2)</f>
        <v>0</v>
      </c>
      <c r="K138" s="185" t="s">
        <v>212</v>
      </c>
      <c r="L138" s="39"/>
      <c r="M138" s="190" t="s">
        <v>19</v>
      </c>
      <c r="N138" s="191" t="s">
        <v>46</v>
      </c>
      <c r="O138" s="61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18" t="s">
        <v>1134</v>
      </c>
      <c r="AT138" s="18" t="s">
        <v>180</v>
      </c>
      <c r="AU138" s="18" t="s">
        <v>198</v>
      </c>
      <c r="AY138" s="18" t="s">
        <v>178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83</v>
      </c>
      <c r="BK138" s="194">
        <f>ROUND(I138*H138,2)</f>
        <v>0</v>
      </c>
      <c r="BL138" s="18" t="s">
        <v>1134</v>
      </c>
      <c r="BM138" s="18" t="s">
        <v>447</v>
      </c>
    </row>
    <row r="139" spans="2:65" s="1" customFormat="1" ht="11.25">
      <c r="B139" s="35"/>
      <c r="C139" s="36"/>
      <c r="D139" s="195" t="s">
        <v>187</v>
      </c>
      <c r="E139" s="36"/>
      <c r="F139" s="196" t="s">
        <v>3350</v>
      </c>
      <c r="G139" s="36"/>
      <c r="H139" s="36"/>
      <c r="I139" s="113"/>
      <c r="J139" s="36"/>
      <c r="K139" s="36"/>
      <c r="L139" s="39"/>
      <c r="M139" s="197"/>
      <c r="N139" s="61"/>
      <c r="O139" s="61"/>
      <c r="P139" s="61"/>
      <c r="Q139" s="61"/>
      <c r="R139" s="61"/>
      <c r="S139" s="61"/>
      <c r="T139" s="62"/>
      <c r="AT139" s="18" t="s">
        <v>187</v>
      </c>
      <c r="AU139" s="18" t="s">
        <v>198</v>
      </c>
    </row>
    <row r="140" spans="2:65" s="1" customFormat="1" ht="16.5" customHeight="1">
      <c r="B140" s="35"/>
      <c r="C140" s="183" t="s">
        <v>7</v>
      </c>
      <c r="D140" s="183" t="s">
        <v>180</v>
      </c>
      <c r="E140" s="184" t="s">
        <v>3351</v>
      </c>
      <c r="F140" s="185" t="s">
        <v>3352</v>
      </c>
      <c r="G140" s="186" t="s">
        <v>291</v>
      </c>
      <c r="H140" s="187">
        <v>24</v>
      </c>
      <c r="I140" s="188"/>
      <c r="J140" s="189">
        <f>ROUND(I140*H140,2)</f>
        <v>0</v>
      </c>
      <c r="K140" s="185" t="s">
        <v>212</v>
      </c>
      <c r="L140" s="39"/>
      <c r="M140" s="190" t="s">
        <v>19</v>
      </c>
      <c r="N140" s="191" t="s">
        <v>46</v>
      </c>
      <c r="O140" s="61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8" t="s">
        <v>1134</v>
      </c>
      <c r="AT140" s="18" t="s">
        <v>180</v>
      </c>
      <c r="AU140" s="18" t="s">
        <v>198</v>
      </c>
      <c r="AY140" s="18" t="s">
        <v>178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83</v>
      </c>
      <c r="BK140" s="194">
        <f>ROUND(I140*H140,2)</f>
        <v>0</v>
      </c>
      <c r="BL140" s="18" t="s">
        <v>1134</v>
      </c>
      <c r="BM140" s="18" t="s">
        <v>457</v>
      </c>
    </row>
    <row r="141" spans="2:65" s="1" customFormat="1" ht="11.25">
      <c r="B141" s="35"/>
      <c r="C141" s="36"/>
      <c r="D141" s="195" t="s">
        <v>187</v>
      </c>
      <c r="E141" s="36"/>
      <c r="F141" s="196" t="s">
        <v>3353</v>
      </c>
      <c r="G141" s="36"/>
      <c r="H141" s="36"/>
      <c r="I141" s="113"/>
      <c r="J141" s="36"/>
      <c r="K141" s="36"/>
      <c r="L141" s="39"/>
      <c r="M141" s="197"/>
      <c r="N141" s="61"/>
      <c r="O141" s="61"/>
      <c r="P141" s="61"/>
      <c r="Q141" s="61"/>
      <c r="R141" s="61"/>
      <c r="S141" s="61"/>
      <c r="T141" s="62"/>
      <c r="AT141" s="18" t="s">
        <v>187</v>
      </c>
      <c r="AU141" s="18" t="s">
        <v>198</v>
      </c>
    </row>
    <row r="142" spans="2:65" s="1" customFormat="1" ht="16.5" customHeight="1">
      <c r="B142" s="35"/>
      <c r="C142" s="183" t="s">
        <v>329</v>
      </c>
      <c r="D142" s="183" t="s">
        <v>180</v>
      </c>
      <c r="E142" s="184" t="s">
        <v>3354</v>
      </c>
      <c r="F142" s="185" t="s">
        <v>3355</v>
      </c>
      <c r="G142" s="186" t="s">
        <v>291</v>
      </c>
      <c r="H142" s="187">
        <v>5</v>
      </c>
      <c r="I142" s="188"/>
      <c r="J142" s="189">
        <f>ROUND(I142*H142,2)</f>
        <v>0</v>
      </c>
      <c r="K142" s="185" t="s">
        <v>212</v>
      </c>
      <c r="L142" s="39"/>
      <c r="M142" s="190" t="s">
        <v>19</v>
      </c>
      <c r="N142" s="191" t="s">
        <v>46</v>
      </c>
      <c r="O142" s="61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18" t="s">
        <v>1134</v>
      </c>
      <c r="AT142" s="18" t="s">
        <v>180</v>
      </c>
      <c r="AU142" s="18" t="s">
        <v>198</v>
      </c>
      <c r="AY142" s="18" t="s">
        <v>178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83</v>
      </c>
      <c r="BK142" s="194">
        <f>ROUND(I142*H142,2)</f>
        <v>0</v>
      </c>
      <c r="BL142" s="18" t="s">
        <v>1134</v>
      </c>
      <c r="BM142" s="18" t="s">
        <v>471</v>
      </c>
    </row>
    <row r="143" spans="2:65" s="1" customFormat="1" ht="11.25">
      <c r="B143" s="35"/>
      <c r="C143" s="36"/>
      <c r="D143" s="195" t="s">
        <v>187</v>
      </c>
      <c r="E143" s="36"/>
      <c r="F143" s="196" t="s">
        <v>3355</v>
      </c>
      <c r="G143" s="36"/>
      <c r="H143" s="36"/>
      <c r="I143" s="113"/>
      <c r="J143" s="36"/>
      <c r="K143" s="36"/>
      <c r="L143" s="39"/>
      <c r="M143" s="197"/>
      <c r="N143" s="61"/>
      <c r="O143" s="61"/>
      <c r="P143" s="61"/>
      <c r="Q143" s="61"/>
      <c r="R143" s="61"/>
      <c r="S143" s="61"/>
      <c r="T143" s="62"/>
      <c r="AT143" s="18" t="s">
        <v>187</v>
      </c>
      <c r="AU143" s="18" t="s">
        <v>198</v>
      </c>
    </row>
    <row r="144" spans="2:65" s="1" customFormat="1" ht="16.5" customHeight="1">
      <c r="B144" s="35"/>
      <c r="C144" s="183" t="s">
        <v>335</v>
      </c>
      <c r="D144" s="183" t="s">
        <v>180</v>
      </c>
      <c r="E144" s="184" t="s">
        <v>3356</v>
      </c>
      <c r="F144" s="185" t="s">
        <v>3357</v>
      </c>
      <c r="G144" s="186" t="s">
        <v>291</v>
      </c>
      <c r="H144" s="187">
        <v>1</v>
      </c>
      <c r="I144" s="188"/>
      <c r="J144" s="189">
        <f>ROUND(I144*H144,2)</f>
        <v>0</v>
      </c>
      <c r="K144" s="185" t="s">
        <v>212</v>
      </c>
      <c r="L144" s="39"/>
      <c r="M144" s="190" t="s">
        <v>19</v>
      </c>
      <c r="N144" s="191" t="s">
        <v>46</v>
      </c>
      <c r="O144" s="61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18" t="s">
        <v>1134</v>
      </c>
      <c r="AT144" s="18" t="s">
        <v>180</v>
      </c>
      <c r="AU144" s="18" t="s">
        <v>198</v>
      </c>
      <c r="AY144" s="18" t="s">
        <v>178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83</v>
      </c>
      <c r="BK144" s="194">
        <f>ROUND(I144*H144,2)</f>
        <v>0</v>
      </c>
      <c r="BL144" s="18" t="s">
        <v>1134</v>
      </c>
      <c r="BM144" s="18" t="s">
        <v>484</v>
      </c>
    </row>
    <row r="145" spans="2:65" s="1" customFormat="1" ht="11.25">
      <c r="B145" s="35"/>
      <c r="C145" s="36"/>
      <c r="D145" s="195" t="s">
        <v>187</v>
      </c>
      <c r="E145" s="36"/>
      <c r="F145" s="196" t="s">
        <v>3357</v>
      </c>
      <c r="G145" s="36"/>
      <c r="H145" s="36"/>
      <c r="I145" s="113"/>
      <c r="J145" s="36"/>
      <c r="K145" s="36"/>
      <c r="L145" s="39"/>
      <c r="M145" s="197"/>
      <c r="N145" s="61"/>
      <c r="O145" s="61"/>
      <c r="P145" s="61"/>
      <c r="Q145" s="61"/>
      <c r="R145" s="61"/>
      <c r="S145" s="61"/>
      <c r="T145" s="62"/>
      <c r="AT145" s="18" t="s">
        <v>187</v>
      </c>
      <c r="AU145" s="18" t="s">
        <v>198</v>
      </c>
    </row>
    <row r="146" spans="2:65" s="1" customFormat="1" ht="16.5" customHeight="1">
      <c r="B146" s="35"/>
      <c r="C146" s="183" t="s">
        <v>341</v>
      </c>
      <c r="D146" s="183" t="s">
        <v>180</v>
      </c>
      <c r="E146" s="184" t="s">
        <v>3358</v>
      </c>
      <c r="F146" s="185" t="s">
        <v>3359</v>
      </c>
      <c r="G146" s="186" t="s">
        <v>291</v>
      </c>
      <c r="H146" s="187">
        <v>45</v>
      </c>
      <c r="I146" s="188"/>
      <c r="J146" s="189">
        <f>ROUND(I146*H146,2)</f>
        <v>0</v>
      </c>
      <c r="K146" s="185" t="s">
        <v>212</v>
      </c>
      <c r="L146" s="39"/>
      <c r="M146" s="190" t="s">
        <v>19</v>
      </c>
      <c r="N146" s="191" t="s">
        <v>46</v>
      </c>
      <c r="O146" s="6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8" t="s">
        <v>1134</v>
      </c>
      <c r="AT146" s="18" t="s">
        <v>180</v>
      </c>
      <c r="AU146" s="18" t="s">
        <v>198</v>
      </c>
      <c r="AY146" s="18" t="s">
        <v>178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83</v>
      </c>
      <c r="BK146" s="194">
        <f>ROUND(I146*H146,2)</f>
        <v>0</v>
      </c>
      <c r="BL146" s="18" t="s">
        <v>1134</v>
      </c>
      <c r="BM146" s="18" t="s">
        <v>503</v>
      </c>
    </row>
    <row r="147" spans="2:65" s="1" customFormat="1" ht="11.25">
      <c r="B147" s="35"/>
      <c r="C147" s="36"/>
      <c r="D147" s="195" t="s">
        <v>187</v>
      </c>
      <c r="E147" s="36"/>
      <c r="F147" s="196" t="s">
        <v>3359</v>
      </c>
      <c r="G147" s="36"/>
      <c r="H147" s="36"/>
      <c r="I147" s="113"/>
      <c r="J147" s="36"/>
      <c r="K147" s="36"/>
      <c r="L147" s="39"/>
      <c r="M147" s="197"/>
      <c r="N147" s="61"/>
      <c r="O147" s="61"/>
      <c r="P147" s="61"/>
      <c r="Q147" s="61"/>
      <c r="R147" s="61"/>
      <c r="S147" s="61"/>
      <c r="T147" s="62"/>
      <c r="AT147" s="18" t="s">
        <v>187</v>
      </c>
      <c r="AU147" s="18" t="s">
        <v>198</v>
      </c>
    </row>
    <row r="148" spans="2:65" s="1" customFormat="1" ht="16.5" customHeight="1">
      <c r="B148" s="35"/>
      <c r="C148" s="183" t="s">
        <v>346</v>
      </c>
      <c r="D148" s="183" t="s">
        <v>180</v>
      </c>
      <c r="E148" s="184" t="s">
        <v>3360</v>
      </c>
      <c r="F148" s="185" t="s">
        <v>3361</v>
      </c>
      <c r="G148" s="186" t="s">
        <v>291</v>
      </c>
      <c r="H148" s="187">
        <v>1</v>
      </c>
      <c r="I148" s="188"/>
      <c r="J148" s="189">
        <f>ROUND(I148*H148,2)</f>
        <v>0</v>
      </c>
      <c r="K148" s="185" t="s">
        <v>212</v>
      </c>
      <c r="L148" s="39"/>
      <c r="M148" s="190" t="s">
        <v>19</v>
      </c>
      <c r="N148" s="191" t="s">
        <v>46</v>
      </c>
      <c r="O148" s="61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8" t="s">
        <v>1134</v>
      </c>
      <c r="AT148" s="18" t="s">
        <v>180</v>
      </c>
      <c r="AU148" s="18" t="s">
        <v>198</v>
      </c>
      <c r="AY148" s="18" t="s">
        <v>178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83</v>
      </c>
      <c r="BK148" s="194">
        <f>ROUND(I148*H148,2)</f>
        <v>0</v>
      </c>
      <c r="BL148" s="18" t="s">
        <v>1134</v>
      </c>
      <c r="BM148" s="18" t="s">
        <v>514</v>
      </c>
    </row>
    <row r="149" spans="2:65" s="1" customFormat="1" ht="11.25">
      <c r="B149" s="35"/>
      <c r="C149" s="36"/>
      <c r="D149" s="195" t="s">
        <v>187</v>
      </c>
      <c r="E149" s="36"/>
      <c r="F149" s="196" t="s">
        <v>3361</v>
      </c>
      <c r="G149" s="36"/>
      <c r="H149" s="36"/>
      <c r="I149" s="113"/>
      <c r="J149" s="36"/>
      <c r="K149" s="36"/>
      <c r="L149" s="39"/>
      <c r="M149" s="197"/>
      <c r="N149" s="61"/>
      <c r="O149" s="61"/>
      <c r="P149" s="61"/>
      <c r="Q149" s="61"/>
      <c r="R149" s="61"/>
      <c r="S149" s="61"/>
      <c r="T149" s="62"/>
      <c r="AT149" s="18" t="s">
        <v>187</v>
      </c>
      <c r="AU149" s="18" t="s">
        <v>198</v>
      </c>
    </row>
    <row r="150" spans="2:65" s="1" customFormat="1" ht="16.5" customHeight="1">
      <c r="B150" s="35"/>
      <c r="C150" s="183" t="s">
        <v>350</v>
      </c>
      <c r="D150" s="183" t="s">
        <v>180</v>
      </c>
      <c r="E150" s="184" t="s">
        <v>3362</v>
      </c>
      <c r="F150" s="185" t="s">
        <v>3363</v>
      </c>
      <c r="G150" s="186" t="s">
        <v>291</v>
      </c>
      <c r="H150" s="187">
        <v>1</v>
      </c>
      <c r="I150" s="188"/>
      <c r="J150" s="189">
        <f>ROUND(I150*H150,2)</f>
        <v>0</v>
      </c>
      <c r="K150" s="185" t="s">
        <v>212</v>
      </c>
      <c r="L150" s="39"/>
      <c r="M150" s="190" t="s">
        <v>19</v>
      </c>
      <c r="N150" s="191" t="s">
        <v>46</v>
      </c>
      <c r="O150" s="61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8" t="s">
        <v>1134</v>
      </c>
      <c r="AT150" s="18" t="s">
        <v>180</v>
      </c>
      <c r="AU150" s="18" t="s">
        <v>198</v>
      </c>
      <c r="AY150" s="18" t="s">
        <v>178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83</v>
      </c>
      <c r="BK150" s="194">
        <f>ROUND(I150*H150,2)</f>
        <v>0</v>
      </c>
      <c r="BL150" s="18" t="s">
        <v>1134</v>
      </c>
      <c r="BM150" s="18" t="s">
        <v>553</v>
      </c>
    </row>
    <row r="151" spans="2:65" s="1" customFormat="1" ht="11.25">
      <c r="B151" s="35"/>
      <c r="C151" s="36"/>
      <c r="D151" s="195" t="s">
        <v>187</v>
      </c>
      <c r="E151" s="36"/>
      <c r="F151" s="196" t="s">
        <v>3363</v>
      </c>
      <c r="G151" s="36"/>
      <c r="H151" s="36"/>
      <c r="I151" s="113"/>
      <c r="J151" s="36"/>
      <c r="K151" s="36"/>
      <c r="L151" s="39"/>
      <c r="M151" s="197"/>
      <c r="N151" s="61"/>
      <c r="O151" s="61"/>
      <c r="P151" s="61"/>
      <c r="Q151" s="61"/>
      <c r="R151" s="61"/>
      <c r="S151" s="61"/>
      <c r="T151" s="62"/>
      <c r="AT151" s="18" t="s">
        <v>187</v>
      </c>
      <c r="AU151" s="18" t="s">
        <v>198</v>
      </c>
    </row>
    <row r="152" spans="2:65" s="1" customFormat="1" ht="16.5" customHeight="1">
      <c r="B152" s="35"/>
      <c r="C152" s="183" t="s">
        <v>359</v>
      </c>
      <c r="D152" s="183" t="s">
        <v>180</v>
      </c>
      <c r="E152" s="184" t="s">
        <v>3364</v>
      </c>
      <c r="F152" s="185" t="s">
        <v>3365</v>
      </c>
      <c r="G152" s="186" t="s">
        <v>291</v>
      </c>
      <c r="H152" s="187">
        <v>1</v>
      </c>
      <c r="I152" s="188"/>
      <c r="J152" s="189">
        <f>ROUND(I152*H152,2)</f>
        <v>0</v>
      </c>
      <c r="K152" s="185" t="s">
        <v>212</v>
      </c>
      <c r="L152" s="39"/>
      <c r="M152" s="190" t="s">
        <v>19</v>
      </c>
      <c r="N152" s="191" t="s">
        <v>46</v>
      </c>
      <c r="O152" s="6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8" t="s">
        <v>1134</v>
      </c>
      <c r="AT152" s="18" t="s">
        <v>180</v>
      </c>
      <c r="AU152" s="18" t="s">
        <v>198</v>
      </c>
      <c r="AY152" s="18" t="s">
        <v>178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83</v>
      </c>
      <c r="BK152" s="194">
        <f>ROUND(I152*H152,2)</f>
        <v>0</v>
      </c>
      <c r="BL152" s="18" t="s">
        <v>1134</v>
      </c>
      <c r="BM152" s="18" t="s">
        <v>567</v>
      </c>
    </row>
    <row r="153" spans="2:65" s="1" customFormat="1" ht="11.25">
      <c r="B153" s="35"/>
      <c r="C153" s="36"/>
      <c r="D153" s="195" t="s">
        <v>187</v>
      </c>
      <c r="E153" s="36"/>
      <c r="F153" s="196" t="s">
        <v>3365</v>
      </c>
      <c r="G153" s="36"/>
      <c r="H153" s="36"/>
      <c r="I153" s="113"/>
      <c r="J153" s="36"/>
      <c r="K153" s="36"/>
      <c r="L153" s="39"/>
      <c r="M153" s="197"/>
      <c r="N153" s="61"/>
      <c r="O153" s="61"/>
      <c r="P153" s="61"/>
      <c r="Q153" s="61"/>
      <c r="R153" s="61"/>
      <c r="S153" s="61"/>
      <c r="T153" s="62"/>
      <c r="AT153" s="18" t="s">
        <v>187</v>
      </c>
      <c r="AU153" s="18" t="s">
        <v>198</v>
      </c>
    </row>
    <row r="154" spans="2:65" s="1" customFormat="1" ht="16.5" customHeight="1">
      <c r="B154" s="35"/>
      <c r="C154" s="183" t="s">
        <v>374</v>
      </c>
      <c r="D154" s="183" t="s">
        <v>180</v>
      </c>
      <c r="E154" s="184" t="s">
        <v>3366</v>
      </c>
      <c r="F154" s="185" t="s">
        <v>3367</v>
      </c>
      <c r="G154" s="186" t="s">
        <v>291</v>
      </c>
      <c r="H154" s="187">
        <v>1</v>
      </c>
      <c r="I154" s="188"/>
      <c r="J154" s="189">
        <f>ROUND(I154*H154,2)</f>
        <v>0</v>
      </c>
      <c r="K154" s="185" t="s">
        <v>212</v>
      </c>
      <c r="L154" s="39"/>
      <c r="M154" s="190" t="s">
        <v>19</v>
      </c>
      <c r="N154" s="191" t="s">
        <v>46</v>
      </c>
      <c r="O154" s="6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8" t="s">
        <v>1134</v>
      </c>
      <c r="AT154" s="18" t="s">
        <v>180</v>
      </c>
      <c r="AU154" s="18" t="s">
        <v>198</v>
      </c>
      <c r="AY154" s="18" t="s">
        <v>178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83</v>
      </c>
      <c r="BK154" s="194">
        <f>ROUND(I154*H154,2)</f>
        <v>0</v>
      </c>
      <c r="BL154" s="18" t="s">
        <v>1134</v>
      </c>
      <c r="BM154" s="18" t="s">
        <v>582</v>
      </c>
    </row>
    <row r="155" spans="2:65" s="1" customFormat="1" ht="11.25">
      <c r="B155" s="35"/>
      <c r="C155" s="36"/>
      <c r="D155" s="195" t="s">
        <v>187</v>
      </c>
      <c r="E155" s="36"/>
      <c r="F155" s="196" t="s">
        <v>3367</v>
      </c>
      <c r="G155" s="36"/>
      <c r="H155" s="36"/>
      <c r="I155" s="113"/>
      <c r="J155" s="36"/>
      <c r="K155" s="36"/>
      <c r="L155" s="39"/>
      <c r="M155" s="197"/>
      <c r="N155" s="61"/>
      <c r="O155" s="61"/>
      <c r="P155" s="61"/>
      <c r="Q155" s="61"/>
      <c r="R155" s="61"/>
      <c r="S155" s="61"/>
      <c r="T155" s="62"/>
      <c r="AT155" s="18" t="s">
        <v>187</v>
      </c>
      <c r="AU155" s="18" t="s">
        <v>198</v>
      </c>
    </row>
    <row r="156" spans="2:65" s="1" customFormat="1" ht="16.5" customHeight="1">
      <c r="B156" s="35"/>
      <c r="C156" s="183" t="s">
        <v>388</v>
      </c>
      <c r="D156" s="183" t="s">
        <v>180</v>
      </c>
      <c r="E156" s="184" t="s">
        <v>3368</v>
      </c>
      <c r="F156" s="185" t="s">
        <v>3369</v>
      </c>
      <c r="G156" s="186" t="s">
        <v>291</v>
      </c>
      <c r="H156" s="187">
        <v>1</v>
      </c>
      <c r="I156" s="188"/>
      <c r="J156" s="189">
        <f>ROUND(I156*H156,2)</f>
        <v>0</v>
      </c>
      <c r="K156" s="185" t="s">
        <v>212</v>
      </c>
      <c r="L156" s="39"/>
      <c r="M156" s="190" t="s">
        <v>19</v>
      </c>
      <c r="N156" s="191" t="s">
        <v>46</v>
      </c>
      <c r="O156" s="61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8" t="s">
        <v>1134</v>
      </c>
      <c r="AT156" s="18" t="s">
        <v>180</v>
      </c>
      <c r="AU156" s="18" t="s">
        <v>198</v>
      </c>
      <c r="AY156" s="18" t="s">
        <v>178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83</v>
      </c>
      <c r="BK156" s="194">
        <f>ROUND(I156*H156,2)</f>
        <v>0</v>
      </c>
      <c r="BL156" s="18" t="s">
        <v>1134</v>
      </c>
      <c r="BM156" s="18" t="s">
        <v>600</v>
      </c>
    </row>
    <row r="157" spans="2:65" s="1" customFormat="1" ht="11.25">
      <c r="B157" s="35"/>
      <c r="C157" s="36"/>
      <c r="D157" s="195" t="s">
        <v>187</v>
      </c>
      <c r="E157" s="36"/>
      <c r="F157" s="196" t="s">
        <v>3369</v>
      </c>
      <c r="G157" s="36"/>
      <c r="H157" s="36"/>
      <c r="I157" s="113"/>
      <c r="J157" s="36"/>
      <c r="K157" s="36"/>
      <c r="L157" s="39"/>
      <c r="M157" s="197"/>
      <c r="N157" s="61"/>
      <c r="O157" s="61"/>
      <c r="P157" s="61"/>
      <c r="Q157" s="61"/>
      <c r="R157" s="61"/>
      <c r="S157" s="61"/>
      <c r="T157" s="62"/>
      <c r="AT157" s="18" t="s">
        <v>187</v>
      </c>
      <c r="AU157" s="18" t="s">
        <v>198</v>
      </c>
    </row>
    <row r="158" spans="2:65" s="1" customFormat="1" ht="16.5" customHeight="1">
      <c r="B158" s="35"/>
      <c r="C158" s="183" t="s">
        <v>393</v>
      </c>
      <c r="D158" s="183" t="s">
        <v>180</v>
      </c>
      <c r="E158" s="184" t="s">
        <v>3370</v>
      </c>
      <c r="F158" s="185" t="s">
        <v>3371</v>
      </c>
      <c r="G158" s="186" t="s">
        <v>291</v>
      </c>
      <c r="H158" s="187">
        <v>12</v>
      </c>
      <c r="I158" s="188"/>
      <c r="J158" s="189">
        <f>ROUND(I158*H158,2)</f>
        <v>0</v>
      </c>
      <c r="K158" s="185" t="s">
        <v>212</v>
      </c>
      <c r="L158" s="39"/>
      <c r="M158" s="190" t="s">
        <v>19</v>
      </c>
      <c r="N158" s="191" t="s">
        <v>46</v>
      </c>
      <c r="O158" s="6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18" t="s">
        <v>1134</v>
      </c>
      <c r="AT158" s="18" t="s">
        <v>180</v>
      </c>
      <c r="AU158" s="18" t="s">
        <v>198</v>
      </c>
      <c r="AY158" s="18" t="s">
        <v>178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83</v>
      </c>
      <c r="BK158" s="194">
        <f>ROUND(I158*H158,2)</f>
        <v>0</v>
      </c>
      <c r="BL158" s="18" t="s">
        <v>1134</v>
      </c>
      <c r="BM158" s="18" t="s">
        <v>1134</v>
      </c>
    </row>
    <row r="159" spans="2:65" s="1" customFormat="1" ht="11.25">
      <c r="B159" s="35"/>
      <c r="C159" s="36"/>
      <c r="D159" s="195" t="s">
        <v>187</v>
      </c>
      <c r="E159" s="36"/>
      <c r="F159" s="196" t="s">
        <v>3371</v>
      </c>
      <c r="G159" s="36"/>
      <c r="H159" s="36"/>
      <c r="I159" s="113"/>
      <c r="J159" s="36"/>
      <c r="K159" s="36"/>
      <c r="L159" s="39"/>
      <c r="M159" s="197"/>
      <c r="N159" s="61"/>
      <c r="O159" s="61"/>
      <c r="P159" s="61"/>
      <c r="Q159" s="61"/>
      <c r="R159" s="61"/>
      <c r="S159" s="61"/>
      <c r="T159" s="62"/>
      <c r="AT159" s="18" t="s">
        <v>187</v>
      </c>
      <c r="AU159" s="18" t="s">
        <v>198</v>
      </c>
    </row>
    <row r="160" spans="2:65" s="1" customFormat="1" ht="16.5" customHeight="1">
      <c r="B160" s="35"/>
      <c r="C160" s="183" t="s">
        <v>398</v>
      </c>
      <c r="D160" s="183" t="s">
        <v>180</v>
      </c>
      <c r="E160" s="184" t="s">
        <v>3372</v>
      </c>
      <c r="F160" s="185" t="s">
        <v>3373</v>
      </c>
      <c r="G160" s="186" t="s">
        <v>291</v>
      </c>
      <c r="H160" s="187">
        <v>1</v>
      </c>
      <c r="I160" s="188"/>
      <c r="J160" s="189">
        <f>ROUND(I160*H160,2)</f>
        <v>0</v>
      </c>
      <c r="K160" s="185" t="s">
        <v>212</v>
      </c>
      <c r="L160" s="39"/>
      <c r="M160" s="190" t="s">
        <v>19</v>
      </c>
      <c r="N160" s="191" t="s">
        <v>46</v>
      </c>
      <c r="O160" s="61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8" t="s">
        <v>1134</v>
      </c>
      <c r="AT160" s="18" t="s">
        <v>180</v>
      </c>
      <c r="AU160" s="18" t="s">
        <v>198</v>
      </c>
      <c r="AY160" s="18" t="s">
        <v>178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83</v>
      </c>
      <c r="BK160" s="194">
        <f>ROUND(I160*H160,2)</f>
        <v>0</v>
      </c>
      <c r="BL160" s="18" t="s">
        <v>1134</v>
      </c>
      <c r="BM160" s="18" t="s">
        <v>1160</v>
      </c>
    </row>
    <row r="161" spans="2:65" s="1" customFormat="1" ht="11.25">
      <c r="B161" s="35"/>
      <c r="C161" s="36"/>
      <c r="D161" s="195" t="s">
        <v>187</v>
      </c>
      <c r="E161" s="36"/>
      <c r="F161" s="196" t="s">
        <v>3373</v>
      </c>
      <c r="G161" s="36"/>
      <c r="H161" s="36"/>
      <c r="I161" s="113"/>
      <c r="J161" s="36"/>
      <c r="K161" s="36"/>
      <c r="L161" s="39"/>
      <c r="M161" s="197"/>
      <c r="N161" s="61"/>
      <c r="O161" s="61"/>
      <c r="P161" s="61"/>
      <c r="Q161" s="61"/>
      <c r="R161" s="61"/>
      <c r="S161" s="61"/>
      <c r="T161" s="62"/>
      <c r="AT161" s="18" t="s">
        <v>187</v>
      </c>
      <c r="AU161" s="18" t="s">
        <v>198</v>
      </c>
    </row>
    <row r="162" spans="2:65" s="1" customFormat="1" ht="16.5" customHeight="1">
      <c r="B162" s="35"/>
      <c r="C162" s="183" t="s">
        <v>403</v>
      </c>
      <c r="D162" s="183" t="s">
        <v>180</v>
      </c>
      <c r="E162" s="184" t="s">
        <v>3374</v>
      </c>
      <c r="F162" s="185" t="s">
        <v>3375</v>
      </c>
      <c r="G162" s="186" t="s">
        <v>291</v>
      </c>
      <c r="H162" s="187">
        <v>12</v>
      </c>
      <c r="I162" s="188"/>
      <c r="J162" s="189">
        <f>ROUND(I162*H162,2)</f>
        <v>0</v>
      </c>
      <c r="K162" s="185" t="s">
        <v>212</v>
      </c>
      <c r="L162" s="39"/>
      <c r="M162" s="190" t="s">
        <v>19</v>
      </c>
      <c r="N162" s="191" t="s">
        <v>46</v>
      </c>
      <c r="O162" s="61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8" t="s">
        <v>1134</v>
      </c>
      <c r="AT162" s="18" t="s">
        <v>180</v>
      </c>
      <c r="AU162" s="18" t="s">
        <v>198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1134</v>
      </c>
      <c r="BM162" s="18" t="s">
        <v>1259</v>
      </c>
    </row>
    <row r="163" spans="2:65" s="1" customFormat="1" ht="11.25">
      <c r="B163" s="35"/>
      <c r="C163" s="36"/>
      <c r="D163" s="195" t="s">
        <v>187</v>
      </c>
      <c r="E163" s="36"/>
      <c r="F163" s="196" t="s">
        <v>3375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198</v>
      </c>
    </row>
    <row r="164" spans="2:65" s="1" customFormat="1" ht="16.5" customHeight="1">
      <c r="B164" s="35"/>
      <c r="C164" s="183" t="s">
        <v>408</v>
      </c>
      <c r="D164" s="183" t="s">
        <v>180</v>
      </c>
      <c r="E164" s="184" t="s">
        <v>3376</v>
      </c>
      <c r="F164" s="185" t="s">
        <v>3377</v>
      </c>
      <c r="G164" s="186" t="s">
        <v>291</v>
      </c>
      <c r="H164" s="187">
        <v>13</v>
      </c>
      <c r="I164" s="188"/>
      <c r="J164" s="189">
        <f>ROUND(I164*H164,2)</f>
        <v>0</v>
      </c>
      <c r="K164" s="185" t="s">
        <v>212</v>
      </c>
      <c r="L164" s="39"/>
      <c r="M164" s="190" t="s">
        <v>19</v>
      </c>
      <c r="N164" s="191" t="s">
        <v>46</v>
      </c>
      <c r="O164" s="61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18" t="s">
        <v>1134</v>
      </c>
      <c r="AT164" s="18" t="s">
        <v>180</v>
      </c>
      <c r="AU164" s="18" t="s">
        <v>198</v>
      </c>
      <c r="AY164" s="18" t="s">
        <v>178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83</v>
      </c>
      <c r="BK164" s="194">
        <f>ROUND(I164*H164,2)</f>
        <v>0</v>
      </c>
      <c r="BL164" s="18" t="s">
        <v>1134</v>
      </c>
      <c r="BM164" s="18" t="s">
        <v>1318</v>
      </c>
    </row>
    <row r="165" spans="2:65" s="1" customFormat="1" ht="11.25">
      <c r="B165" s="35"/>
      <c r="C165" s="36"/>
      <c r="D165" s="195" t="s">
        <v>187</v>
      </c>
      <c r="E165" s="36"/>
      <c r="F165" s="196" t="s">
        <v>3377</v>
      </c>
      <c r="G165" s="36"/>
      <c r="H165" s="36"/>
      <c r="I165" s="113"/>
      <c r="J165" s="36"/>
      <c r="K165" s="36"/>
      <c r="L165" s="39"/>
      <c r="M165" s="197"/>
      <c r="N165" s="61"/>
      <c r="O165" s="61"/>
      <c r="P165" s="61"/>
      <c r="Q165" s="61"/>
      <c r="R165" s="61"/>
      <c r="S165" s="61"/>
      <c r="T165" s="62"/>
      <c r="AT165" s="18" t="s">
        <v>187</v>
      </c>
      <c r="AU165" s="18" t="s">
        <v>198</v>
      </c>
    </row>
    <row r="166" spans="2:65" s="1" customFormat="1" ht="16.5" customHeight="1">
      <c r="B166" s="35"/>
      <c r="C166" s="183" t="s">
        <v>413</v>
      </c>
      <c r="D166" s="183" t="s">
        <v>180</v>
      </c>
      <c r="E166" s="184" t="s">
        <v>3378</v>
      </c>
      <c r="F166" s="185" t="s">
        <v>3379</v>
      </c>
      <c r="G166" s="186" t="s">
        <v>291</v>
      </c>
      <c r="H166" s="187">
        <v>1</v>
      </c>
      <c r="I166" s="188"/>
      <c r="J166" s="189">
        <f>ROUND(I166*H166,2)</f>
        <v>0</v>
      </c>
      <c r="K166" s="185" t="s">
        <v>212</v>
      </c>
      <c r="L166" s="39"/>
      <c r="M166" s="190" t="s">
        <v>19</v>
      </c>
      <c r="N166" s="191" t="s">
        <v>46</v>
      </c>
      <c r="O166" s="61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8" t="s">
        <v>1134</v>
      </c>
      <c r="AT166" s="18" t="s">
        <v>180</v>
      </c>
      <c r="AU166" s="18" t="s">
        <v>198</v>
      </c>
      <c r="AY166" s="18" t="s">
        <v>178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83</v>
      </c>
      <c r="BK166" s="194">
        <f>ROUND(I166*H166,2)</f>
        <v>0</v>
      </c>
      <c r="BL166" s="18" t="s">
        <v>1134</v>
      </c>
      <c r="BM166" s="18" t="s">
        <v>1336</v>
      </c>
    </row>
    <row r="167" spans="2:65" s="1" customFormat="1" ht="11.25">
      <c r="B167" s="35"/>
      <c r="C167" s="36"/>
      <c r="D167" s="195" t="s">
        <v>187</v>
      </c>
      <c r="E167" s="36"/>
      <c r="F167" s="196" t="s">
        <v>3379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187</v>
      </c>
      <c r="AU167" s="18" t="s">
        <v>198</v>
      </c>
    </row>
    <row r="168" spans="2:65" s="1" customFormat="1" ht="16.5" customHeight="1">
      <c r="B168" s="35"/>
      <c r="C168" s="183" t="s">
        <v>418</v>
      </c>
      <c r="D168" s="183" t="s">
        <v>180</v>
      </c>
      <c r="E168" s="184" t="s">
        <v>3380</v>
      </c>
      <c r="F168" s="185" t="s">
        <v>3381</v>
      </c>
      <c r="G168" s="186" t="s">
        <v>291</v>
      </c>
      <c r="H168" s="187">
        <v>5</v>
      </c>
      <c r="I168" s="188"/>
      <c r="J168" s="189">
        <f>ROUND(I168*H168,2)</f>
        <v>0</v>
      </c>
      <c r="K168" s="185" t="s">
        <v>212</v>
      </c>
      <c r="L168" s="39"/>
      <c r="M168" s="190" t="s">
        <v>19</v>
      </c>
      <c r="N168" s="191" t="s">
        <v>46</v>
      </c>
      <c r="O168" s="61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8" t="s">
        <v>1134</v>
      </c>
      <c r="AT168" s="18" t="s">
        <v>180</v>
      </c>
      <c r="AU168" s="18" t="s">
        <v>198</v>
      </c>
      <c r="AY168" s="18" t="s">
        <v>178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83</v>
      </c>
      <c r="BK168" s="194">
        <f>ROUND(I168*H168,2)</f>
        <v>0</v>
      </c>
      <c r="BL168" s="18" t="s">
        <v>1134</v>
      </c>
      <c r="BM168" s="18" t="s">
        <v>1368</v>
      </c>
    </row>
    <row r="169" spans="2:65" s="1" customFormat="1" ht="11.25">
      <c r="B169" s="35"/>
      <c r="C169" s="36"/>
      <c r="D169" s="195" t="s">
        <v>187</v>
      </c>
      <c r="E169" s="36"/>
      <c r="F169" s="196" t="s">
        <v>3381</v>
      </c>
      <c r="G169" s="36"/>
      <c r="H169" s="36"/>
      <c r="I169" s="113"/>
      <c r="J169" s="36"/>
      <c r="K169" s="36"/>
      <c r="L169" s="39"/>
      <c r="M169" s="197"/>
      <c r="N169" s="61"/>
      <c r="O169" s="61"/>
      <c r="P169" s="61"/>
      <c r="Q169" s="61"/>
      <c r="R169" s="61"/>
      <c r="S169" s="61"/>
      <c r="T169" s="62"/>
      <c r="AT169" s="18" t="s">
        <v>187</v>
      </c>
      <c r="AU169" s="18" t="s">
        <v>198</v>
      </c>
    </row>
    <row r="170" spans="2:65" s="1" customFormat="1" ht="16.5" customHeight="1">
      <c r="B170" s="35"/>
      <c r="C170" s="183" t="s">
        <v>423</v>
      </c>
      <c r="D170" s="183" t="s">
        <v>180</v>
      </c>
      <c r="E170" s="184" t="s">
        <v>3382</v>
      </c>
      <c r="F170" s="185" t="s">
        <v>3383</v>
      </c>
      <c r="G170" s="186" t="s">
        <v>291</v>
      </c>
      <c r="H170" s="187">
        <v>12</v>
      </c>
      <c r="I170" s="188"/>
      <c r="J170" s="189">
        <f>ROUND(I170*H170,2)</f>
        <v>0</v>
      </c>
      <c r="K170" s="185" t="s">
        <v>212</v>
      </c>
      <c r="L170" s="39"/>
      <c r="M170" s="190" t="s">
        <v>19</v>
      </c>
      <c r="N170" s="191" t="s">
        <v>46</v>
      </c>
      <c r="O170" s="61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18" t="s">
        <v>1134</v>
      </c>
      <c r="AT170" s="18" t="s">
        <v>180</v>
      </c>
      <c r="AU170" s="18" t="s">
        <v>198</v>
      </c>
      <c r="AY170" s="18" t="s">
        <v>178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83</v>
      </c>
      <c r="BK170" s="194">
        <f>ROUND(I170*H170,2)</f>
        <v>0</v>
      </c>
      <c r="BL170" s="18" t="s">
        <v>1134</v>
      </c>
      <c r="BM170" s="18" t="s">
        <v>3384</v>
      </c>
    </row>
    <row r="171" spans="2:65" s="1" customFormat="1" ht="11.25">
      <c r="B171" s="35"/>
      <c r="C171" s="36"/>
      <c r="D171" s="195" t="s">
        <v>187</v>
      </c>
      <c r="E171" s="36"/>
      <c r="F171" s="196" t="s">
        <v>3383</v>
      </c>
      <c r="G171" s="36"/>
      <c r="H171" s="36"/>
      <c r="I171" s="113"/>
      <c r="J171" s="36"/>
      <c r="K171" s="36"/>
      <c r="L171" s="39"/>
      <c r="M171" s="197"/>
      <c r="N171" s="61"/>
      <c r="O171" s="61"/>
      <c r="P171" s="61"/>
      <c r="Q171" s="61"/>
      <c r="R171" s="61"/>
      <c r="S171" s="61"/>
      <c r="T171" s="62"/>
      <c r="AT171" s="18" t="s">
        <v>187</v>
      </c>
      <c r="AU171" s="18" t="s">
        <v>198</v>
      </c>
    </row>
    <row r="172" spans="2:65" s="1" customFormat="1" ht="16.5" customHeight="1">
      <c r="B172" s="35"/>
      <c r="C172" s="183" t="s">
        <v>432</v>
      </c>
      <c r="D172" s="183" t="s">
        <v>180</v>
      </c>
      <c r="E172" s="184" t="s">
        <v>3385</v>
      </c>
      <c r="F172" s="185" t="s">
        <v>3386</v>
      </c>
      <c r="G172" s="186" t="s">
        <v>291</v>
      </c>
      <c r="H172" s="187">
        <v>12</v>
      </c>
      <c r="I172" s="188"/>
      <c r="J172" s="189">
        <f>ROUND(I172*H172,2)</f>
        <v>0</v>
      </c>
      <c r="K172" s="185" t="s">
        <v>212</v>
      </c>
      <c r="L172" s="39"/>
      <c r="M172" s="190" t="s">
        <v>19</v>
      </c>
      <c r="N172" s="191" t="s">
        <v>46</v>
      </c>
      <c r="O172" s="61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AR172" s="18" t="s">
        <v>1134</v>
      </c>
      <c r="AT172" s="18" t="s">
        <v>180</v>
      </c>
      <c r="AU172" s="18" t="s">
        <v>198</v>
      </c>
      <c r="AY172" s="18" t="s">
        <v>178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83</v>
      </c>
      <c r="BK172" s="194">
        <f>ROUND(I172*H172,2)</f>
        <v>0</v>
      </c>
      <c r="BL172" s="18" t="s">
        <v>1134</v>
      </c>
      <c r="BM172" s="18" t="s">
        <v>3387</v>
      </c>
    </row>
    <row r="173" spans="2:65" s="1" customFormat="1" ht="11.25">
      <c r="B173" s="35"/>
      <c r="C173" s="36"/>
      <c r="D173" s="195" t="s">
        <v>187</v>
      </c>
      <c r="E173" s="36"/>
      <c r="F173" s="196" t="s">
        <v>3386</v>
      </c>
      <c r="G173" s="36"/>
      <c r="H173" s="36"/>
      <c r="I173" s="113"/>
      <c r="J173" s="36"/>
      <c r="K173" s="36"/>
      <c r="L173" s="39"/>
      <c r="M173" s="197"/>
      <c r="N173" s="61"/>
      <c r="O173" s="61"/>
      <c r="P173" s="61"/>
      <c r="Q173" s="61"/>
      <c r="R173" s="61"/>
      <c r="S173" s="61"/>
      <c r="T173" s="62"/>
      <c r="AT173" s="18" t="s">
        <v>187</v>
      </c>
      <c r="AU173" s="18" t="s">
        <v>198</v>
      </c>
    </row>
    <row r="174" spans="2:65" s="1" customFormat="1" ht="16.5" customHeight="1">
      <c r="B174" s="35"/>
      <c r="C174" s="183" t="s">
        <v>436</v>
      </c>
      <c r="D174" s="183" t="s">
        <v>180</v>
      </c>
      <c r="E174" s="184" t="s">
        <v>3388</v>
      </c>
      <c r="F174" s="185" t="s">
        <v>3389</v>
      </c>
      <c r="G174" s="186" t="s">
        <v>291</v>
      </c>
      <c r="H174" s="187">
        <v>1</v>
      </c>
      <c r="I174" s="188"/>
      <c r="J174" s="189">
        <f>ROUND(I174*H174,2)</f>
        <v>0</v>
      </c>
      <c r="K174" s="185" t="s">
        <v>212</v>
      </c>
      <c r="L174" s="39"/>
      <c r="M174" s="190" t="s">
        <v>19</v>
      </c>
      <c r="N174" s="191" t="s">
        <v>46</v>
      </c>
      <c r="O174" s="61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18" t="s">
        <v>1134</v>
      </c>
      <c r="AT174" s="18" t="s">
        <v>180</v>
      </c>
      <c r="AU174" s="18" t="s">
        <v>198</v>
      </c>
      <c r="AY174" s="18" t="s">
        <v>178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83</v>
      </c>
      <c r="BK174" s="194">
        <f>ROUND(I174*H174,2)</f>
        <v>0</v>
      </c>
      <c r="BL174" s="18" t="s">
        <v>1134</v>
      </c>
      <c r="BM174" s="18" t="s">
        <v>3390</v>
      </c>
    </row>
    <row r="175" spans="2:65" s="1" customFormat="1" ht="11.25">
      <c r="B175" s="35"/>
      <c r="C175" s="36"/>
      <c r="D175" s="195" t="s">
        <v>187</v>
      </c>
      <c r="E175" s="36"/>
      <c r="F175" s="196" t="s">
        <v>3389</v>
      </c>
      <c r="G175" s="36"/>
      <c r="H175" s="36"/>
      <c r="I175" s="113"/>
      <c r="J175" s="36"/>
      <c r="K175" s="36"/>
      <c r="L175" s="39"/>
      <c r="M175" s="197"/>
      <c r="N175" s="61"/>
      <c r="O175" s="61"/>
      <c r="P175" s="61"/>
      <c r="Q175" s="61"/>
      <c r="R175" s="61"/>
      <c r="S175" s="61"/>
      <c r="T175" s="62"/>
      <c r="AT175" s="18" t="s">
        <v>187</v>
      </c>
      <c r="AU175" s="18" t="s">
        <v>198</v>
      </c>
    </row>
    <row r="176" spans="2:65" s="11" customFormat="1" ht="20.85" customHeight="1">
      <c r="B176" s="167"/>
      <c r="C176" s="168"/>
      <c r="D176" s="169" t="s">
        <v>74</v>
      </c>
      <c r="E176" s="181" t="s">
        <v>3391</v>
      </c>
      <c r="F176" s="181" t="s">
        <v>3392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SUM(P177:P190)</f>
        <v>0</v>
      </c>
      <c r="Q176" s="175"/>
      <c r="R176" s="176">
        <f>SUM(R177:R190)</f>
        <v>0</v>
      </c>
      <c r="S176" s="175"/>
      <c r="T176" s="177">
        <f>SUM(T177:T190)</f>
        <v>0</v>
      </c>
      <c r="AR176" s="178" t="s">
        <v>198</v>
      </c>
      <c r="AT176" s="179" t="s">
        <v>74</v>
      </c>
      <c r="AU176" s="179" t="s">
        <v>85</v>
      </c>
      <c r="AY176" s="178" t="s">
        <v>178</v>
      </c>
      <c r="BK176" s="180">
        <f>SUM(BK177:BK190)</f>
        <v>0</v>
      </c>
    </row>
    <row r="177" spans="2:65" s="1" customFormat="1" ht="16.5" customHeight="1">
      <c r="B177" s="35"/>
      <c r="C177" s="183" t="s">
        <v>442</v>
      </c>
      <c r="D177" s="183" t="s">
        <v>180</v>
      </c>
      <c r="E177" s="184" t="s">
        <v>3393</v>
      </c>
      <c r="F177" s="185" t="s">
        <v>3394</v>
      </c>
      <c r="G177" s="186" t="s">
        <v>496</v>
      </c>
      <c r="H177" s="187">
        <v>20</v>
      </c>
      <c r="I177" s="188"/>
      <c r="J177" s="189">
        <f>ROUND(I177*H177,2)</f>
        <v>0</v>
      </c>
      <c r="K177" s="185" t="s">
        <v>212</v>
      </c>
      <c r="L177" s="39"/>
      <c r="M177" s="190" t="s">
        <v>19</v>
      </c>
      <c r="N177" s="191" t="s">
        <v>46</v>
      </c>
      <c r="O177" s="61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18" t="s">
        <v>1134</v>
      </c>
      <c r="AT177" s="18" t="s">
        <v>180</v>
      </c>
      <c r="AU177" s="18" t="s">
        <v>198</v>
      </c>
      <c r="AY177" s="18" t="s">
        <v>178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83</v>
      </c>
      <c r="BK177" s="194">
        <f>ROUND(I177*H177,2)</f>
        <v>0</v>
      </c>
      <c r="BL177" s="18" t="s">
        <v>1134</v>
      </c>
      <c r="BM177" s="18" t="s">
        <v>1380</v>
      </c>
    </row>
    <row r="178" spans="2:65" s="1" customFormat="1" ht="11.25">
      <c r="B178" s="35"/>
      <c r="C178" s="36"/>
      <c r="D178" s="195" t="s">
        <v>187</v>
      </c>
      <c r="E178" s="36"/>
      <c r="F178" s="196" t="s">
        <v>3394</v>
      </c>
      <c r="G178" s="36"/>
      <c r="H178" s="36"/>
      <c r="I178" s="113"/>
      <c r="J178" s="36"/>
      <c r="K178" s="36"/>
      <c r="L178" s="39"/>
      <c r="M178" s="197"/>
      <c r="N178" s="61"/>
      <c r="O178" s="61"/>
      <c r="P178" s="61"/>
      <c r="Q178" s="61"/>
      <c r="R178" s="61"/>
      <c r="S178" s="61"/>
      <c r="T178" s="62"/>
      <c r="AT178" s="18" t="s">
        <v>187</v>
      </c>
      <c r="AU178" s="18" t="s">
        <v>198</v>
      </c>
    </row>
    <row r="179" spans="2:65" s="1" customFormat="1" ht="16.5" customHeight="1">
      <c r="B179" s="35"/>
      <c r="C179" s="183" t="s">
        <v>447</v>
      </c>
      <c r="D179" s="183" t="s">
        <v>180</v>
      </c>
      <c r="E179" s="184" t="s">
        <v>3395</v>
      </c>
      <c r="F179" s="185" t="s">
        <v>3396</v>
      </c>
      <c r="G179" s="186" t="s">
        <v>291</v>
      </c>
      <c r="H179" s="187">
        <v>73</v>
      </c>
      <c r="I179" s="188"/>
      <c r="J179" s="189">
        <f>ROUND(I179*H179,2)</f>
        <v>0</v>
      </c>
      <c r="K179" s="185" t="s">
        <v>212</v>
      </c>
      <c r="L179" s="39"/>
      <c r="M179" s="190" t="s">
        <v>19</v>
      </c>
      <c r="N179" s="191" t="s">
        <v>46</v>
      </c>
      <c r="O179" s="61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8" t="s">
        <v>1134</v>
      </c>
      <c r="AT179" s="18" t="s">
        <v>180</v>
      </c>
      <c r="AU179" s="18" t="s">
        <v>198</v>
      </c>
      <c r="AY179" s="18" t="s">
        <v>178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83</v>
      </c>
      <c r="BK179" s="194">
        <f>ROUND(I179*H179,2)</f>
        <v>0</v>
      </c>
      <c r="BL179" s="18" t="s">
        <v>1134</v>
      </c>
      <c r="BM179" s="18" t="s">
        <v>1391</v>
      </c>
    </row>
    <row r="180" spans="2:65" s="1" customFormat="1" ht="11.25">
      <c r="B180" s="35"/>
      <c r="C180" s="36"/>
      <c r="D180" s="195" t="s">
        <v>187</v>
      </c>
      <c r="E180" s="36"/>
      <c r="F180" s="196" t="s">
        <v>3396</v>
      </c>
      <c r="G180" s="36"/>
      <c r="H180" s="36"/>
      <c r="I180" s="113"/>
      <c r="J180" s="36"/>
      <c r="K180" s="36"/>
      <c r="L180" s="39"/>
      <c r="M180" s="197"/>
      <c r="N180" s="61"/>
      <c r="O180" s="61"/>
      <c r="P180" s="61"/>
      <c r="Q180" s="61"/>
      <c r="R180" s="61"/>
      <c r="S180" s="61"/>
      <c r="T180" s="62"/>
      <c r="AT180" s="18" t="s">
        <v>187</v>
      </c>
      <c r="AU180" s="18" t="s">
        <v>198</v>
      </c>
    </row>
    <row r="181" spans="2:65" s="1" customFormat="1" ht="16.5" customHeight="1">
      <c r="B181" s="35"/>
      <c r="C181" s="183" t="s">
        <v>452</v>
      </c>
      <c r="D181" s="183" t="s">
        <v>180</v>
      </c>
      <c r="E181" s="184" t="s">
        <v>3397</v>
      </c>
      <c r="F181" s="185" t="s">
        <v>3398</v>
      </c>
      <c r="G181" s="186" t="s">
        <v>291</v>
      </c>
      <c r="H181" s="187">
        <v>30</v>
      </c>
      <c r="I181" s="188"/>
      <c r="J181" s="189">
        <f>ROUND(I181*H181,2)</f>
        <v>0</v>
      </c>
      <c r="K181" s="185" t="s">
        <v>212</v>
      </c>
      <c r="L181" s="39"/>
      <c r="M181" s="190" t="s">
        <v>19</v>
      </c>
      <c r="N181" s="191" t="s">
        <v>46</v>
      </c>
      <c r="O181" s="61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18" t="s">
        <v>1134</v>
      </c>
      <c r="AT181" s="18" t="s">
        <v>180</v>
      </c>
      <c r="AU181" s="18" t="s">
        <v>198</v>
      </c>
      <c r="AY181" s="18" t="s">
        <v>178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83</v>
      </c>
      <c r="BK181" s="194">
        <f>ROUND(I181*H181,2)</f>
        <v>0</v>
      </c>
      <c r="BL181" s="18" t="s">
        <v>1134</v>
      </c>
      <c r="BM181" s="18" t="s">
        <v>1407</v>
      </c>
    </row>
    <row r="182" spans="2:65" s="1" customFormat="1" ht="11.25">
      <c r="B182" s="35"/>
      <c r="C182" s="36"/>
      <c r="D182" s="195" t="s">
        <v>187</v>
      </c>
      <c r="E182" s="36"/>
      <c r="F182" s="196" t="s">
        <v>3398</v>
      </c>
      <c r="G182" s="36"/>
      <c r="H182" s="36"/>
      <c r="I182" s="113"/>
      <c r="J182" s="36"/>
      <c r="K182" s="36"/>
      <c r="L182" s="39"/>
      <c r="M182" s="197"/>
      <c r="N182" s="61"/>
      <c r="O182" s="61"/>
      <c r="P182" s="61"/>
      <c r="Q182" s="61"/>
      <c r="R182" s="61"/>
      <c r="S182" s="61"/>
      <c r="T182" s="62"/>
      <c r="AT182" s="18" t="s">
        <v>187</v>
      </c>
      <c r="AU182" s="18" t="s">
        <v>198</v>
      </c>
    </row>
    <row r="183" spans="2:65" s="1" customFormat="1" ht="16.5" customHeight="1">
      <c r="B183" s="35"/>
      <c r="C183" s="183" t="s">
        <v>457</v>
      </c>
      <c r="D183" s="183" t="s">
        <v>180</v>
      </c>
      <c r="E183" s="184" t="s">
        <v>3399</v>
      </c>
      <c r="F183" s="185" t="s">
        <v>3400</v>
      </c>
      <c r="G183" s="186" t="s">
        <v>3315</v>
      </c>
      <c r="H183" s="187">
        <v>1</v>
      </c>
      <c r="I183" s="188"/>
      <c r="J183" s="189">
        <f>ROUND(I183*H183,2)</f>
        <v>0</v>
      </c>
      <c r="K183" s="185" t="s">
        <v>212</v>
      </c>
      <c r="L183" s="39"/>
      <c r="M183" s="190" t="s">
        <v>19</v>
      </c>
      <c r="N183" s="191" t="s">
        <v>46</v>
      </c>
      <c r="O183" s="61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18" t="s">
        <v>1134</v>
      </c>
      <c r="AT183" s="18" t="s">
        <v>180</v>
      </c>
      <c r="AU183" s="18" t="s">
        <v>198</v>
      </c>
      <c r="AY183" s="18" t="s">
        <v>178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83</v>
      </c>
      <c r="BK183" s="194">
        <f>ROUND(I183*H183,2)</f>
        <v>0</v>
      </c>
      <c r="BL183" s="18" t="s">
        <v>1134</v>
      </c>
      <c r="BM183" s="18" t="s">
        <v>1433</v>
      </c>
    </row>
    <row r="184" spans="2:65" s="1" customFormat="1" ht="11.25">
      <c r="B184" s="35"/>
      <c r="C184" s="36"/>
      <c r="D184" s="195" t="s">
        <v>187</v>
      </c>
      <c r="E184" s="36"/>
      <c r="F184" s="196" t="s">
        <v>3400</v>
      </c>
      <c r="G184" s="36"/>
      <c r="H184" s="36"/>
      <c r="I184" s="113"/>
      <c r="J184" s="36"/>
      <c r="K184" s="36"/>
      <c r="L184" s="39"/>
      <c r="M184" s="197"/>
      <c r="N184" s="61"/>
      <c r="O184" s="61"/>
      <c r="P184" s="61"/>
      <c r="Q184" s="61"/>
      <c r="R184" s="61"/>
      <c r="S184" s="61"/>
      <c r="T184" s="62"/>
      <c r="AT184" s="18" t="s">
        <v>187</v>
      </c>
      <c r="AU184" s="18" t="s">
        <v>198</v>
      </c>
    </row>
    <row r="185" spans="2:65" s="1" customFormat="1" ht="16.5" customHeight="1">
      <c r="B185" s="35"/>
      <c r="C185" s="183" t="s">
        <v>465</v>
      </c>
      <c r="D185" s="183" t="s">
        <v>180</v>
      </c>
      <c r="E185" s="184" t="s">
        <v>3401</v>
      </c>
      <c r="F185" s="185" t="s">
        <v>3402</v>
      </c>
      <c r="G185" s="186" t="s">
        <v>3315</v>
      </c>
      <c r="H185" s="187">
        <v>1</v>
      </c>
      <c r="I185" s="188"/>
      <c r="J185" s="189">
        <f>ROUND(I185*H185,2)</f>
        <v>0</v>
      </c>
      <c r="K185" s="185" t="s">
        <v>212</v>
      </c>
      <c r="L185" s="39"/>
      <c r="M185" s="190" t="s">
        <v>19</v>
      </c>
      <c r="N185" s="191" t="s">
        <v>46</v>
      </c>
      <c r="O185" s="61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18" t="s">
        <v>1134</v>
      </c>
      <c r="AT185" s="18" t="s">
        <v>180</v>
      </c>
      <c r="AU185" s="18" t="s">
        <v>198</v>
      </c>
      <c r="AY185" s="18" t="s">
        <v>178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83</v>
      </c>
      <c r="BK185" s="194">
        <f>ROUND(I185*H185,2)</f>
        <v>0</v>
      </c>
      <c r="BL185" s="18" t="s">
        <v>1134</v>
      </c>
      <c r="BM185" s="18" t="s">
        <v>1443</v>
      </c>
    </row>
    <row r="186" spans="2:65" s="1" customFormat="1" ht="11.25">
      <c r="B186" s="35"/>
      <c r="C186" s="36"/>
      <c r="D186" s="195" t="s">
        <v>187</v>
      </c>
      <c r="E186" s="36"/>
      <c r="F186" s="196" t="s">
        <v>3402</v>
      </c>
      <c r="G186" s="36"/>
      <c r="H186" s="36"/>
      <c r="I186" s="113"/>
      <c r="J186" s="36"/>
      <c r="K186" s="36"/>
      <c r="L186" s="39"/>
      <c r="M186" s="197"/>
      <c r="N186" s="61"/>
      <c r="O186" s="61"/>
      <c r="P186" s="61"/>
      <c r="Q186" s="61"/>
      <c r="R186" s="61"/>
      <c r="S186" s="61"/>
      <c r="T186" s="62"/>
      <c r="AT186" s="18" t="s">
        <v>187</v>
      </c>
      <c r="AU186" s="18" t="s">
        <v>198</v>
      </c>
    </row>
    <row r="187" spans="2:65" s="1" customFormat="1" ht="16.5" customHeight="1">
      <c r="B187" s="35"/>
      <c r="C187" s="183" t="s">
        <v>471</v>
      </c>
      <c r="D187" s="183" t="s">
        <v>180</v>
      </c>
      <c r="E187" s="184" t="s">
        <v>3403</v>
      </c>
      <c r="F187" s="185" t="s">
        <v>3404</v>
      </c>
      <c r="G187" s="186" t="s">
        <v>291</v>
      </c>
      <c r="H187" s="187">
        <v>119</v>
      </c>
      <c r="I187" s="188"/>
      <c r="J187" s="189">
        <f>ROUND(I187*H187,2)</f>
        <v>0</v>
      </c>
      <c r="K187" s="185" t="s">
        <v>212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8" t="s">
        <v>1134</v>
      </c>
      <c r="AT187" s="18" t="s">
        <v>180</v>
      </c>
      <c r="AU187" s="18" t="s">
        <v>198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1134</v>
      </c>
      <c r="BM187" s="18" t="s">
        <v>1480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3404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198</v>
      </c>
    </row>
    <row r="189" spans="2:65" s="1" customFormat="1" ht="16.5" customHeight="1">
      <c r="B189" s="35"/>
      <c r="C189" s="183" t="s">
        <v>478</v>
      </c>
      <c r="D189" s="183" t="s">
        <v>180</v>
      </c>
      <c r="E189" s="184" t="s">
        <v>3405</v>
      </c>
      <c r="F189" s="185" t="s">
        <v>3406</v>
      </c>
      <c r="G189" s="186" t="s">
        <v>291</v>
      </c>
      <c r="H189" s="187">
        <v>2</v>
      </c>
      <c r="I189" s="188"/>
      <c r="J189" s="189">
        <f>ROUND(I189*H189,2)</f>
        <v>0</v>
      </c>
      <c r="K189" s="185" t="s">
        <v>212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8" t="s">
        <v>1134</v>
      </c>
      <c r="AT189" s="18" t="s">
        <v>180</v>
      </c>
      <c r="AU189" s="18" t="s">
        <v>198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1134</v>
      </c>
      <c r="BM189" s="18" t="s">
        <v>1493</v>
      </c>
    </row>
    <row r="190" spans="2:65" s="1" customFormat="1" ht="11.25">
      <c r="B190" s="35"/>
      <c r="C190" s="36"/>
      <c r="D190" s="195" t="s">
        <v>187</v>
      </c>
      <c r="E190" s="36"/>
      <c r="F190" s="196" t="s">
        <v>3406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198</v>
      </c>
    </row>
    <row r="191" spans="2:65" s="11" customFormat="1" ht="20.85" customHeight="1">
      <c r="B191" s="167"/>
      <c r="C191" s="168"/>
      <c r="D191" s="169" t="s">
        <v>74</v>
      </c>
      <c r="E191" s="181" t="s">
        <v>3407</v>
      </c>
      <c r="F191" s="181" t="s">
        <v>3408</v>
      </c>
      <c r="G191" s="168"/>
      <c r="H191" s="168"/>
      <c r="I191" s="171"/>
      <c r="J191" s="182">
        <f>BK191</f>
        <v>0</v>
      </c>
      <c r="K191" s="168"/>
      <c r="L191" s="173"/>
      <c r="M191" s="174"/>
      <c r="N191" s="175"/>
      <c r="O191" s="175"/>
      <c r="P191" s="176">
        <f>SUM(P192:P201)</f>
        <v>0</v>
      </c>
      <c r="Q191" s="175"/>
      <c r="R191" s="176">
        <f>SUM(R192:R201)</f>
        <v>0</v>
      </c>
      <c r="S191" s="175"/>
      <c r="T191" s="177">
        <f>SUM(T192:T201)</f>
        <v>0</v>
      </c>
      <c r="AR191" s="178" t="s">
        <v>198</v>
      </c>
      <c r="AT191" s="179" t="s">
        <v>74</v>
      </c>
      <c r="AU191" s="179" t="s">
        <v>85</v>
      </c>
      <c r="AY191" s="178" t="s">
        <v>178</v>
      </c>
      <c r="BK191" s="180">
        <f>SUM(BK192:BK201)</f>
        <v>0</v>
      </c>
    </row>
    <row r="192" spans="2:65" s="1" customFormat="1" ht="16.5" customHeight="1">
      <c r="B192" s="35"/>
      <c r="C192" s="183" t="s">
        <v>484</v>
      </c>
      <c r="D192" s="183" t="s">
        <v>180</v>
      </c>
      <c r="E192" s="184" t="s">
        <v>3409</v>
      </c>
      <c r="F192" s="185" t="s">
        <v>3410</v>
      </c>
      <c r="G192" s="186" t="s">
        <v>291</v>
      </c>
      <c r="H192" s="187">
        <v>41</v>
      </c>
      <c r="I192" s="188"/>
      <c r="J192" s="189">
        <f>ROUND(I192*H192,2)</f>
        <v>0</v>
      </c>
      <c r="K192" s="185" t="s">
        <v>212</v>
      </c>
      <c r="L192" s="39"/>
      <c r="M192" s="190" t="s">
        <v>19</v>
      </c>
      <c r="N192" s="191" t="s">
        <v>46</v>
      </c>
      <c r="O192" s="6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18" t="s">
        <v>1134</v>
      </c>
      <c r="AT192" s="18" t="s">
        <v>180</v>
      </c>
      <c r="AU192" s="18" t="s">
        <v>198</v>
      </c>
      <c r="AY192" s="18" t="s">
        <v>178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83</v>
      </c>
      <c r="BK192" s="194">
        <f>ROUND(I192*H192,2)</f>
        <v>0</v>
      </c>
      <c r="BL192" s="18" t="s">
        <v>1134</v>
      </c>
      <c r="BM192" s="18" t="s">
        <v>1505</v>
      </c>
    </row>
    <row r="193" spans="2:65" s="1" customFormat="1" ht="11.25">
      <c r="B193" s="35"/>
      <c r="C193" s="36"/>
      <c r="D193" s="195" t="s">
        <v>187</v>
      </c>
      <c r="E193" s="36"/>
      <c r="F193" s="196" t="s">
        <v>3411</v>
      </c>
      <c r="G193" s="36"/>
      <c r="H193" s="36"/>
      <c r="I193" s="113"/>
      <c r="J193" s="36"/>
      <c r="K193" s="36"/>
      <c r="L193" s="39"/>
      <c r="M193" s="197"/>
      <c r="N193" s="61"/>
      <c r="O193" s="61"/>
      <c r="P193" s="61"/>
      <c r="Q193" s="61"/>
      <c r="R193" s="61"/>
      <c r="S193" s="61"/>
      <c r="T193" s="62"/>
      <c r="AT193" s="18" t="s">
        <v>187</v>
      </c>
      <c r="AU193" s="18" t="s">
        <v>198</v>
      </c>
    </row>
    <row r="194" spans="2:65" s="1" customFormat="1" ht="16.5" customHeight="1">
      <c r="B194" s="35"/>
      <c r="C194" s="183" t="s">
        <v>493</v>
      </c>
      <c r="D194" s="183" t="s">
        <v>180</v>
      </c>
      <c r="E194" s="184" t="s">
        <v>3412</v>
      </c>
      <c r="F194" s="185" t="s">
        <v>3413</v>
      </c>
      <c r="G194" s="186" t="s">
        <v>291</v>
      </c>
      <c r="H194" s="187">
        <v>15</v>
      </c>
      <c r="I194" s="188"/>
      <c r="J194" s="189">
        <f>ROUND(I194*H194,2)</f>
        <v>0</v>
      </c>
      <c r="K194" s="185" t="s">
        <v>212</v>
      </c>
      <c r="L194" s="39"/>
      <c r="M194" s="190" t="s">
        <v>19</v>
      </c>
      <c r="N194" s="191" t="s">
        <v>46</v>
      </c>
      <c r="O194" s="6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8" t="s">
        <v>1134</v>
      </c>
      <c r="AT194" s="18" t="s">
        <v>180</v>
      </c>
      <c r="AU194" s="18" t="s">
        <v>198</v>
      </c>
      <c r="AY194" s="18" t="s">
        <v>178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83</v>
      </c>
      <c r="BK194" s="194">
        <f>ROUND(I194*H194,2)</f>
        <v>0</v>
      </c>
      <c r="BL194" s="18" t="s">
        <v>1134</v>
      </c>
      <c r="BM194" s="18" t="s">
        <v>1518</v>
      </c>
    </row>
    <row r="195" spans="2:65" s="1" customFormat="1" ht="11.25">
      <c r="B195" s="35"/>
      <c r="C195" s="36"/>
      <c r="D195" s="195" t="s">
        <v>187</v>
      </c>
      <c r="E195" s="36"/>
      <c r="F195" s="196" t="s">
        <v>3413</v>
      </c>
      <c r="G195" s="36"/>
      <c r="H195" s="36"/>
      <c r="I195" s="113"/>
      <c r="J195" s="36"/>
      <c r="K195" s="36"/>
      <c r="L195" s="39"/>
      <c r="M195" s="197"/>
      <c r="N195" s="61"/>
      <c r="O195" s="61"/>
      <c r="P195" s="61"/>
      <c r="Q195" s="61"/>
      <c r="R195" s="61"/>
      <c r="S195" s="61"/>
      <c r="T195" s="62"/>
      <c r="AT195" s="18" t="s">
        <v>187</v>
      </c>
      <c r="AU195" s="18" t="s">
        <v>198</v>
      </c>
    </row>
    <row r="196" spans="2:65" s="1" customFormat="1" ht="16.5" customHeight="1">
      <c r="B196" s="35"/>
      <c r="C196" s="183" t="s">
        <v>503</v>
      </c>
      <c r="D196" s="183" t="s">
        <v>180</v>
      </c>
      <c r="E196" s="184" t="s">
        <v>3414</v>
      </c>
      <c r="F196" s="185" t="s">
        <v>3415</v>
      </c>
      <c r="G196" s="186" t="s">
        <v>291</v>
      </c>
      <c r="H196" s="187">
        <v>25</v>
      </c>
      <c r="I196" s="188"/>
      <c r="J196" s="189">
        <f>ROUND(I196*H196,2)</f>
        <v>0</v>
      </c>
      <c r="K196" s="185" t="s">
        <v>212</v>
      </c>
      <c r="L196" s="39"/>
      <c r="M196" s="190" t="s">
        <v>19</v>
      </c>
      <c r="N196" s="191" t="s">
        <v>46</v>
      </c>
      <c r="O196" s="61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8" t="s">
        <v>1134</v>
      </c>
      <c r="AT196" s="18" t="s">
        <v>180</v>
      </c>
      <c r="AU196" s="18" t="s">
        <v>198</v>
      </c>
      <c r="AY196" s="18" t="s">
        <v>178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83</v>
      </c>
      <c r="BK196" s="194">
        <f>ROUND(I196*H196,2)</f>
        <v>0</v>
      </c>
      <c r="BL196" s="18" t="s">
        <v>1134</v>
      </c>
      <c r="BM196" s="18" t="s">
        <v>1529</v>
      </c>
    </row>
    <row r="197" spans="2:65" s="1" customFormat="1" ht="11.25">
      <c r="B197" s="35"/>
      <c r="C197" s="36"/>
      <c r="D197" s="195" t="s">
        <v>187</v>
      </c>
      <c r="E197" s="36"/>
      <c r="F197" s="196" t="s">
        <v>3415</v>
      </c>
      <c r="G197" s="36"/>
      <c r="H197" s="36"/>
      <c r="I197" s="113"/>
      <c r="J197" s="36"/>
      <c r="K197" s="36"/>
      <c r="L197" s="39"/>
      <c r="M197" s="197"/>
      <c r="N197" s="61"/>
      <c r="O197" s="61"/>
      <c r="P197" s="61"/>
      <c r="Q197" s="61"/>
      <c r="R197" s="61"/>
      <c r="S197" s="61"/>
      <c r="T197" s="62"/>
      <c r="AT197" s="18" t="s">
        <v>187</v>
      </c>
      <c r="AU197" s="18" t="s">
        <v>198</v>
      </c>
    </row>
    <row r="198" spans="2:65" s="1" customFormat="1" ht="16.5" customHeight="1">
      <c r="B198" s="35"/>
      <c r="C198" s="183" t="s">
        <v>508</v>
      </c>
      <c r="D198" s="183" t="s">
        <v>180</v>
      </c>
      <c r="E198" s="184" t="s">
        <v>3416</v>
      </c>
      <c r="F198" s="185" t="s">
        <v>3417</v>
      </c>
      <c r="G198" s="186" t="s">
        <v>291</v>
      </c>
      <c r="H198" s="187">
        <v>3</v>
      </c>
      <c r="I198" s="188"/>
      <c r="J198" s="189">
        <f>ROUND(I198*H198,2)</f>
        <v>0</v>
      </c>
      <c r="K198" s="185" t="s">
        <v>212</v>
      </c>
      <c r="L198" s="39"/>
      <c r="M198" s="190" t="s">
        <v>19</v>
      </c>
      <c r="N198" s="191" t="s">
        <v>46</v>
      </c>
      <c r="O198" s="61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18" t="s">
        <v>1134</v>
      </c>
      <c r="AT198" s="18" t="s">
        <v>180</v>
      </c>
      <c r="AU198" s="18" t="s">
        <v>198</v>
      </c>
      <c r="AY198" s="18" t="s">
        <v>178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83</v>
      </c>
      <c r="BK198" s="194">
        <f>ROUND(I198*H198,2)</f>
        <v>0</v>
      </c>
      <c r="BL198" s="18" t="s">
        <v>1134</v>
      </c>
      <c r="BM198" s="18" t="s">
        <v>1540</v>
      </c>
    </row>
    <row r="199" spans="2:65" s="1" customFormat="1" ht="11.25">
      <c r="B199" s="35"/>
      <c r="C199" s="36"/>
      <c r="D199" s="195" t="s">
        <v>187</v>
      </c>
      <c r="E199" s="36"/>
      <c r="F199" s="196" t="s">
        <v>3417</v>
      </c>
      <c r="G199" s="36"/>
      <c r="H199" s="36"/>
      <c r="I199" s="113"/>
      <c r="J199" s="36"/>
      <c r="K199" s="36"/>
      <c r="L199" s="39"/>
      <c r="M199" s="197"/>
      <c r="N199" s="61"/>
      <c r="O199" s="61"/>
      <c r="P199" s="61"/>
      <c r="Q199" s="61"/>
      <c r="R199" s="61"/>
      <c r="S199" s="61"/>
      <c r="T199" s="62"/>
      <c r="AT199" s="18" t="s">
        <v>187</v>
      </c>
      <c r="AU199" s="18" t="s">
        <v>198</v>
      </c>
    </row>
    <row r="200" spans="2:65" s="1" customFormat="1" ht="16.5" customHeight="1">
      <c r="B200" s="35"/>
      <c r="C200" s="183" t="s">
        <v>514</v>
      </c>
      <c r="D200" s="183" t="s">
        <v>180</v>
      </c>
      <c r="E200" s="184" t="s">
        <v>3418</v>
      </c>
      <c r="F200" s="185" t="s">
        <v>3419</v>
      </c>
      <c r="G200" s="186" t="s">
        <v>291</v>
      </c>
      <c r="H200" s="187">
        <v>7</v>
      </c>
      <c r="I200" s="188"/>
      <c r="J200" s="189">
        <f>ROUND(I200*H200,2)</f>
        <v>0</v>
      </c>
      <c r="K200" s="185" t="s">
        <v>212</v>
      </c>
      <c r="L200" s="39"/>
      <c r="M200" s="190" t="s">
        <v>19</v>
      </c>
      <c r="N200" s="191" t="s">
        <v>46</v>
      </c>
      <c r="O200" s="61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8" t="s">
        <v>1134</v>
      </c>
      <c r="AT200" s="18" t="s">
        <v>180</v>
      </c>
      <c r="AU200" s="18" t="s">
        <v>198</v>
      </c>
      <c r="AY200" s="18" t="s">
        <v>178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83</v>
      </c>
      <c r="BK200" s="194">
        <f>ROUND(I200*H200,2)</f>
        <v>0</v>
      </c>
      <c r="BL200" s="18" t="s">
        <v>1134</v>
      </c>
      <c r="BM200" s="18" t="s">
        <v>1557</v>
      </c>
    </row>
    <row r="201" spans="2:65" s="1" customFormat="1" ht="11.25">
      <c r="B201" s="35"/>
      <c r="C201" s="36"/>
      <c r="D201" s="195" t="s">
        <v>187</v>
      </c>
      <c r="E201" s="36"/>
      <c r="F201" s="196" t="s">
        <v>3419</v>
      </c>
      <c r="G201" s="36"/>
      <c r="H201" s="36"/>
      <c r="I201" s="113"/>
      <c r="J201" s="36"/>
      <c r="K201" s="36"/>
      <c r="L201" s="39"/>
      <c r="M201" s="197"/>
      <c r="N201" s="61"/>
      <c r="O201" s="61"/>
      <c r="P201" s="61"/>
      <c r="Q201" s="61"/>
      <c r="R201" s="61"/>
      <c r="S201" s="61"/>
      <c r="T201" s="62"/>
      <c r="AT201" s="18" t="s">
        <v>187</v>
      </c>
      <c r="AU201" s="18" t="s">
        <v>198</v>
      </c>
    </row>
    <row r="202" spans="2:65" s="11" customFormat="1" ht="20.85" customHeight="1">
      <c r="B202" s="167"/>
      <c r="C202" s="168"/>
      <c r="D202" s="169" t="s">
        <v>74</v>
      </c>
      <c r="E202" s="181" t="s">
        <v>3420</v>
      </c>
      <c r="F202" s="181" t="s">
        <v>3421</v>
      </c>
      <c r="G202" s="168"/>
      <c r="H202" s="168"/>
      <c r="I202" s="171"/>
      <c r="J202" s="182">
        <f>BK202</f>
        <v>0</v>
      </c>
      <c r="K202" s="168"/>
      <c r="L202" s="173"/>
      <c r="M202" s="174"/>
      <c r="N202" s="175"/>
      <c r="O202" s="175"/>
      <c r="P202" s="176">
        <f>SUM(P203:P218)</f>
        <v>0</v>
      </c>
      <c r="Q202" s="175"/>
      <c r="R202" s="176">
        <f>SUM(R203:R218)</f>
        <v>0</v>
      </c>
      <c r="S202" s="175"/>
      <c r="T202" s="177">
        <f>SUM(T203:T218)</f>
        <v>0</v>
      </c>
      <c r="AR202" s="178" t="s">
        <v>198</v>
      </c>
      <c r="AT202" s="179" t="s">
        <v>74</v>
      </c>
      <c r="AU202" s="179" t="s">
        <v>85</v>
      </c>
      <c r="AY202" s="178" t="s">
        <v>178</v>
      </c>
      <c r="BK202" s="180">
        <f>SUM(BK203:BK218)</f>
        <v>0</v>
      </c>
    </row>
    <row r="203" spans="2:65" s="1" customFormat="1" ht="16.5" customHeight="1">
      <c r="B203" s="35"/>
      <c r="C203" s="183" t="s">
        <v>519</v>
      </c>
      <c r="D203" s="183" t="s">
        <v>180</v>
      </c>
      <c r="E203" s="184" t="s">
        <v>3422</v>
      </c>
      <c r="F203" s="185" t="s">
        <v>3423</v>
      </c>
      <c r="G203" s="186" t="s">
        <v>291</v>
      </c>
      <c r="H203" s="187">
        <v>1</v>
      </c>
      <c r="I203" s="188"/>
      <c r="J203" s="189">
        <f>ROUND(I203*H203,2)</f>
        <v>0</v>
      </c>
      <c r="K203" s="185" t="s">
        <v>212</v>
      </c>
      <c r="L203" s="39"/>
      <c r="M203" s="190" t="s">
        <v>19</v>
      </c>
      <c r="N203" s="191" t="s">
        <v>46</v>
      </c>
      <c r="O203" s="61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18" t="s">
        <v>1134</v>
      </c>
      <c r="AT203" s="18" t="s">
        <v>180</v>
      </c>
      <c r="AU203" s="18" t="s">
        <v>198</v>
      </c>
      <c r="AY203" s="18" t="s">
        <v>178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83</v>
      </c>
      <c r="BK203" s="194">
        <f>ROUND(I203*H203,2)</f>
        <v>0</v>
      </c>
      <c r="BL203" s="18" t="s">
        <v>1134</v>
      </c>
      <c r="BM203" s="18" t="s">
        <v>1569</v>
      </c>
    </row>
    <row r="204" spans="2:65" s="1" customFormat="1" ht="11.25">
      <c r="B204" s="35"/>
      <c r="C204" s="36"/>
      <c r="D204" s="195" t="s">
        <v>187</v>
      </c>
      <c r="E204" s="36"/>
      <c r="F204" s="196" t="s">
        <v>3423</v>
      </c>
      <c r="G204" s="36"/>
      <c r="H204" s="36"/>
      <c r="I204" s="113"/>
      <c r="J204" s="36"/>
      <c r="K204" s="36"/>
      <c r="L204" s="39"/>
      <c r="M204" s="197"/>
      <c r="N204" s="61"/>
      <c r="O204" s="61"/>
      <c r="P204" s="61"/>
      <c r="Q204" s="61"/>
      <c r="R204" s="61"/>
      <c r="S204" s="61"/>
      <c r="T204" s="62"/>
      <c r="AT204" s="18" t="s">
        <v>187</v>
      </c>
      <c r="AU204" s="18" t="s">
        <v>198</v>
      </c>
    </row>
    <row r="205" spans="2:65" s="1" customFormat="1" ht="16.5" customHeight="1">
      <c r="B205" s="35"/>
      <c r="C205" s="183" t="s">
        <v>526</v>
      </c>
      <c r="D205" s="183" t="s">
        <v>180</v>
      </c>
      <c r="E205" s="184" t="s">
        <v>3424</v>
      </c>
      <c r="F205" s="185" t="s">
        <v>3425</v>
      </c>
      <c r="G205" s="186" t="s">
        <v>3315</v>
      </c>
      <c r="H205" s="187">
        <v>1</v>
      </c>
      <c r="I205" s="188"/>
      <c r="J205" s="189">
        <f>ROUND(I205*H205,2)</f>
        <v>0</v>
      </c>
      <c r="K205" s="185" t="s">
        <v>212</v>
      </c>
      <c r="L205" s="39"/>
      <c r="M205" s="190" t="s">
        <v>19</v>
      </c>
      <c r="N205" s="191" t="s">
        <v>46</v>
      </c>
      <c r="O205" s="61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AR205" s="18" t="s">
        <v>1134</v>
      </c>
      <c r="AT205" s="18" t="s">
        <v>180</v>
      </c>
      <c r="AU205" s="18" t="s">
        <v>198</v>
      </c>
      <c r="AY205" s="18" t="s">
        <v>178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83</v>
      </c>
      <c r="BK205" s="194">
        <f>ROUND(I205*H205,2)</f>
        <v>0</v>
      </c>
      <c r="BL205" s="18" t="s">
        <v>1134</v>
      </c>
      <c r="BM205" s="18" t="s">
        <v>1581</v>
      </c>
    </row>
    <row r="206" spans="2:65" s="1" customFormat="1" ht="11.25">
      <c r="B206" s="35"/>
      <c r="C206" s="36"/>
      <c r="D206" s="195" t="s">
        <v>187</v>
      </c>
      <c r="E206" s="36"/>
      <c r="F206" s="196" t="s">
        <v>3425</v>
      </c>
      <c r="G206" s="36"/>
      <c r="H206" s="36"/>
      <c r="I206" s="113"/>
      <c r="J206" s="36"/>
      <c r="K206" s="36"/>
      <c r="L206" s="39"/>
      <c r="M206" s="197"/>
      <c r="N206" s="61"/>
      <c r="O206" s="61"/>
      <c r="P206" s="61"/>
      <c r="Q206" s="61"/>
      <c r="R206" s="61"/>
      <c r="S206" s="61"/>
      <c r="T206" s="62"/>
      <c r="AT206" s="18" t="s">
        <v>187</v>
      </c>
      <c r="AU206" s="18" t="s">
        <v>198</v>
      </c>
    </row>
    <row r="207" spans="2:65" s="1" customFormat="1" ht="16.5" customHeight="1">
      <c r="B207" s="35"/>
      <c r="C207" s="183" t="s">
        <v>533</v>
      </c>
      <c r="D207" s="183" t="s">
        <v>180</v>
      </c>
      <c r="E207" s="184" t="s">
        <v>3426</v>
      </c>
      <c r="F207" s="185" t="s">
        <v>3427</v>
      </c>
      <c r="G207" s="186" t="s">
        <v>3315</v>
      </c>
      <c r="H207" s="187">
        <v>1</v>
      </c>
      <c r="I207" s="188"/>
      <c r="J207" s="189">
        <f>ROUND(I207*H207,2)</f>
        <v>0</v>
      </c>
      <c r="K207" s="185" t="s">
        <v>212</v>
      </c>
      <c r="L207" s="39"/>
      <c r="M207" s="190" t="s">
        <v>19</v>
      </c>
      <c r="N207" s="191" t="s">
        <v>46</v>
      </c>
      <c r="O207" s="61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8" t="s">
        <v>1134</v>
      </c>
      <c r="AT207" s="18" t="s">
        <v>180</v>
      </c>
      <c r="AU207" s="18" t="s">
        <v>198</v>
      </c>
      <c r="AY207" s="18" t="s">
        <v>178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83</v>
      </c>
      <c r="BK207" s="194">
        <f>ROUND(I207*H207,2)</f>
        <v>0</v>
      </c>
      <c r="BL207" s="18" t="s">
        <v>1134</v>
      </c>
      <c r="BM207" s="18" t="s">
        <v>1616</v>
      </c>
    </row>
    <row r="208" spans="2:65" s="1" customFormat="1" ht="11.25">
      <c r="B208" s="35"/>
      <c r="C208" s="36"/>
      <c r="D208" s="195" t="s">
        <v>187</v>
      </c>
      <c r="E208" s="36"/>
      <c r="F208" s="196" t="s">
        <v>3427</v>
      </c>
      <c r="G208" s="36"/>
      <c r="H208" s="36"/>
      <c r="I208" s="113"/>
      <c r="J208" s="36"/>
      <c r="K208" s="36"/>
      <c r="L208" s="39"/>
      <c r="M208" s="197"/>
      <c r="N208" s="61"/>
      <c r="O208" s="61"/>
      <c r="P208" s="61"/>
      <c r="Q208" s="61"/>
      <c r="R208" s="61"/>
      <c r="S208" s="61"/>
      <c r="T208" s="62"/>
      <c r="AT208" s="18" t="s">
        <v>187</v>
      </c>
      <c r="AU208" s="18" t="s">
        <v>198</v>
      </c>
    </row>
    <row r="209" spans="2:65" s="1" customFormat="1" ht="16.5" customHeight="1">
      <c r="B209" s="35"/>
      <c r="C209" s="183" t="s">
        <v>538</v>
      </c>
      <c r="D209" s="183" t="s">
        <v>180</v>
      </c>
      <c r="E209" s="184" t="s">
        <v>3428</v>
      </c>
      <c r="F209" s="185" t="s">
        <v>3429</v>
      </c>
      <c r="G209" s="186" t="s">
        <v>3315</v>
      </c>
      <c r="H209" s="187">
        <v>2</v>
      </c>
      <c r="I209" s="188"/>
      <c r="J209" s="189">
        <f>ROUND(I209*H209,2)</f>
        <v>0</v>
      </c>
      <c r="K209" s="185" t="s">
        <v>212</v>
      </c>
      <c r="L209" s="39"/>
      <c r="M209" s="190" t="s">
        <v>19</v>
      </c>
      <c r="N209" s="191" t="s">
        <v>46</v>
      </c>
      <c r="O209" s="61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8" t="s">
        <v>1134</v>
      </c>
      <c r="AT209" s="18" t="s">
        <v>180</v>
      </c>
      <c r="AU209" s="18" t="s">
        <v>198</v>
      </c>
      <c r="AY209" s="18" t="s">
        <v>178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83</v>
      </c>
      <c r="BK209" s="194">
        <f>ROUND(I209*H209,2)</f>
        <v>0</v>
      </c>
      <c r="BL209" s="18" t="s">
        <v>1134</v>
      </c>
      <c r="BM209" s="18" t="s">
        <v>1628</v>
      </c>
    </row>
    <row r="210" spans="2:65" s="1" customFormat="1" ht="11.25">
      <c r="B210" s="35"/>
      <c r="C210" s="36"/>
      <c r="D210" s="195" t="s">
        <v>187</v>
      </c>
      <c r="E210" s="36"/>
      <c r="F210" s="196" t="s">
        <v>3429</v>
      </c>
      <c r="G210" s="36"/>
      <c r="H210" s="36"/>
      <c r="I210" s="113"/>
      <c r="J210" s="36"/>
      <c r="K210" s="36"/>
      <c r="L210" s="39"/>
      <c r="M210" s="197"/>
      <c r="N210" s="61"/>
      <c r="O210" s="61"/>
      <c r="P210" s="61"/>
      <c r="Q210" s="61"/>
      <c r="R210" s="61"/>
      <c r="S210" s="61"/>
      <c r="T210" s="62"/>
      <c r="AT210" s="18" t="s">
        <v>187</v>
      </c>
      <c r="AU210" s="18" t="s">
        <v>198</v>
      </c>
    </row>
    <row r="211" spans="2:65" s="1" customFormat="1" ht="16.5" customHeight="1">
      <c r="B211" s="35"/>
      <c r="C211" s="183" t="s">
        <v>544</v>
      </c>
      <c r="D211" s="183" t="s">
        <v>180</v>
      </c>
      <c r="E211" s="184" t="s">
        <v>3430</v>
      </c>
      <c r="F211" s="185" t="s">
        <v>3431</v>
      </c>
      <c r="G211" s="186" t="s">
        <v>3315</v>
      </c>
      <c r="H211" s="187">
        <v>1</v>
      </c>
      <c r="I211" s="188"/>
      <c r="J211" s="189">
        <f>ROUND(I211*H211,2)</f>
        <v>0</v>
      </c>
      <c r="K211" s="185" t="s">
        <v>212</v>
      </c>
      <c r="L211" s="39"/>
      <c r="M211" s="190" t="s">
        <v>19</v>
      </c>
      <c r="N211" s="191" t="s">
        <v>46</v>
      </c>
      <c r="O211" s="61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8" t="s">
        <v>1134</v>
      </c>
      <c r="AT211" s="18" t="s">
        <v>180</v>
      </c>
      <c r="AU211" s="18" t="s">
        <v>198</v>
      </c>
      <c r="AY211" s="18" t="s">
        <v>178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83</v>
      </c>
      <c r="BK211" s="194">
        <f>ROUND(I211*H211,2)</f>
        <v>0</v>
      </c>
      <c r="BL211" s="18" t="s">
        <v>1134</v>
      </c>
      <c r="BM211" s="18" t="s">
        <v>1638</v>
      </c>
    </row>
    <row r="212" spans="2:65" s="1" customFormat="1" ht="11.25">
      <c r="B212" s="35"/>
      <c r="C212" s="36"/>
      <c r="D212" s="195" t="s">
        <v>187</v>
      </c>
      <c r="E212" s="36"/>
      <c r="F212" s="196" t="s">
        <v>3431</v>
      </c>
      <c r="G212" s="36"/>
      <c r="H212" s="36"/>
      <c r="I212" s="113"/>
      <c r="J212" s="36"/>
      <c r="K212" s="36"/>
      <c r="L212" s="39"/>
      <c r="M212" s="197"/>
      <c r="N212" s="61"/>
      <c r="O212" s="61"/>
      <c r="P212" s="61"/>
      <c r="Q212" s="61"/>
      <c r="R212" s="61"/>
      <c r="S212" s="61"/>
      <c r="T212" s="62"/>
      <c r="AT212" s="18" t="s">
        <v>187</v>
      </c>
      <c r="AU212" s="18" t="s">
        <v>198</v>
      </c>
    </row>
    <row r="213" spans="2:65" s="1" customFormat="1" ht="16.5" customHeight="1">
      <c r="B213" s="35"/>
      <c r="C213" s="183" t="s">
        <v>553</v>
      </c>
      <c r="D213" s="183" t="s">
        <v>180</v>
      </c>
      <c r="E213" s="184" t="s">
        <v>3432</v>
      </c>
      <c r="F213" s="185" t="s">
        <v>2116</v>
      </c>
      <c r="G213" s="186" t="s">
        <v>291</v>
      </c>
      <c r="H213" s="187">
        <v>1</v>
      </c>
      <c r="I213" s="188"/>
      <c r="J213" s="189">
        <f>ROUND(I213*H213,2)</f>
        <v>0</v>
      </c>
      <c r="K213" s="185" t="s">
        <v>212</v>
      </c>
      <c r="L213" s="39"/>
      <c r="M213" s="190" t="s">
        <v>19</v>
      </c>
      <c r="N213" s="191" t="s">
        <v>46</v>
      </c>
      <c r="O213" s="61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18" t="s">
        <v>1134</v>
      </c>
      <c r="AT213" s="18" t="s">
        <v>180</v>
      </c>
      <c r="AU213" s="18" t="s">
        <v>198</v>
      </c>
      <c r="AY213" s="18" t="s">
        <v>178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83</v>
      </c>
      <c r="BK213" s="194">
        <f>ROUND(I213*H213,2)</f>
        <v>0</v>
      </c>
      <c r="BL213" s="18" t="s">
        <v>1134</v>
      </c>
      <c r="BM213" s="18" t="s">
        <v>1655</v>
      </c>
    </row>
    <row r="214" spans="2:65" s="1" customFormat="1" ht="11.25">
      <c r="B214" s="35"/>
      <c r="C214" s="36"/>
      <c r="D214" s="195" t="s">
        <v>187</v>
      </c>
      <c r="E214" s="36"/>
      <c r="F214" s="196" t="s">
        <v>2116</v>
      </c>
      <c r="G214" s="36"/>
      <c r="H214" s="36"/>
      <c r="I214" s="113"/>
      <c r="J214" s="36"/>
      <c r="K214" s="36"/>
      <c r="L214" s="39"/>
      <c r="M214" s="197"/>
      <c r="N214" s="61"/>
      <c r="O214" s="61"/>
      <c r="P214" s="61"/>
      <c r="Q214" s="61"/>
      <c r="R214" s="61"/>
      <c r="S214" s="61"/>
      <c r="T214" s="62"/>
      <c r="AT214" s="18" t="s">
        <v>187</v>
      </c>
      <c r="AU214" s="18" t="s">
        <v>198</v>
      </c>
    </row>
    <row r="215" spans="2:65" s="1" customFormat="1" ht="16.5" customHeight="1">
      <c r="B215" s="35"/>
      <c r="C215" s="183" t="s">
        <v>560</v>
      </c>
      <c r="D215" s="183" t="s">
        <v>180</v>
      </c>
      <c r="E215" s="184" t="s">
        <v>3433</v>
      </c>
      <c r="F215" s="185" t="s">
        <v>2132</v>
      </c>
      <c r="G215" s="186" t="s">
        <v>291</v>
      </c>
      <c r="H215" s="187">
        <v>1</v>
      </c>
      <c r="I215" s="188"/>
      <c r="J215" s="189">
        <f>ROUND(I215*H215,2)</f>
        <v>0</v>
      </c>
      <c r="K215" s="185" t="s">
        <v>212</v>
      </c>
      <c r="L215" s="39"/>
      <c r="M215" s="190" t="s">
        <v>19</v>
      </c>
      <c r="N215" s="191" t="s">
        <v>46</v>
      </c>
      <c r="O215" s="61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18" t="s">
        <v>1134</v>
      </c>
      <c r="AT215" s="18" t="s">
        <v>180</v>
      </c>
      <c r="AU215" s="18" t="s">
        <v>198</v>
      </c>
      <c r="AY215" s="18" t="s">
        <v>178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83</v>
      </c>
      <c r="BK215" s="194">
        <f>ROUND(I215*H215,2)</f>
        <v>0</v>
      </c>
      <c r="BL215" s="18" t="s">
        <v>1134</v>
      </c>
      <c r="BM215" s="18" t="s">
        <v>1676</v>
      </c>
    </row>
    <row r="216" spans="2:65" s="1" customFormat="1" ht="11.25">
      <c r="B216" s="35"/>
      <c r="C216" s="36"/>
      <c r="D216" s="195" t="s">
        <v>187</v>
      </c>
      <c r="E216" s="36"/>
      <c r="F216" s="196" t="s">
        <v>2132</v>
      </c>
      <c r="G216" s="36"/>
      <c r="H216" s="36"/>
      <c r="I216" s="113"/>
      <c r="J216" s="36"/>
      <c r="K216" s="36"/>
      <c r="L216" s="39"/>
      <c r="M216" s="197"/>
      <c r="N216" s="61"/>
      <c r="O216" s="61"/>
      <c r="P216" s="61"/>
      <c r="Q216" s="61"/>
      <c r="R216" s="61"/>
      <c r="S216" s="61"/>
      <c r="T216" s="62"/>
      <c r="AT216" s="18" t="s">
        <v>187</v>
      </c>
      <c r="AU216" s="18" t="s">
        <v>198</v>
      </c>
    </row>
    <row r="217" spans="2:65" s="1" customFormat="1" ht="16.5" customHeight="1">
      <c r="B217" s="35"/>
      <c r="C217" s="183" t="s">
        <v>567</v>
      </c>
      <c r="D217" s="183" t="s">
        <v>180</v>
      </c>
      <c r="E217" s="184" t="s">
        <v>3434</v>
      </c>
      <c r="F217" s="185" t="s">
        <v>3435</v>
      </c>
      <c r="G217" s="186" t="s">
        <v>291</v>
      </c>
      <c r="H217" s="187">
        <v>1</v>
      </c>
      <c r="I217" s="188"/>
      <c r="J217" s="189">
        <f>ROUND(I217*H217,2)</f>
        <v>0</v>
      </c>
      <c r="K217" s="185" t="s">
        <v>212</v>
      </c>
      <c r="L217" s="39"/>
      <c r="M217" s="190" t="s">
        <v>19</v>
      </c>
      <c r="N217" s="191" t="s">
        <v>46</v>
      </c>
      <c r="O217" s="61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18" t="s">
        <v>1134</v>
      </c>
      <c r="AT217" s="18" t="s">
        <v>180</v>
      </c>
      <c r="AU217" s="18" t="s">
        <v>198</v>
      </c>
      <c r="AY217" s="18" t="s">
        <v>178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83</v>
      </c>
      <c r="BK217" s="194">
        <f>ROUND(I217*H217,2)</f>
        <v>0</v>
      </c>
      <c r="BL217" s="18" t="s">
        <v>1134</v>
      </c>
      <c r="BM217" s="18" t="s">
        <v>1692</v>
      </c>
    </row>
    <row r="218" spans="2:65" s="1" customFormat="1" ht="11.25">
      <c r="B218" s="35"/>
      <c r="C218" s="36"/>
      <c r="D218" s="195" t="s">
        <v>187</v>
      </c>
      <c r="E218" s="36"/>
      <c r="F218" s="196" t="s">
        <v>3435</v>
      </c>
      <c r="G218" s="36"/>
      <c r="H218" s="36"/>
      <c r="I218" s="113"/>
      <c r="J218" s="36"/>
      <c r="K218" s="36"/>
      <c r="L218" s="39"/>
      <c r="M218" s="197"/>
      <c r="N218" s="61"/>
      <c r="O218" s="61"/>
      <c r="P218" s="61"/>
      <c r="Q218" s="61"/>
      <c r="R218" s="61"/>
      <c r="S218" s="61"/>
      <c r="T218" s="62"/>
      <c r="AT218" s="18" t="s">
        <v>187</v>
      </c>
      <c r="AU218" s="18" t="s">
        <v>198</v>
      </c>
    </row>
    <row r="219" spans="2:65" s="11" customFormat="1" ht="20.85" customHeight="1">
      <c r="B219" s="167"/>
      <c r="C219" s="168"/>
      <c r="D219" s="169" t="s">
        <v>74</v>
      </c>
      <c r="E219" s="181" t="s">
        <v>3436</v>
      </c>
      <c r="F219" s="181" t="s">
        <v>3437</v>
      </c>
      <c r="G219" s="168"/>
      <c r="H219" s="168"/>
      <c r="I219" s="171"/>
      <c r="J219" s="182">
        <f>BK219</f>
        <v>0</v>
      </c>
      <c r="K219" s="168"/>
      <c r="L219" s="173"/>
      <c r="M219" s="174"/>
      <c r="N219" s="175"/>
      <c r="O219" s="175"/>
      <c r="P219" s="176">
        <f>SUM(P220:P249)</f>
        <v>0</v>
      </c>
      <c r="Q219" s="175"/>
      <c r="R219" s="176">
        <f>SUM(R220:R249)</f>
        <v>0</v>
      </c>
      <c r="S219" s="175"/>
      <c r="T219" s="177">
        <f>SUM(T220:T249)</f>
        <v>0</v>
      </c>
      <c r="AR219" s="178" t="s">
        <v>198</v>
      </c>
      <c r="AT219" s="179" t="s">
        <v>74</v>
      </c>
      <c r="AU219" s="179" t="s">
        <v>85</v>
      </c>
      <c r="AY219" s="178" t="s">
        <v>178</v>
      </c>
      <c r="BK219" s="180">
        <f>SUM(BK220:BK249)</f>
        <v>0</v>
      </c>
    </row>
    <row r="220" spans="2:65" s="1" customFormat="1" ht="16.5" customHeight="1">
      <c r="B220" s="35"/>
      <c r="C220" s="183" t="s">
        <v>575</v>
      </c>
      <c r="D220" s="183" t="s">
        <v>180</v>
      </c>
      <c r="E220" s="184" t="s">
        <v>3438</v>
      </c>
      <c r="F220" s="185" t="s">
        <v>3439</v>
      </c>
      <c r="G220" s="186" t="s">
        <v>496</v>
      </c>
      <c r="H220" s="187">
        <v>120</v>
      </c>
      <c r="I220" s="188"/>
      <c r="J220" s="189">
        <f>ROUND(I220*H220,2)</f>
        <v>0</v>
      </c>
      <c r="K220" s="185" t="s">
        <v>212</v>
      </c>
      <c r="L220" s="39"/>
      <c r="M220" s="190" t="s">
        <v>19</v>
      </c>
      <c r="N220" s="191" t="s">
        <v>46</v>
      </c>
      <c r="O220" s="61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8" t="s">
        <v>1134</v>
      </c>
      <c r="AT220" s="18" t="s">
        <v>180</v>
      </c>
      <c r="AU220" s="18" t="s">
        <v>198</v>
      </c>
      <c r="AY220" s="18" t="s">
        <v>178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83</v>
      </c>
      <c r="BK220" s="194">
        <f>ROUND(I220*H220,2)</f>
        <v>0</v>
      </c>
      <c r="BL220" s="18" t="s">
        <v>1134</v>
      </c>
      <c r="BM220" s="18" t="s">
        <v>1703</v>
      </c>
    </row>
    <row r="221" spans="2:65" s="1" customFormat="1" ht="11.25">
      <c r="B221" s="35"/>
      <c r="C221" s="36"/>
      <c r="D221" s="195" t="s">
        <v>187</v>
      </c>
      <c r="E221" s="36"/>
      <c r="F221" s="196" t="s">
        <v>3439</v>
      </c>
      <c r="G221" s="36"/>
      <c r="H221" s="36"/>
      <c r="I221" s="113"/>
      <c r="J221" s="36"/>
      <c r="K221" s="36"/>
      <c r="L221" s="39"/>
      <c r="M221" s="197"/>
      <c r="N221" s="61"/>
      <c r="O221" s="61"/>
      <c r="P221" s="61"/>
      <c r="Q221" s="61"/>
      <c r="R221" s="61"/>
      <c r="S221" s="61"/>
      <c r="T221" s="62"/>
      <c r="AT221" s="18" t="s">
        <v>187</v>
      </c>
      <c r="AU221" s="18" t="s">
        <v>198</v>
      </c>
    </row>
    <row r="222" spans="2:65" s="1" customFormat="1" ht="16.5" customHeight="1">
      <c r="B222" s="35"/>
      <c r="C222" s="183" t="s">
        <v>582</v>
      </c>
      <c r="D222" s="183" t="s">
        <v>180</v>
      </c>
      <c r="E222" s="184" t="s">
        <v>3440</v>
      </c>
      <c r="F222" s="185" t="s">
        <v>3441</v>
      </c>
      <c r="G222" s="186" t="s">
        <v>496</v>
      </c>
      <c r="H222" s="187">
        <v>15</v>
      </c>
      <c r="I222" s="188"/>
      <c r="J222" s="189">
        <f>ROUND(I222*H222,2)</f>
        <v>0</v>
      </c>
      <c r="K222" s="185" t="s">
        <v>212</v>
      </c>
      <c r="L222" s="39"/>
      <c r="M222" s="190" t="s">
        <v>19</v>
      </c>
      <c r="N222" s="191" t="s">
        <v>46</v>
      </c>
      <c r="O222" s="61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8" t="s">
        <v>1134</v>
      </c>
      <c r="AT222" s="18" t="s">
        <v>180</v>
      </c>
      <c r="AU222" s="18" t="s">
        <v>198</v>
      </c>
      <c r="AY222" s="18" t="s">
        <v>178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83</v>
      </c>
      <c r="BK222" s="194">
        <f>ROUND(I222*H222,2)</f>
        <v>0</v>
      </c>
      <c r="BL222" s="18" t="s">
        <v>1134</v>
      </c>
      <c r="BM222" s="18" t="s">
        <v>1716</v>
      </c>
    </row>
    <row r="223" spans="2:65" s="1" customFormat="1" ht="11.25">
      <c r="B223" s="35"/>
      <c r="C223" s="36"/>
      <c r="D223" s="195" t="s">
        <v>187</v>
      </c>
      <c r="E223" s="36"/>
      <c r="F223" s="196" t="s">
        <v>3441</v>
      </c>
      <c r="G223" s="36"/>
      <c r="H223" s="36"/>
      <c r="I223" s="113"/>
      <c r="J223" s="36"/>
      <c r="K223" s="36"/>
      <c r="L223" s="39"/>
      <c r="M223" s="197"/>
      <c r="N223" s="61"/>
      <c r="O223" s="61"/>
      <c r="P223" s="61"/>
      <c r="Q223" s="61"/>
      <c r="R223" s="61"/>
      <c r="S223" s="61"/>
      <c r="T223" s="62"/>
      <c r="AT223" s="18" t="s">
        <v>187</v>
      </c>
      <c r="AU223" s="18" t="s">
        <v>198</v>
      </c>
    </row>
    <row r="224" spans="2:65" s="1" customFormat="1" ht="16.5" customHeight="1">
      <c r="B224" s="35"/>
      <c r="C224" s="183" t="s">
        <v>590</v>
      </c>
      <c r="D224" s="183" t="s">
        <v>180</v>
      </c>
      <c r="E224" s="184" t="s">
        <v>3442</v>
      </c>
      <c r="F224" s="185" t="s">
        <v>3443</v>
      </c>
      <c r="G224" s="186" t="s">
        <v>291</v>
      </c>
      <c r="H224" s="187">
        <v>12</v>
      </c>
      <c r="I224" s="188"/>
      <c r="J224" s="189">
        <f>ROUND(I224*H224,2)</f>
        <v>0</v>
      </c>
      <c r="K224" s="185" t="s">
        <v>212</v>
      </c>
      <c r="L224" s="39"/>
      <c r="M224" s="190" t="s">
        <v>19</v>
      </c>
      <c r="N224" s="191" t="s">
        <v>46</v>
      </c>
      <c r="O224" s="61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18" t="s">
        <v>1134</v>
      </c>
      <c r="AT224" s="18" t="s">
        <v>180</v>
      </c>
      <c r="AU224" s="18" t="s">
        <v>198</v>
      </c>
      <c r="AY224" s="18" t="s">
        <v>178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83</v>
      </c>
      <c r="BK224" s="194">
        <f>ROUND(I224*H224,2)</f>
        <v>0</v>
      </c>
      <c r="BL224" s="18" t="s">
        <v>1134</v>
      </c>
      <c r="BM224" s="18" t="s">
        <v>1724</v>
      </c>
    </row>
    <row r="225" spans="2:65" s="1" customFormat="1" ht="11.25">
      <c r="B225" s="35"/>
      <c r="C225" s="36"/>
      <c r="D225" s="195" t="s">
        <v>187</v>
      </c>
      <c r="E225" s="36"/>
      <c r="F225" s="196" t="s">
        <v>3443</v>
      </c>
      <c r="G225" s="36"/>
      <c r="H225" s="36"/>
      <c r="I225" s="113"/>
      <c r="J225" s="36"/>
      <c r="K225" s="36"/>
      <c r="L225" s="39"/>
      <c r="M225" s="197"/>
      <c r="N225" s="61"/>
      <c r="O225" s="61"/>
      <c r="P225" s="61"/>
      <c r="Q225" s="61"/>
      <c r="R225" s="61"/>
      <c r="S225" s="61"/>
      <c r="T225" s="62"/>
      <c r="AT225" s="18" t="s">
        <v>187</v>
      </c>
      <c r="AU225" s="18" t="s">
        <v>198</v>
      </c>
    </row>
    <row r="226" spans="2:65" s="1" customFormat="1" ht="16.5" customHeight="1">
      <c r="B226" s="35"/>
      <c r="C226" s="183" t="s">
        <v>600</v>
      </c>
      <c r="D226" s="183" t="s">
        <v>180</v>
      </c>
      <c r="E226" s="184" t="s">
        <v>3444</v>
      </c>
      <c r="F226" s="185" t="s">
        <v>3445</v>
      </c>
      <c r="G226" s="186" t="s">
        <v>291</v>
      </c>
      <c r="H226" s="187">
        <v>6</v>
      </c>
      <c r="I226" s="188"/>
      <c r="J226" s="189">
        <f>ROUND(I226*H226,2)</f>
        <v>0</v>
      </c>
      <c r="K226" s="185" t="s">
        <v>212</v>
      </c>
      <c r="L226" s="39"/>
      <c r="M226" s="190" t="s">
        <v>19</v>
      </c>
      <c r="N226" s="191" t="s">
        <v>46</v>
      </c>
      <c r="O226" s="61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8" t="s">
        <v>1134</v>
      </c>
      <c r="AT226" s="18" t="s">
        <v>180</v>
      </c>
      <c r="AU226" s="18" t="s">
        <v>198</v>
      </c>
      <c r="AY226" s="18" t="s">
        <v>178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83</v>
      </c>
      <c r="BK226" s="194">
        <f>ROUND(I226*H226,2)</f>
        <v>0</v>
      </c>
      <c r="BL226" s="18" t="s">
        <v>1134</v>
      </c>
      <c r="BM226" s="18" t="s">
        <v>1745</v>
      </c>
    </row>
    <row r="227" spans="2:65" s="1" customFormat="1" ht="11.25">
      <c r="B227" s="35"/>
      <c r="C227" s="36"/>
      <c r="D227" s="195" t="s">
        <v>187</v>
      </c>
      <c r="E227" s="36"/>
      <c r="F227" s="196" t="s">
        <v>3445</v>
      </c>
      <c r="G227" s="36"/>
      <c r="H227" s="36"/>
      <c r="I227" s="113"/>
      <c r="J227" s="36"/>
      <c r="K227" s="36"/>
      <c r="L227" s="39"/>
      <c r="M227" s="197"/>
      <c r="N227" s="61"/>
      <c r="O227" s="61"/>
      <c r="P227" s="61"/>
      <c r="Q227" s="61"/>
      <c r="R227" s="61"/>
      <c r="S227" s="61"/>
      <c r="T227" s="62"/>
      <c r="AT227" s="18" t="s">
        <v>187</v>
      </c>
      <c r="AU227" s="18" t="s">
        <v>198</v>
      </c>
    </row>
    <row r="228" spans="2:65" s="1" customFormat="1" ht="16.5" customHeight="1">
      <c r="B228" s="35"/>
      <c r="C228" s="183" t="s">
        <v>1127</v>
      </c>
      <c r="D228" s="183" t="s">
        <v>180</v>
      </c>
      <c r="E228" s="184" t="s">
        <v>3446</v>
      </c>
      <c r="F228" s="185" t="s">
        <v>3447</v>
      </c>
      <c r="G228" s="186" t="s">
        <v>496</v>
      </c>
      <c r="H228" s="187">
        <v>140</v>
      </c>
      <c r="I228" s="188"/>
      <c r="J228" s="189">
        <f>ROUND(I228*H228,2)</f>
        <v>0</v>
      </c>
      <c r="K228" s="185" t="s">
        <v>212</v>
      </c>
      <c r="L228" s="39"/>
      <c r="M228" s="190" t="s">
        <v>19</v>
      </c>
      <c r="N228" s="191" t="s">
        <v>46</v>
      </c>
      <c r="O228" s="6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18" t="s">
        <v>1134</v>
      </c>
      <c r="AT228" s="18" t="s">
        <v>180</v>
      </c>
      <c r="AU228" s="18" t="s">
        <v>198</v>
      </c>
      <c r="AY228" s="18" t="s">
        <v>178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83</v>
      </c>
      <c r="BK228" s="194">
        <f>ROUND(I228*H228,2)</f>
        <v>0</v>
      </c>
      <c r="BL228" s="18" t="s">
        <v>1134</v>
      </c>
      <c r="BM228" s="18" t="s">
        <v>1756</v>
      </c>
    </row>
    <row r="229" spans="2:65" s="1" customFormat="1" ht="11.25">
      <c r="B229" s="35"/>
      <c r="C229" s="36"/>
      <c r="D229" s="195" t="s">
        <v>187</v>
      </c>
      <c r="E229" s="36"/>
      <c r="F229" s="196" t="s">
        <v>3447</v>
      </c>
      <c r="G229" s="36"/>
      <c r="H229" s="36"/>
      <c r="I229" s="113"/>
      <c r="J229" s="36"/>
      <c r="K229" s="36"/>
      <c r="L229" s="39"/>
      <c r="M229" s="197"/>
      <c r="N229" s="61"/>
      <c r="O229" s="61"/>
      <c r="P229" s="61"/>
      <c r="Q229" s="61"/>
      <c r="R229" s="61"/>
      <c r="S229" s="61"/>
      <c r="T229" s="62"/>
      <c r="AT229" s="18" t="s">
        <v>187</v>
      </c>
      <c r="AU229" s="18" t="s">
        <v>198</v>
      </c>
    </row>
    <row r="230" spans="2:65" s="1" customFormat="1" ht="16.5" customHeight="1">
      <c r="B230" s="35"/>
      <c r="C230" s="183" t="s">
        <v>1134</v>
      </c>
      <c r="D230" s="183" t="s">
        <v>180</v>
      </c>
      <c r="E230" s="184" t="s">
        <v>3448</v>
      </c>
      <c r="F230" s="185" t="s">
        <v>3449</v>
      </c>
      <c r="G230" s="186" t="s">
        <v>291</v>
      </c>
      <c r="H230" s="187">
        <v>75</v>
      </c>
      <c r="I230" s="188"/>
      <c r="J230" s="189">
        <f>ROUND(I230*H230,2)</f>
        <v>0</v>
      </c>
      <c r="K230" s="185" t="s">
        <v>212</v>
      </c>
      <c r="L230" s="39"/>
      <c r="M230" s="190" t="s">
        <v>19</v>
      </c>
      <c r="N230" s="191" t="s">
        <v>46</v>
      </c>
      <c r="O230" s="61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18" t="s">
        <v>1134</v>
      </c>
      <c r="AT230" s="18" t="s">
        <v>180</v>
      </c>
      <c r="AU230" s="18" t="s">
        <v>198</v>
      </c>
      <c r="AY230" s="18" t="s">
        <v>178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83</v>
      </c>
      <c r="BK230" s="194">
        <f>ROUND(I230*H230,2)</f>
        <v>0</v>
      </c>
      <c r="BL230" s="18" t="s">
        <v>1134</v>
      </c>
      <c r="BM230" s="18" t="s">
        <v>1770</v>
      </c>
    </row>
    <row r="231" spans="2:65" s="1" customFormat="1" ht="11.25">
      <c r="B231" s="35"/>
      <c r="C231" s="36"/>
      <c r="D231" s="195" t="s">
        <v>187</v>
      </c>
      <c r="E231" s="36"/>
      <c r="F231" s="196" t="s">
        <v>3449</v>
      </c>
      <c r="G231" s="36"/>
      <c r="H231" s="36"/>
      <c r="I231" s="113"/>
      <c r="J231" s="36"/>
      <c r="K231" s="36"/>
      <c r="L231" s="39"/>
      <c r="M231" s="197"/>
      <c r="N231" s="61"/>
      <c r="O231" s="61"/>
      <c r="P231" s="61"/>
      <c r="Q231" s="61"/>
      <c r="R231" s="61"/>
      <c r="S231" s="61"/>
      <c r="T231" s="62"/>
      <c r="AT231" s="18" t="s">
        <v>187</v>
      </c>
      <c r="AU231" s="18" t="s">
        <v>198</v>
      </c>
    </row>
    <row r="232" spans="2:65" s="1" customFormat="1" ht="16.5" customHeight="1">
      <c r="B232" s="35"/>
      <c r="C232" s="183" t="s">
        <v>1151</v>
      </c>
      <c r="D232" s="183" t="s">
        <v>180</v>
      </c>
      <c r="E232" s="184" t="s">
        <v>3450</v>
      </c>
      <c r="F232" s="185" t="s">
        <v>3451</v>
      </c>
      <c r="G232" s="186" t="s">
        <v>291</v>
      </c>
      <c r="H232" s="187">
        <v>10</v>
      </c>
      <c r="I232" s="188"/>
      <c r="J232" s="189">
        <f>ROUND(I232*H232,2)</f>
        <v>0</v>
      </c>
      <c r="K232" s="185" t="s">
        <v>212</v>
      </c>
      <c r="L232" s="39"/>
      <c r="M232" s="190" t="s">
        <v>19</v>
      </c>
      <c r="N232" s="191" t="s">
        <v>46</v>
      </c>
      <c r="O232" s="61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8" t="s">
        <v>1134</v>
      </c>
      <c r="AT232" s="18" t="s">
        <v>180</v>
      </c>
      <c r="AU232" s="18" t="s">
        <v>198</v>
      </c>
      <c r="AY232" s="18" t="s">
        <v>178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83</v>
      </c>
      <c r="BK232" s="194">
        <f>ROUND(I232*H232,2)</f>
        <v>0</v>
      </c>
      <c r="BL232" s="18" t="s">
        <v>1134</v>
      </c>
      <c r="BM232" s="18" t="s">
        <v>1786</v>
      </c>
    </row>
    <row r="233" spans="2:65" s="1" customFormat="1" ht="11.25">
      <c r="B233" s="35"/>
      <c r="C233" s="36"/>
      <c r="D233" s="195" t="s">
        <v>187</v>
      </c>
      <c r="E233" s="36"/>
      <c r="F233" s="196" t="s">
        <v>3451</v>
      </c>
      <c r="G233" s="36"/>
      <c r="H233" s="36"/>
      <c r="I233" s="113"/>
      <c r="J233" s="36"/>
      <c r="K233" s="36"/>
      <c r="L233" s="39"/>
      <c r="M233" s="197"/>
      <c r="N233" s="61"/>
      <c r="O233" s="61"/>
      <c r="P233" s="61"/>
      <c r="Q233" s="61"/>
      <c r="R233" s="61"/>
      <c r="S233" s="61"/>
      <c r="T233" s="62"/>
      <c r="AT233" s="18" t="s">
        <v>187</v>
      </c>
      <c r="AU233" s="18" t="s">
        <v>198</v>
      </c>
    </row>
    <row r="234" spans="2:65" s="1" customFormat="1" ht="16.5" customHeight="1">
      <c r="B234" s="35"/>
      <c r="C234" s="183" t="s">
        <v>1160</v>
      </c>
      <c r="D234" s="183" t="s">
        <v>180</v>
      </c>
      <c r="E234" s="184" t="s">
        <v>3452</v>
      </c>
      <c r="F234" s="185" t="s">
        <v>3453</v>
      </c>
      <c r="G234" s="186" t="s">
        <v>291</v>
      </c>
      <c r="H234" s="187">
        <v>3</v>
      </c>
      <c r="I234" s="188"/>
      <c r="J234" s="189">
        <f>ROUND(I234*H234,2)</f>
        <v>0</v>
      </c>
      <c r="K234" s="185" t="s">
        <v>212</v>
      </c>
      <c r="L234" s="39"/>
      <c r="M234" s="190" t="s">
        <v>19</v>
      </c>
      <c r="N234" s="191" t="s">
        <v>46</v>
      </c>
      <c r="O234" s="61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8" t="s">
        <v>1134</v>
      </c>
      <c r="AT234" s="18" t="s">
        <v>180</v>
      </c>
      <c r="AU234" s="18" t="s">
        <v>198</v>
      </c>
      <c r="AY234" s="18" t="s">
        <v>178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83</v>
      </c>
      <c r="BK234" s="194">
        <f>ROUND(I234*H234,2)</f>
        <v>0</v>
      </c>
      <c r="BL234" s="18" t="s">
        <v>1134</v>
      </c>
      <c r="BM234" s="18" t="s">
        <v>1798</v>
      </c>
    </row>
    <row r="235" spans="2:65" s="1" customFormat="1" ht="11.25">
      <c r="B235" s="35"/>
      <c r="C235" s="36"/>
      <c r="D235" s="195" t="s">
        <v>187</v>
      </c>
      <c r="E235" s="36"/>
      <c r="F235" s="196" t="s">
        <v>3453</v>
      </c>
      <c r="G235" s="36"/>
      <c r="H235" s="36"/>
      <c r="I235" s="113"/>
      <c r="J235" s="36"/>
      <c r="K235" s="36"/>
      <c r="L235" s="39"/>
      <c r="M235" s="197"/>
      <c r="N235" s="61"/>
      <c r="O235" s="61"/>
      <c r="P235" s="61"/>
      <c r="Q235" s="61"/>
      <c r="R235" s="61"/>
      <c r="S235" s="61"/>
      <c r="T235" s="62"/>
      <c r="AT235" s="18" t="s">
        <v>187</v>
      </c>
      <c r="AU235" s="18" t="s">
        <v>198</v>
      </c>
    </row>
    <row r="236" spans="2:65" s="1" customFormat="1" ht="16.5" customHeight="1">
      <c r="B236" s="35"/>
      <c r="C236" s="183" t="s">
        <v>1236</v>
      </c>
      <c r="D236" s="183" t="s">
        <v>180</v>
      </c>
      <c r="E236" s="184" t="s">
        <v>3454</v>
      </c>
      <c r="F236" s="185" t="s">
        <v>3455</v>
      </c>
      <c r="G236" s="186" t="s">
        <v>291</v>
      </c>
      <c r="H236" s="187">
        <v>9</v>
      </c>
      <c r="I236" s="188"/>
      <c r="J236" s="189">
        <f>ROUND(I236*H236,2)</f>
        <v>0</v>
      </c>
      <c r="K236" s="185" t="s">
        <v>212</v>
      </c>
      <c r="L236" s="39"/>
      <c r="M236" s="190" t="s">
        <v>19</v>
      </c>
      <c r="N236" s="191" t="s">
        <v>46</v>
      </c>
      <c r="O236" s="61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AR236" s="18" t="s">
        <v>1134</v>
      </c>
      <c r="AT236" s="18" t="s">
        <v>180</v>
      </c>
      <c r="AU236" s="18" t="s">
        <v>198</v>
      </c>
      <c r="AY236" s="18" t="s">
        <v>178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8" t="s">
        <v>83</v>
      </c>
      <c r="BK236" s="194">
        <f>ROUND(I236*H236,2)</f>
        <v>0</v>
      </c>
      <c r="BL236" s="18" t="s">
        <v>1134</v>
      </c>
      <c r="BM236" s="18" t="s">
        <v>1807</v>
      </c>
    </row>
    <row r="237" spans="2:65" s="1" customFormat="1" ht="11.25">
      <c r="B237" s="35"/>
      <c r="C237" s="36"/>
      <c r="D237" s="195" t="s">
        <v>187</v>
      </c>
      <c r="E237" s="36"/>
      <c r="F237" s="196" t="s">
        <v>3455</v>
      </c>
      <c r="G237" s="36"/>
      <c r="H237" s="36"/>
      <c r="I237" s="113"/>
      <c r="J237" s="36"/>
      <c r="K237" s="36"/>
      <c r="L237" s="39"/>
      <c r="M237" s="197"/>
      <c r="N237" s="61"/>
      <c r="O237" s="61"/>
      <c r="P237" s="61"/>
      <c r="Q237" s="61"/>
      <c r="R237" s="61"/>
      <c r="S237" s="61"/>
      <c r="T237" s="62"/>
      <c r="AT237" s="18" t="s">
        <v>187</v>
      </c>
      <c r="AU237" s="18" t="s">
        <v>198</v>
      </c>
    </row>
    <row r="238" spans="2:65" s="1" customFormat="1" ht="16.5" customHeight="1">
      <c r="B238" s="35"/>
      <c r="C238" s="183" t="s">
        <v>1259</v>
      </c>
      <c r="D238" s="183" t="s">
        <v>180</v>
      </c>
      <c r="E238" s="184" t="s">
        <v>3456</v>
      </c>
      <c r="F238" s="185" t="s">
        <v>3457</v>
      </c>
      <c r="G238" s="186" t="s">
        <v>291</v>
      </c>
      <c r="H238" s="187">
        <v>10</v>
      </c>
      <c r="I238" s="188"/>
      <c r="J238" s="189">
        <f>ROUND(I238*H238,2)</f>
        <v>0</v>
      </c>
      <c r="K238" s="185" t="s">
        <v>212</v>
      </c>
      <c r="L238" s="39"/>
      <c r="M238" s="190" t="s">
        <v>19</v>
      </c>
      <c r="N238" s="191" t="s">
        <v>46</v>
      </c>
      <c r="O238" s="61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AR238" s="18" t="s">
        <v>1134</v>
      </c>
      <c r="AT238" s="18" t="s">
        <v>180</v>
      </c>
      <c r="AU238" s="18" t="s">
        <v>198</v>
      </c>
      <c r="AY238" s="18" t="s">
        <v>178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83</v>
      </c>
      <c r="BK238" s="194">
        <f>ROUND(I238*H238,2)</f>
        <v>0</v>
      </c>
      <c r="BL238" s="18" t="s">
        <v>1134</v>
      </c>
      <c r="BM238" s="18" t="s">
        <v>1818</v>
      </c>
    </row>
    <row r="239" spans="2:65" s="1" customFormat="1" ht="11.25">
      <c r="B239" s="35"/>
      <c r="C239" s="36"/>
      <c r="D239" s="195" t="s">
        <v>187</v>
      </c>
      <c r="E239" s="36"/>
      <c r="F239" s="196" t="s">
        <v>3457</v>
      </c>
      <c r="G239" s="36"/>
      <c r="H239" s="36"/>
      <c r="I239" s="113"/>
      <c r="J239" s="36"/>
      <c r="K239" s="36"/>
      <c r="L239" s="39"/>
      <c r="M239" s="197"/>
      <c r="N239" s="61"/>
      <c r="O239" s="61"/>
      <c r="P239" s="61"/>
      <c r="Q239" s="61"/>
      <c r="R239" s="61"/>
      <c r="S239" s="61"/>
      <c r="T239" s="62"/>
      <c r="AT239" s="18" t="s">
        <v>187</v>
      </c>
      <c r="AU239" s="18" t="s">
        <v>198</v>
      </c>
    </row>
    <row r="240" spans="2:65" s="1" customFormat="1" ht="16.5" customHeight="1">
      <c r="B240" s="35"/>
      <c r="C240" s="183" t="s">
        <v>1284</v>
      </c>
      <c r="D240" s="183" t="s">
        <v>180</v>
      </c>
      <c r="E240" s="184" t="s">
        <v>3458</v>
      </c>
      <c r="F240" s="185" t="s">
        <v>3459</v>
      </c>
      <c r="G240" s="186" t="s">
        <v>291</v>
      </c>
      <c r="H240" s="187">
        <v>6</v>
      </c>
      <c r="I240" s="188"/>
      <c r="J240" s="189">
        <f>ROUND(I240*H240,2)</f>
        <v>0</v>
      </c>
      <c r="K240" s="185" t="s">
        <v>212</v>
      </c>
      <c r="L240" s="39"/>
      <c r="M240" s="190" t="s">
        <v>19</v>
      </c>
      <c r="N240" s="191" t="s">
        <v>46</v>
      </c>
      <c r="O240" s="61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18" t="s">
        <v>1134</v>
      </c>
      <c r="AT240" s="18" t="s">
        <v>180</v>
      </c>
      <c r="AU240" s="18" t="s">
        <v>198</v>
      </c>
      <c r="AY240" s="18" t="s">
        <v>178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83</v>
      </c>
      <c r="BK240" s="194">
        <f>ROUND(I240*H240,2)</f>
        <v>0</v>
      </c>
      <c r="BL240" s="18" t="s">
        <v>1134</v>
      </c>
      <c r="BM240" s="18" t="s">
        <v>1828</v>
      </c>
    </row>
    <row r="241" spans="2:65" s="1" customFormat="1" ht="11.25">
      <c r="B241" s="35"/>
      <c r="C241" s="36"/>
      <c r="D241" s="195" t="s">
        <v>187</v>
      </c>
      <c r="E241" s="36"/>
      <c r="F241" s="196" t="s">
        <v>3459</v>
      </c>
      <c r="G241" s="36"/>
      <c r="H241" s="36"/>
      <c r="I241" s="113"/>
      <c r="J241" s="36"/>
      <c r="K241" s="36"/>
      <c r="L241" s="39"/>
      <c r="M241" s="197"/>
      <c r="N241" s="61"/>
      <c r="O241" s="61"/>
      <c r="P241" s="61"/>
      <c r="Q241" s="61"/>
      <c r="R241" s="61"/>
      <c r="S241" s="61"/>
      <c r="T241" s="62"/>
      <c r="AT241" s="18" t="s">
        <v>187</v>
      </c>
      <c r="AU241" s="18" t="s">
        <v>198</v>
      </c>
    </row>
    <row r="242" spans="2:65" s="1" customFormat="1" ht="16.5" customHeight="1">
      <c r="B242" s="35"/>
      <c r="C242" s="183" t="s">
        <v>1318</v>
      </c>
      <c r="D242" s="183" t="s">
        <v>180</v>
      </c>
      <c r="E242" s="184" t="s">
        <v>3460</v>
      </c>
      <c r="F242" s="185" t="s">
        <v>3461</v>
      </c>
      <c r="G242" s="186" t="s">
        <v>291</v>
      </c>
      <c r="H242" s="187">
        <v>12</v>
      </c>
      <c r="I242" s="188"/>
      <c r="J242" s="189">
        <f>ROUND(I242*H242,2)</f>
        <v>0</v>
      </c>
      <c r="K242" s="185" t="s">
        <v>212</v>
      </c>
      <c r="L242" s="39"/>
      <c r="M242" s="190" t="s">
        <v>19</v>
      </c>
      <c r="N242" s="191" t="s">
        <v>46</v>
      </c>
      <c r="O242" s="61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18" t="s">
        <v>1134</v>
      </c>
      <c r="AT242" s="18" t="s">
        <v>180</v>
      </c>
      <c r="AU242" s="18" t="s">
        <v>198</v>
      </c>
      <c r="AY242" s="18" t="s">
        <v>178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8" t="s">
        <v>83</v>
      </c>
      <c r="BK242" s="194">
        <f>ROUND(I242*H242,2)</f>
        <v>0</v>
      </c>
      <c r="BL242" s="18" t="s">
        <v>1134</v>
      </c>
      <c r="BM242" s="18" t="s">
        <v>1837</v>
      </c>
    </row>
    <row r="243" spans="2:65" s="1" customFormat="1" ht="11.25">
      <c r="B243" s="35"/>
      <c r="C243" s="36"/>
      <c r="D243" s="195" t="s">
        <v>187</v>
      </c>
      <c r="E243" s="36"/>
      <c r="F243" s="196" t="s">
        <v>3461</v>
      </c>
      <c r="G243" s="36"/>
      <c r="H243" s="36"/>
      <c r="I243" s="113"/>
      <c r="J243" s="36"/>
      <c r="K243" s="36"/>
      <c r="L243" s="39"/>
      <c r="M243" s="197"/>
      <c r="N243" s="61"/>
      <c r="O243" s="61"/>
      <c r="P243" s="61"/>
      <c r="Q243" s="61"/>
      <c r="R243" s="61"/>
      <c r="S243" s="61"/>
      <c r="T243" s="62"/>
      <c r="AT243" s="18" t="s">
        <v>187</v>
      </c>
      <c r="AU243" s="18" t="s">
        <v>198</v>
      </c>
    </row>
    <row r="244" spans="2:65" s="1" customFormat="1" ht="16.5" customHeight="1">
      <c r="B244" s="35"/>
      <c r="C244" s="183" t="s">
        <v>1328</v>
      </c>
      <c r="D244" s="183" t="s">
        <v>180</v>
      </c>
      <c r="E244" s="184" t="s">
        <v>3462</v>
      </c>
      <c r="F244" s="185" t="s">
        <v>3463</v>
      </c>
      <c r="G244" s="186" t="s">
        <v>291</v>
      </c>
      <c r="H244" s="187">
        <v>6</v>
      </c>
      <c r="I244" s="188"/>
      <c r="J244" s="189">
        <f>ROUND(I244*H244,2)</f>
        <v>0</v>
      </c>
      <c r="K244" s="185" t="s">
        <v>212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8" t="s">
        <v>1134</v>
      </c>
      <c r="AT244" s="18" t="s">
        <v>180</v>
      </c>
      <c r="AU244" s="18" t="s">
        <v>198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1134</v>
      </c>
      <c r="BM244" s="18" t="s">
        <v>1848</v>
      </c>
    </row>
    <row r="245" spans="2:65" s="1" customFormat="1" ht="11.25">
      <c r="B245" s="35"/>
      <c r="C245" s="36"/>
      <c r="D245" s="195" t="s">
        <v>187</v>
      </c>
      <c r="E245" s="36"/>
      <c r="F245" s="196" t="s">
        <v>3463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198</v>
      </c>
    </row>
    <row r="246" spans="2:65" s="1" customFormat="1" ht="16.5" customHeight="1">
      <c r="B246" s="35"/>
      <c r="C246" s="183" t="s">
        <v>1336</v>
      </c>
      <c r="D246" s="183" t="s">
        <v>180</v>
      </c>
      <c r="E246" s="184" t="s">
        <v>3464</v>
      </c>
      <c r="F246" s="185" t="s">
        <v>3465</v>
      </c>
      <c r="G246" s="186" t="s">
        <v>291</v>
      </c>
      <c r="H246" s="187">
        <v>1</v>
      </c>
      <c r="I246" s="188"/>
      <c r="J246" s="189">
        <f>ROUND(I246*H246,2)</f>
        <v>0</v>
      </c>
      <c r="K246" s="185" t="s">
        <v>212</v>
      </c>
      <c r="L246" s="39"/>
      <c r="M246" s="190" t="s">
        <v>19</v>
      </c>
      <c r="N246" s="191" t="s">
        <v>46</v>
      </c>
      <c r="O246" s="61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18" t="s">
        <v>1134</v>
      </c>
      <c r="AT246" s="18" t="s">
        <v>180</v>
      </c>
      <c r="AU246" s="18" t="s">
        <v>198</v>
      </c>
      <c r="AY246" s="18" t="s">
        <v>178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83</v>
      </c>
      <c r="BK246" s="194">
        <f>ROUND(I246*H246,2)</f>
        <v>0</v>
      </c>
      <c r="BL246" s="18" t="s">
        <v>1134</v>
      </c>
      <c r="BM246" s="18" t="s">
        <v>1860</v>
      </c>
    </row>
    <row r="247" spans="2:65" s="1" customFormat="1" ht="11.25">
      <c r="B247" s="35"/>
      <c r="C247" s="36"/>
      <c r="D247" s="195" t="s">
        <v>187</v>
      </c>
      <c r="E247" s="36"/>
      <c r="F247" s="196" t="s">
        <v>3465</v>
      </c>
      <c r="G247" s="36"/>
      <c r="H247" s="36"/>
      <c r="I247" s="113"/>
      <c r="J247" s="36"/>
      <c r="K247" s="36"/>
      <c r="L247" s="39"/>
      <c r="M247" s="197"/>
      <c r="N247" s="61"/>
      <c r="O247" s="61"/>
      <c r="P247" s="61"/>
      <c r="Q247" s="61"/>
      <c r="R247" s="61"/>
      <c r="S247" s="61"/>
      <c r="T247" s="62"/>
      <c r="AT247" s="18" t="s">
        <v>187</v>
      </c>
      <c r="AU247" s="18" t="s">
        <v>198</v>
      </c>
    </row>
    <row r="248" spans="2:65" s="1" customFormat="1" ht="16.5" customHeight="1">
      <c r="B248" s="35"/>
      <c r="C248" s="183" t="s">
        <v>1354</v>
      </c>
      <c r="D248" s="183" t="s">
        <v>180</v>
      </c>
      <c r="E248" s="184" t="s">
        <v>3466</v>
      </c>
      <c r="F248" s="185" t="s">
        <v>3467</v>
      </c>
      <c r="G248" s="186" t="s">
        <v>291</v>
      </c>
      <c r="H248" s="187">
        <v>1</v>
      </c>
      <c r="I248" s="188"/>
      <c r="J248" s="189">
        <f>ROUND(I248*H248,2)</f>
        <v>0</v>
      </c>
      <c r="K248" s="185" t="s">
        <v>212</v>
      </c>
      <c r="L248" s="39"/>
      <c r="M248" s="190" t="s">
        <v>19</v>
      </c>
      <c r="N248" s="191" t="s">
        <v>46</v>
      </c>
      <c r="O248" s="61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18" t="s">
        <v>1134</v>
      </c>
      <c r="AT248" s="18" t="s">
        <v>180</v>
      </c>
      <c r="AU248" s="18" t="s">
        <v>198</v>
      </c>
      <c r="AY248" s="18" t="s">
        <v>178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83</v>
      </c>
      <c r="BK248" s="194">
        <f>ROUND(I248*H248,2)</f>
        <v>0</v>
      </c>
      <c r="BL248" s="18" t="s">
        <v>1134</v>
      </c>
      <c r="BM248" s="18" t="s">
        <v>1877</v>
      </c>
    </row>
    <row r="249" spans="2:65" s="1" customFormat="1" ht="11.25">
      <c r="B249" s="35"/>
      <c r="C249" s="36"/>
      <c r="D249" s="195" t="s">
        <v>187</v>
      </c>
      <c r="E249" s="36"/>
      <c r="F249" s="196" t="s">
        <v>3467</v>
      </c>
      <c r="G249" s="36"/>
      <c r="H249" s="36"/>
      <c r="I249" s="113"/>
      <c r="J249" s="36"/>
      <c r="K249" s="36"/>
      <c r="L249" s="39"/>
      <c r="M249" s="256"/>
      <c r="N249" s="257"/>
      <c r="O249" s="257"/>
      <c r="P249" s="257"/>
      <c r="Q249" s="257"/>
      <c r="R249" s="257"/>
      <c r="S249" s="257"/>
      <c r="T249" s="258"/>
      <c r="AT249" s="18" t="s">
        <v>187</v>
      </c>
      <c r="AU249" s="18" t="s">
        <v>198</v>
      </c>
    </row>
    <row r="250" spans="2:65" s="1" customFormat="1" ht="6.95" customHeight="1">
      <c r="B250" s="47"/>
      <c r="C250" s="48"/>
      <c r="D250" s="48"/>
      <c r="E250" s="48"/>
      <c r="F250" s="48"/>
      <c r="G250" s="48"/>
      <c r="H250" s="48"/>
      <c r="I250" s="135"/>
      <c r="J250" s="48"/>
      <c r="K250" s="48"/>
      <c r="L250" s="39"/>
    </row>
  </sheetData>
  <sheetProtection algorithmName="SHA-512" hashValue="J1ihIjeuA8Xx5dH6aPNTeXmTrXhZ4jlyH6fDxPuITuGsuMyAOUGCqQyPDG9Jq6OT32V6vHrto7Kt7zHCSfFiOg==" saltValue="2OaNHj3OM01GkV60Y9h0LpolNxF9yBw47TWSR9Cm2ffzyrYr3wL4HmcBUG1MnQQ/qOUmiuRAATz+UKOa/sToTQ==" spinCount="100000" sheet="1" objects="1" scenarios="1" formatColumns="0" formatRows="0" autoFilter="0"/>
  <autoFilter ref="C93:K24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4"/>
  <sheetViews>
    <sheetView showGridLines="0" workbookViewId="0">
      <selection activeCell="D6" sqref="D6"/>
    </sheetView>
  </sheetViews>
  <sheetFormatPr defaultRowHeight="15"/>
  <cols>
    <col min="1" max="1" width="2.8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99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608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3468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45" customHeight="1">
      <c r="B29" s="116"/>
      <c r="E29" s="390" t="s">
        <v>3469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ROUND(J100,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ROUND((SUM(BE100:BE313)),  2)</f>
        <v>0</v>
      </c>
      <c r="I35" s="124">
        <v>0.21</v>
      </c>
      <c r="J35" s="123">
        <f>ROUND(((SUM(BE100:BE313))*I35),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ROUND((SUM(BF100:BF313)),  2)</f>
        <v>0</v>
      </c>
      <c r="I36" s="124">
        <v>0.15</v>
      </c>
      <c r="J36" s="123">
        <f>ROUND(((SUM(BF100:BF313))*I36),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ROUND((SUM(BG100:BG313)),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ROUND((SUM(BH100:BH313)),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ROUND((SUM(BI100:BI313)),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608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203 - ÚT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J100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J101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609</v>
      </c>
      <c r="E65" s="153"/>
      <c r="F65" s="153"/>
      <c r="G65" s="153"/>
      <c r="H65" s="153"/>
      <c r="I65" s="154"/>
      <c r="J65" s="155">
        <f>J102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148</v>
      </c>
      <c r="E66" s="153"/>
      <c r="F66" s="153"/>
      <c r="G66" s="153"/>
      <c r="H66" s="153"/>
      <c r="I66" s="154"/>
      <c r="J66" s="155">
        <f>J110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149</v>
      </c>
      <c r="E67" s="153"/>
      <c r="F67" s="153"/>
      <c r="G67" s="153"/>
      <c r="H67" s="153"/>
      <c r="I67" s="154"/>
      <c r="J67" s="155">
        <f>J119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614</v>
      </c>
      <c r="E68" s="153"/>
      <c r="F68" s="153"/>
      <c r="G68" s="153"/>
      <c r="H68" s="153"/>
      <c r="I68" s="154"/>
      <c r="J68" s="155">
        <f>J129</f>
        <v>0</v>
      </c>
      <c r="K68" s="95"/>
      <c r="L68" s="156"/>
    </row>
    <row r="69" spans="2:12" s="8" customFormat="1" ht="24.95" customHeight="1">
      <c r="B69" s="144"/>
      <c r="C69" s="145"/>
      <c r="D69" s="146" t="s">
        <v>150</v>
      </c>
      <c r="E69" s="147"/>
      <c r="F69" s="147"/>
      <c r="G69" s="147"/>
      <c r="H69" s="147"/>
      <c r="I69" s="148"/>
      <c r="J69" s="149">
        <f>J132</f>
        <v>0</v>
      </c>
      <c r="K69" s="145"/>
      <c r="L69" s="150"/>
    </row>
    <row r="70" spans="2:12" s="9" customFormat="1" ht="19.899999999999999" customHeight="1">
      <c r="B70" s="151"/>
      <c r="C70" s="95"/>
      <c r="D70" s="152" t="s">
        <v>617</v>
      </c>
      <c r="E70" s="153"/>
      <c r="F70" s="153"/>
      <c r="G70" s="153"/>
      <c r="H70" s="153"/>
      <c r="I70" s="154"/>
      <c r="J70" s="155">
        <f>J133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2974</v>
      </c>
      <c r="E71" s="153"/>
      <c r="F71" s="153"/>
      <c r="G71" s="153"/>
      <c r="H71" s="153"/>
      <c r="I71" s="154"/>
      <c r="J71" s="155">
        <f>J154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3470</v>
      </c>
      <c r="E72" s="153"/>
      <c r="F72" s="153"/>
      <c r="G72" s="153"/>
      <c r="H72" s="153"/>
      <c r="I72" s="154"/>
      <c r="J72" s="155">
        <f>J161</f>
        <v>0</v>
      </c>
      <c r="K72" s="95"/>
      <c r="L72" s="156"/>
    </row>
    <row r="73" spans="2:12" s="9" customFormat="1" ht="19.899999999999999" customHeight="1">
      <c r="B73" s="151"/>
      <c r="C73" s="95"/>
      <c r="D73" s="152" t="s">
        <v>3471</v>
      </c>
      <c r="E73" s="153"/>
      <c r="F73" s="153"/>
      <c r="G73" s="153"/>
      <c r="H73" s="153"/>
      <c r="I73" s="154"/>
      <c r="J73" s="155">
        <f>J168</f>
        <v>0</v>
      </c>
      <c r="K73" s="95"/>
      <c r="L73" s="156"/>
    </row>
    <row r="74" spans="2:12" s="9" customFormat="1" ht="19.899999999999999" customHeight="1">
      <c r="B74" s="151"/>
      <c r="C74" s="95"/>
      <c r="D74" s="152" t="s">
        <v>3472</v>
      </c>
      <c r="E74" s="153"/>
      <c r="F74" s="153"/>
      <c r="G74" s="153"/>
      <c r="H74" s="153"/>
      <c r="I74" s="154"/>
      <c r="J74" s="155">
        <f>J194</f>
        <v>0</v>
      </c>
      <c r="K74" s="95"/>
      <c r="L74" s="156"/>
    </row>
    <row r="75" spans="2:12" s="9" customFormat="1" ht="19.899999999999999" customHeight="1">
      <c r="B75" s="151"/>
      <c r="C75" s="95"/>
      <c r="D75" s="152" t="s">
        <v>3473</v>
      </c>
      <c r="E75" s="153"/>
      <c r="F75" s="153"/>
      <c r="G75" s="153"/>
      <c r="H75" s="153"/>
      <c r="I75" s="154"/>
      <c r="J75" s="155">
        <f>J212</f>
        <v>0</v>
      </c>
      <c r="K75" s="95"/>
      <c r="L75" s="156"/>
    </row>
    <row r="76" spans="2:12" s="9" customFormat="1" ht="19.899999999999999" customHeight="1">
      <c r="B76" s="151"/>
      <c r="C76" s="95"/>
      <c r="D76" s="152" t="s">
        <v>3474</v>
      </c>
      <c r="E76" s="153"/>
      <c r="F76" s="153"/>
      <c r="G76" s="153"/>
      <c r="H76" s="153"/>
      <c r="I76" s="154"/>
      <c r="J76" s="155">
        <f>J240</f>
        <v>0</v>
      </c>
      <c r="K76" s="95"/>
      <c r="L76" s="156"/>
    </row>
    <row r="77" spans="2:12" s="9" customFormat="1" ht="19.899999999999999" customHeight="1">
      <c r="B77" s="151"/>
      <c r="C77" s="95"/>
      <c r="D77" s="152" t="s">
        <v>3475</v>
      </c>
      <c r="E77" s="153"/>
      <c r="F77" s="153"/>
      <c r="G77" s="153"/>
      <c r="H77" s="153"/>
      <c r="I77" s="154"/>
      <c r="J77" s="155">
        <f>J285</f>
        <v>0</v>
      </c>
      <c r="K77" s="95"/>
      <c r="L77" s="156"/>
    </row>
    <row r="78" spans="2:12" s="8" customFormat="1" ht="24.95" customHeight="1">
      <c r="B78" s="144"/>
      <c r="C78" s="145"/>
      <c r="D78" s="146" t="s">
        <v>3476</v>
      </c>
      <c r="E78" s="147"/>
      <c r="F78" s="147"/>
      <c r="G78" s="147"/>
      <c r="H78" s="147"/>
      <c r="I78" s="148"/>
      <c r="J78" s="149">
        <f>J303</f>
        <v>0</v>
      </c>
      <c r="K78" s="145"/>
      <c r="L78" s="150"/>
    </row>
    <row r="79" spans="2:12" s="1" customFormat="1" ht="21.75" customHeight="1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135"/>
      <c r="J80" s="48"/>
      <c r="K80" s="48"/>
      <c r="L80" s="39"/>
    </row>
    <row r="84" spans="2:12" s="1" customFormat="1" ht="6.95" customHeight="1">
      <c r="B84" s="49"/>
      <c r="C84" s="50"/>
      <c r="D84" s="50"/>
      <c r="E84" s="50"/>
      <c r="F84" s="50"/>
      <c r="G84" s="50"/>
      <c r="H84" s="50"/>
      <c r="I84" s="138"/>
      <c r="J84" s="50"/>
      <c r="K84" s="50"/>
      <c r="L84" s="39"/>
    </row>
    <row r="85" spans="2:12" s="1" customFormat="1" ht="24.95" customHeight="1">
      <c r="B85" s="35"/>
      <c r="C85" s="24" t="s">
        <v>163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12" s="1" customFormat="1" ht="6.95" customHeight="1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12" s="1" customFormat="1" ht="12" customHeight="1">
      <c r="B87" s="35"/>
      <c r="C87" s="30" t="s">
        <v>16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12" s="1" customFormat="1" ht="16.5" customHeight="1">
      <c r="B88" s="35"/>
      <c r="C88" s="36"/>
      <c r="D88" s="36"/>
      <c r="E88" s="391" t="str">
        <f>E7</f>
        <v>Modernizace sportovního areálu Za Branou</v>
      </c>
      <c r="F88" s="392"/>
      <c r="G88" s="392"/>
      <c r="H88" s="392"/>
      <c r="I88" s="113"/>
      <c r="J88" s="36"/>
      <c r="K88" s="36"/>
      <c r="L88" s="39"/>
    </row>
    <row r="89" spans="2:12" ht="12" customHeight="1">
      <c r="B89" s="22"/>
      <c r="C89" s="30" t="s">
        <v>140</v>
      </c>
      <c r="D89" s="23"/>
      <c r="E89" s="23"/>
      <c r="F89" s="23"/>
      <c r="G89" s="23"/>
      <c r="H89" s="23"/>
      <c r="J89" s="23"/>
      <c r="K89" s="23"/>
      <c r="L89" s="21"/>
    </row>
    <row r="90" spans="2:12" s="1" customFormat="1" ht="16.5" customHeight="1">
      <c r="B90" s="35"/>
      <c r="C90" s="36"/>
      <c r="D90" s="36"/>
      <c r="E90" s="391" t="s">
        <v>608</v>
      </c>
      <c r="F90" s="359"/>
      <c r="G90" s="359"/>
      <c r="H90" s="359"/>
      <c r="I90" s="113"/>
      <c r="J90" s="36"/>
      <c r="K90" s="36"/>
      <c r="L90" s="39"/>
    </row>
    <row r="91" spans="2:12" s="1" customFormat="1" ht="12" customHeight="1">
      <c r="B91" s="35"/>
      <c r="C91" s="30" t="s">
        <v>2971</v>
      </c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16.5" customHeight="1">
      <c r="B92" s="35"/>
      <c r="C92" s="36"/>
      <c r="D92" s="36"/>
      <c r="E92" s="360" t="str">
        <f>E11</f>
        <v>203 - ÚT</v>
      </c>
      <c r="F92" s="359"/>
      <c r="G92" s="359"/>
      <c r="H92" s="359"/>
      <c r="I92" s="113"/>
      <c r="J92" s="36"/>
      <c r="K92" s="36"/>
      <c r="L92" s="39"/>
    </row>
    <row r="93" spans="2:12" s="1" customFormat="1" ht="6.95" customHeight="1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2" customHeight="1">
      <c r="B94" s="35"/>
      <c r="C94" s="30" t="s">
        <v>21</v>
      </c>
      <c r="D94" s="36"/>
      <c r="E94" s="36"/>
      <c r="F94" s="28" t="str">
        <f>F14</f>
        <v>Pacov</v>
      </c>
      <c r="G94" s="36"/>
      <c r="H94" s="36"/>
      <c r="I94" s="114" t="s">
        <v>23</v>
      </c>
      <c r="J94" s="56" t="str">
        <f>IF(J14="","",J14)</f>
        <v>18.5.2019</v>
      </c>
      <c r="K94" s="36"/>
      <c r="L94" s="39"/>
    </row>
    <row r="95" spans="2:12" s="1" customFormat="1" ht="6.95" customHeight="1">
      <c r="B95" s="35"/>
      <c r="C95" s="36"/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13.7" customHeight="1">
      <c r="B96" s="35"/>
      <c r="C96" s="30" t="s">
        <v>25</v>
      </c>
      <c r="D96" s="36"/>
      <c r="E96" s="36"/>
      <c r="F96" s="28" t="str">
        <f>E17</f>
        <v>TJ Slavoj Pacov</v>
      </c>
      <c r="G96" s="36"/>
      <c r="H96" s="36"/>
      <c r="I96" s="114" t="s">
        <v>32</v>
      </c>
      <c r="J96" s="33" t="str">
        <f>E23</f>
        <v>Ing. Jan Šlechta</v>
      </c>
      <c r="K96" s="36"/>
      <c r="L96" s="39"/>
    </row>
    <row r="97" spans="2:65" s="1" customFormat="1" ht="13.7" customHeight="1">
      <c r="B97" s="35"/>
      <c r="C97" s="30" t="s">
        <v>30</v>
      </c>
      <c r="D97" s="36"/>
      <c r="E97" s="36"/>
      <c r="F97" s="28" t="str">
        <f>IF(E20="","",E20)</f>
        <v>Vyplň údaj</v>
      </c>
      <c r="G97" s="36"/>
      <c r="H97" s="36"/>
      <c r="I97" s="114" t="s">
        <v>36</v>
      </c>
      <c r="J97" s="33" t="str">
        <f>E26</f>
        <v>Ing. Pavel Vochozka</v>
      </c>
      <c r="K97" s="36"/>
      <c r="L97" s="39"/>
    </row>
    <row r="98" spans="2:65" s="1" customFormat="1" ht="10.35" customHeight="1">
      <c r="B98" s="35"/>
      <c r="C98" s="36"/>
      <c r="D98" s="36"/>
      <c r="E98" s="36"/>
      <c r="F98" s="36"/>
      <c r="G98" s="36"/>
      <c r="H98" s="36"/>
      <c r="I98" s="113"/>
      <c r="J98" s="36"/>
      <c r="K98" s="36"/>
      <c r="L98" s="39"/>
    </row>
    <row r="99" spans="2:65" s="10" customFormat="1" ht="29.25" customHeight="1">
      <c r="B99" s="157"/>
      <c r="C99" s="158" t="s">
        <v>164</v>
      </c>
      <c r="D99" s="159" t="s">
        <v>60</v>
      </c>
      <c r="E99" s="159" t="s">
        <v>56</v>
      </c>
      <c r="F99" s="159" t="s">
        <v>57</v>
      </c>
      <c r="G99" s="159" t="s">
        <v>165</v>
      </c>
      <c r="H99" s="159" t="s">
        <v>166</v>
      </c>
      <c r="I99" s="160" t="s">
        <v>167</v>
      </c>
      <c r="J99" s="159" t="s">
        <v>144</v>
      </c>
      <c r="K99" s="161" t="s">
        <v>168</v>
      </c>
      <c r="L99" s="162"/>
      <c r="M99" s="65" t="s">
        <v>19</v>
      </c>
      <c r="N99" s="66" t="s">
        <v>45</v>
      </c>
      <c r="O99" s="66" t="s">
        <v>169</v>
      </c>
      <c r="P99" s="66" t="s">
        <v>170</v>
      </c>
      <c r="Q99" s="66" t="s">
        <v>171</v>
      </c>
      <c r="R99" s="66" t="s">
        <v>172</v>
      </c>
      <c r="S99" s="66" t="s">
        <v>173</v>
      </c>
      <c r="T99" s="67" t="s">
        <v>174</v>
      </c>
    </row>
    <row r="100" spans="2:65" s="1" customFormat="1" ht="22.9" customHeight="1">
      <c r="B100" s="35"/>
      <c r="C100" s="72" t="s">
        <v>175</v>
      </c>
      <c r="D100" s="36"/>
      <c r="E100" s="36"/>
      <c r="F100" s="36"/>
      <c r="G100" s="36"/>
      <c r="H100" s="36"/>
      <c r="I100" s="113"/>
      <c r="J100" s="163">
        <f>BK100</f>
        <v>0</v>
      </c>
      <c r="K100" s="36"/>
      <c r="L100" s="39"/>
      <c r="M100" s="68"/>
      <c r="N100" s="69"/>
      <c r="O100" s="69"/>
      <c r="P100" s="164">
        <f>P101+P132+P303</f>
        <v>0</v>
      </c>
      <c r="Q100" s="69"/>
      <c r="R100" s="164">
        <f>R101+R132+R303</f>
        <v>3.0856371999999999</v>
      </c>
      <c r="S100" s="69"/>
      <c r="T100" s="165">
        <f>T101+T132+T303</f>
        <v>0.25380000000000003</v>
      </c>
      <c r="AT100" s="18" t="s">
        <v>74</v>
      </c>
      <c r="AU100" s="18" t="s">
        <v>145</v>
      </c>
      <c r="BK100" s="166">
        <f>BK101+BK132+BK303</f>
        <v>0</v>
      </c>
    </row>
    <row r="101" spans="2:65" s="11" customFormat="1" ht="25.9" customHeight="1">
      <c r="B101" s="167"/>
      <c r="C101" s="168"/>
      <c r="D101" s="169" t="s">
        <v>74</v>
      </c>
      <c r="E101" s="170" t="s">
        <v>176</v>
      </c>
      <c r="F101" s="170" t="s">
        <v>177</v>
      </c>
      <c r="G101" s="168"/>
      <c r="H101" s="168"/>
      <c r="I101" s="171"/>
      <c r="J101" s="172">
        <f>BK101</f>
        <v>0</v>
      </c>
      <c r="K101" s="168"/>
      <c r="L101" s="173"/>
      <c r="M101" s="174"/>
      <c r="N101" s="175"/>
      <c r="O101" s="175"/>
      <c r="P101" s="176">
        <f>P102+P110+P119+P129</f>
        <v>0</v>
      </c>
      <c r="Q101" s="175"/>
      <c r="R101" s="176">
        <f>R102+R110+R119+R129</f>
        <v>1.7546286</v>
      </c>
      <c r="S101" s="175"/>
      <c r="T101" s="177">
        <f>T102+T110+T119+T129</f>
        <v>0.25380000000000003</v>
      </c>
      <c r="AR101" s="178" t="s">
        <v>83</v>
      </c>
      <c r="AT101" s="179" t="s">
        <v>74</v>
      </c>
      <c r="AU101" s="179" t="s">
        <v>75</v>
      </c>
      <c r="AY101" s="178" t="s">
        <v>178</v>
      </c>
      <c r="BK101" s="180">
        <f>BK102+BK110+BK119+BK129</f>
        <v>0</v>
      </c>
    </row>
    <row r="102" spans="2:65" s="11" customFormat="1" ht="22.9" customHeight="1">
      <c r="B102" s="167"/>
      <c r="C102" s="168"/>
      <c r="D102" s="169" t="s">
        <v>74</v>
      </c>
      <c r="E102" s="181" t="s">
        <v>85</v>
      </c>
      <c r="F102" s="181" t="s">
        <v>736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SUM(P103:P109)</f>
        <v>0</v>
      </c>
      <c r="Q102" s="175"/>
      <c r="R102" s="176">
        <f>SUM(R103:R109)</f>
        <v>1.7546286</v>
      </c>
      <c r="S102" s="175"/>
      <c r="T102" s="177">
        <f>SUM(T103:T109)</f>
        <v>0</v>
      </c>
      <c r="AR102" s="178" t="s">
        <v>83</v>
      </c>
      <c r="AT102" s="179" t="s">
        <v>74</v>
      </c>
      <c r="AU102" s="179" t="s">
        <v>83</v>
      </c>
      <c r="AY102" s="178" t="s">
        <v>178</v>
      </c>
      <c r="BK102" s="180">
        <f>SUM(BK103:BK109)</f>
        <v>0</v>
      </c>
    </row>
    <row r="103" spans="2:65" s="1" customFormat="1" ht="16.5" customHeight="1">
      <c r="B103" s="35"/>
      <c r="C103" s="183" t="s">
        <v>83</v>
      </c>
      <c r="D103" s="183" t="s">
        <v>180</v>
      </c>
      <c r="E103" s="184" t="s">
        <v>3477</v>
      </c>
      <c r="F103" s="185" t="s">
        <v>3478</v>
      </c>
      <c r="G103" s="186" t="s">
        <v>226</v>
      </c>
      <c r="H103" s="187">
        <v>0.69</v>
      </c>
      <c r="I103" s="188"/>
      <c r="J103" s="189">
        <f>ROUND(I103*H103,2)</f>
        <v>0</v>
      </c>
      <c r="K103" s="185" t="s">
        <v>184</v>
      </c>
      <c r="L103" s="39"/>
      <c r="M103" s="190" t="s">
        <v>19</v>
      </c>
      <c r="N103" s="191" t="s">
        <v>46</v>
      </c>
      <c r="O103" s="61"/>
      <c r="P103" s="192">
        <f>O103*H103</f>
        <v>0</v>
      </c>
      <c r="Q103" s="192">
        <v>2.5429400000000002</v>
      </c>
      <c r="R103" s="192">
        <f>Q103*H103</f>
        <v>1.7546286</v>
      </c>
      <c r="S103" s="192">
        <v>0</v>
      </c>
      <c r="T103" s="193">
        <f>S103*H103</f>
        <v>0</v>
      </c>
      <c r="AR103" s="18" t="s">
        <v>185</v>
      </c>
      <c r="AT103" s="18" t="s">
        <v>180</v>
      </c>
      <c r="AU103" s="18" t="s">
        <v>85</v>
      </c>
      <c r="AY103" s="18" t="s">
        <v>178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83</v>
      </c>
      <c r="BK103" s="194">
        <f>ROUND(I103*H103,2)</f>
        <v>0</v>
      </c>
      <c r="BL103" s="18" t="s">
        <v>185</v>
      </c>
      <c r="BM103" s="18" t="s">
        <v>3479</v>
      </c>
    </row>
    <row r="104" spans="2:65" s="1" customFormat="1" ht="19.5">
      <c r="B104" s="35"/>
      <c r="C104" s="36"/>
      <c r="D104" s="195" t="s">
        <v>187</v>
      </c>
      <c r="E104" s="36"/>
      <c r="F104" s="196" t="s">
        <v>3480</v>
      </c>
      <c r="G104" s="36"/>
      <c r="H104" s="36"/>
      <c r="I104" s="113"/>
      <c r="J104" s="36"/>
      <c r="K104" s="36"/>
      <c r="L104" s="39"/>
      <c r="M104" s="197"/>
      <c r="N104" s="61"/>
      <c r="O104" s="61"/>
      <c r="P104" s="61"/>
      <c r="Q104" s="61"/>
      <c r="R104" s="61"/>
      <c r="S104" s="61"/>
      <c r="T104" s="62"/>
      <c r="AT104" s="18" t="s">
        <v>187</v>
      </c>
      <c r="AU104" s="18" t="s">
        <v>85</v>
      </c>
    </row>
    <row r="105" spans="2:65" s="12" customFormat="1" ht="11.25">
      <c r="B105" s="198"/>
      <c r="C105" s="199"/>
      <c r="D105" s="195" t="s">
        <v>189</v>
      </c>
      <c r="E105" s="200" t="s">
        <v>19</v>
      </c>
      <c r="F105" s="201" t="s">
        <v>3481</v>
      </c>
      <c r="G105" s="199"/>
      <c r="H105" s="200" t="s">
        <v>19</v>
      </c>
      <c r="I105" s="202"/>
      <c r="J105" s="199"/>
      <c r="K105" s="199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189</v>
      </c>
      <c r="AU105" s="207" t="s">
        <v>85</v>
      </c>
      <c r="AV105" s="12" t="s">
        <v>83</v>
      </c>
      <c r="AW105" s="12" t="s">
        <v>35</v>
      </c>
      <c r="AX105" s="12" t="s">
        <v>75</v>
      </c>
      <c r="AY105" s="207" t="s">
        <v>178</v>
      </c>
    </row>
    <row r="106" spans="2:65" s="13" customFormat="1" ht="11.25">
      <c r="B106" s="208"/>
      <c r="C106" s="209"/>
      <c r="D106" s="195" t="s">
        <v>189</v>
      </c>
      <c r="E106" s="210" t="s">
        <v>19</v>
      </c>
      <c r="F106" s="211" t="s">
        <v>3482</v>
      </c>
      <c r="G106" s="209"/>
      <c r="H106" s="212">
        <v>0.6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189</v>
      </c>
      <c r="AU106" s="218" t="s">
        <v>85</v>
      </c>
      <c r="AV106" s="13" t="s">
        <v>85</v>
      </c>
      <c r="AW106" s="13" t="s">
        <v>35</v>
      </c>
      <c r="AX106" s="13" t="s">
        <v>75</v>
      </c>
      <c r="AY106" s="218" t="s">
        <v>178</v>
      </c>
    </row>
    <row r="107" spans="2:65" s="12" customFormat="1" ht="11.25">
      <c r="B107" s="198"/>
      <c r="C107" s="199"/>
      <c r="D107" s="195" t="s">
        <v>189</v>
      </c>
      <c r="E107" s="200" t="s">
        <v>19</v>
      </c>
      <c r="F107" s="201" t="s">
        <v>3483</v>
      </c>
      <c r="G107" s="199"/>
      <c r="H107" s="200" t="s">
        <v>19</v>
      </c>
      <c r="I107" s="202"/>
      <c r="J107" s="199"/>
      <c r="K107" s="199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189</v>
      </c>
      <c r="AU107" s="207" t="s">
        <v>85</v>
      </c>
      <c r="AV107" s="12" t="s">
        <v>83</v>
      </c>
      <c r="AW107" s="12" t="s">
        <v>35</v>
      </c>
      <c r="AX107" s="12" t="s">
        <v>75</v>
      </c>
      <c r="AY107" s="207" t="s">
        <v>178</v>
      </c>
    </row>
    <row r="108" spans="2:65" s="13" customFormat="1" ht="11.25">
      <c r="B108" s="208"/>
      <c r="C108" s="209"/>
      <c r="D108" s="195" t="s">
        <v>189</v>
      </c>
      <c r="E108" s="210" t="s">
        <v>19</v>
      </c>
      <c r="F108" s="211" t="s">
        <v>3484</v>
      </c>
      <c r="G108" s="209"/>
      <c r="H108" s="212">
        <v>0.09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189</v>
      </c>
      <c r="AU108" s="218" t="s">
        <v>85</v>
      </c>
      <c r="AV108" s="13" t="s">
        <v>85</v>
      </c>
      <c r="AW108" s="13" t="s">
        <v>35</v>
      </c>
      <c r="AX108" s="13" t="s">
        <v>75</v>
      </c>
      <c r="AY108" s="218" t="s">
        <v>178</v>
      </c>
    </row>
    <row r="109" spans="2:65" s="14" customFormat="1" ht="11.25">
      <c r="B109" s="219"/>
      <c r="C109" s="220"/>
      <c r="D109" s="195" t="s">
        <v>189</v>
      </c>
      <c r="E109" s="221" t="s">
        <v>19</v>
      </c>
      <c r="F109" s="222" t="s">
        <v>258</v>
      </c>
      <c r="G109" s="220"/>
      <c r="H109" s="223">
        <v>0.69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189</v>
      </c>
      <c r="AU109" s="229" t="s">
        <v>85</v>
      </c>
      <c r="AV109" s="14" t="s">
        <v>185</v>
      </c>
      <c r="AW109" s="14" t="s">
        <v>35</v>
      </c>
      <c r="AX109" s="14" t="s">
        <v>83</v>
      </c>
      <c r="AY109" s="229" t="s">
        <v>178</v>
      </c>
    </row>
    <row r="110" spans="2:65" s="11" customFormat="1" ht="22.9" customHeight="1">
      <c r="B110" s="167"/>
      <c r="C110" s="168"/>
      <c r="D110" s="169" t="s">
        <v>74</v>
      </c>
      <c r="E110" s="181" t="s">
        <v>216</v>
      </c>
      <c r="F110" s="181" t="s">
        <v>217</v>
      </c>
      <c r="G110" s="168"/>
      <c r="H110" s="168"/>
      <c r="I110" s="171"/>
      <c r="J110" s="182">
        <f>BK110</f>
        <v>0</v>
      </c>
      <c r="K110" s="168"/>
      <c r="L110" s="173"/>
      <c r="M110" s="174"/>
      <c r="N110" s="175"/>
      <c r="O110" s="175"/>
      <c r="P110" s="176">
        <f>SUM(P111:P118)</f>
        <v>0</v>
      </c>
      <c r="Q110" s="175"/>
      <c r="R110" s="176">
        <f>SUM(R111:R118)</f>
        <v>0</v>
      </c>
      <c r="S110" s="175"/>
      <c r="T110" s="177">
        <f>SUM(T111:T118)</f>
        <v>0.25380000000000003</v>
      </c>
      <c r="AR110" s="178" t="s">
        <v>83</v>
      </c>
      <c r="AT110" s="179" t="s">
        <v>74</v>
      </c>
      <c r="AU110" s="179" t="s">
        <v>83</v>
      </c>
      <c r="AY110" s="178" t="s">
        <v>178</v>
      </c>
      <c r="BK110" s="180">
        <f>SUM(BK111:BK118)</f>
        <v>0</v>
      </c>
    </row>
    <row r="111" spans="2:65" s="1" customFormat="1" ht="16.5" customHeight="1">
      <c r="B111" s="35"/>
      <c r="C111" s="183" t="s">
        <v>85</v>
      </c>
      <c r="D111" s="183" t="s">
        <v>180</v>
      </c>
      <c r="E111" s="184" t="s">
        <v>3485</v>
      </c>
      <c r="F111" s="185" t="s">
        <v>3486</v>
      </c>
      <c r="G111" s="186" t="s">
        <v>291</v>
      </c>
      <c r="H111" s="187">
        <v>6</v>
      </c>
      <c r="I111" s="188"/>
      <c r="J111" s="189">
        <f>ROUND(I111*H111,2)</f>
        <v>0</v>
      </c>
      <c r="K111" s="185" t="s">
        <v>184</v>
      </c>
      <c r="L111" s="39"/>
      <c r="M111" s="190" t="s">
        <v>19</v>
      </c>
      <c r="N111" s="191" t="s">
        <v>46</v>
      </c>
      <c r="O111" s="61"/>
      <c r="P111" s="192">
        <f>O111*H111</f>
        <v>0</v>
      </c>
      <c r="Q111" s="192">
        <v>0</v>
      </c>
      <c r="R111" s="192">
        <f>Q111*H111</f>
        <v>0</v>
      </c>
      <c r="S111" s="192">
        <v>1.2E-2</v>
      </c>
      <c r="T111" s="193">
        <f>S111*H111</f>
        <v>7.2000000000000008E-2</v>
      </c>
      <c r="AR111" s="18" t="s">
        <v>185</v>
      </c>
      <c r="AT111" s="18" t="s">
        <v>180</v>
      </c>
      <c r="AU111" s="18" t="s">
        <v>85</v>
      </c>
      <c r="AY111" s="18" t="s">
        <v>178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83</v>
      </c>
      <c r="BK111" s="194">
        <f>ROUND(I111*H111,2)</f>
        <v>0</v>
      </c>
      <c r="BL111" s="18" t="s">
        <v>185</v>
      </c>
      <c r="BM111" s="18" t="s">
        <v>3487</v>
      </c>
    </row>
    <row r="112" spans="2:65" s="1" customFormat="1" ht="19.5">
      <c r="B112" s="35"/>
      <c r="C112" s="36"/>
      <c r="D112" s="195" t="s">
        <v>187</v>
      </c>
      <c r="E112" s="36"/>
      <c r="F112" s="196" t="s">
        <v>3488</v>
      </c>
      <c r="G112" s="36"/>
      <c r="H112" s="36"/>
      <c r="I112" s="113"/>
      <c r="J112" s="36"/>
      <c r="K112" s="36"/>
      <c r="L112" s="39"/>
      <c r="M112" s="197"/>
      <c r="N112" s="61"/>
      <c r="O112" s="61"/>
      <c r="P112" s="61"/>
      <c r="Q112" s="61"/>
      <c r="R112" s="61"/>
      <c r="S112" s="61"/>
      <c r="T112" s="62"/>
      <c r="AT112" s="18" t="s">
        <v>187</v>
      </c>
      <c r="AU112" s="18" t="s">
        <v>85</v>
      </c>
    </row>
    <row r="113" spans="2:65" s="12" customFormat="1" ht="11.25">
      <c r="B113" s="198"/>
      <c r="C113" s="199"/>
      <c r="D113" s="195" t="s">
        <v>189</v>
      </c>
      <c r="E113" s="200" t="s">
        <v>19</v>
      </c>
      <c r="F113" s="201" t="s">
        <v>3489</v>
      </c>
      <c r="G113" s="199"/>
      <c r="H113" s="200" t="s">
        <v>19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189</v>
      </c>
      <c r="AU113" s="207" t="s">
        <v>85</v>
      </c>
      <c r="AV113" s="12" t="s">
        <v>83</v>
      </c>
      <c r="AW113" s="12" t="s">
        <v>35</v>
      </c>
      <c r="AX113" s="12" t="s">
        <v>75</v>
      </c>
      <c r="AY113" s="207" t="s">
        <v>178</v>
      </c>
    </row>
    <row r="114" spans="2:65" s="13" customFormat="1" ht="11.25">
      <c r="B114" s="208"/>
      <c r="C114" s="209"/>
      <c r="D114" s="195" t="s">
        <v>189</v>
      </c>
      <c r="E114" s="210" t="s">
        <v>19</v>
      </c>
      <c r="F114" s="211" t="s">
        <v>218</v>
      </c>
      <c r="G114" s="209"/>
      <c r="H114" s="212">
        <v>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189</v>
      </c>
      <c r="AU114" s="218" t="s">
        <v>85</v>
      </c>
      <c r="AV114" s="13" t="s">
        <v>85</v>
      </c>
      <c r="AW114" s="13" t="s">
        <v>35</v>
      </c>
      <c r="AX114" s="13" t="s">
        <v>83</v>
      </c>
      <c r="AY114" s="218" t="s">
        <v>178</v>
      </c>
    </row>
    <row r="115" spans="2:65" s="1" customFormat="1" ht="16.5" customHeight="1">
      <c r="B115" s="35"/>
      <c r="C115" s="183" t="s">
        <v>198</v>
      </c>
      <c r="D115" s="183" t="s">
        <v>180</v>
      </c>
      <c r="E115" s="184" t="s">
        <v>3490</v>
      </c>
      <c r="F115" s="185" t="s">
        <v>3491</v>
      </c>
      <c r="G115" s="186" t="s">
        <v>226</v>
      </c>
      <c r="H115" s="187">
        <v>0.10100000000000001</v>
      </c>
      <c r="I115" s="188"/>
      <c r="J115" s="189">
        <f>ROUND(I115*H115,2)</f>
        <v>0</v>
      </c>
      <c r="K115" s="185" t="s">
        <v>184</v>
      </c>
      <c r="L115" s="39"/>
      <c r="M115" s="190" t="s">
        <v>19</v>
      </c>
      <c r="N115" s="191" t="s">
        <v>46</v>
      </c>
      <c r="O115" s="61"/>
      <c r="P115" s="192">
        <f>O115*H115</f>
        <v>0</v>
      </c>
      <c r="Q115" s="192">
        <v>0</v>
      </c>
      <c r="R115" s="192">
        <f>Q115*H115</f>
        <v>0</v>
      </c>
      <c r="S115" s="192">
        <v>1.8</v>
      </c>
      <c r="T115" s="193">
        <f>S115*H115</f>
        <v>0.18180000000000002</v>
      </c>
      <c r="AR115" s="18" t="s">
        <v>185</v>
      </c>
      <c r="AT115" s="18" t="s">
        <v>180</v>
      </c>
      <c r="AU115" s="18" t="s">
        <v>85</v>
      </c>
      <c r="AY115" s="18" t="s">
        <v>178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83</v>
      </c>
      <c r="BK115" s="194">
        <f>ROUND(I115*H115,2)</f>
        <v>0</v>
      </c>
      <c r="BL115" s="18" t="s">
        <v>185</v>
      </c>
      <c r="BM115" s="18" t="s">
        <v>3492</v>
      </c>
    </row>
    <row r="116" spans="2:65" s="1" customFormat="1" ht="19.5">
      <c r="B116" s="35"/>
      <c r="C116" s="36"/>
      <c r="D116" s="195" t="s">
        <v>187</v>
      </c>
      <c r="E116" s="36"/>
      <c r="F116" s="196" t="s">
        <v>3493</v>
      </c>
      <c r="G116" s="36"/>
      <c r="H116" s="36"/>
      <c r="I116" s="113"/>
      <c r="J116" s="36"/>
      <c r="K116" s="36"/>
      <c r="L116" s="39"/>
      <c r="M116" s="197"/>
      <c r="N116" s="61"/>
      <c r="O116" s="61"/>
      <c r="P116" s="61"/>
      <c r="Q116" s="61"/>
      <c r="R116" s="61"/>
      <c r="S116" s="61"/>
      <c r="T116" s="62"/>
      <c r="AT116" s="18" t="s">
        <v>187</v>
      </c>
      <c r="AU116" s="18" t="s">
        <v>85</v>
      </c>
    </row>
    <row r="117" spans="2:65" s="12" customFormat="1" ht="11.25">
      <c r="B117" s="198"/>
      <c r="C117" s="199"/>
      <c r="D117" s="195" t="s">
        <v>189</v>
      </c>
      <c r="E117" s="200" t="s">
        <v>19</v>
      </c>
      <c r="F117" s="201" t="s">
        <v>3494</v>
      </c>
      <c r="G117" s="199"/>
      <c r="H117" s="200" t="s">
        <v>19</v>
      </c>
      <c r="I117" s="202"/>
      <c r="J117" s="199"/>
      <c r="K117" s="199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189</v>
      </c>
      <c r="AU117" s="207" t="s">
        <v>85</v>
      </c>
      <c r="AV117" s="12" t="s">
        <v>83</v>
      </c>
      <c r="AW117" s="12" t="s">
        <v>35</v>
      </c>
      <c r="AX117" s="12" t="s">
        <v>75</v>
      </c>
      <c r="AY117" s="207" t="s">
        <v>178</v>
      </c>
    </row>
    <row r="118" spans="2:65" s="13" customFormat="1" ht="11.25">
      <c r="B118" s="208"/>
      <c r="C118" s="209"/>
      <c r="D118" s="195" t="s">
        <v>189</v>
      </c>
      <c r="E118" s="210" t="s">
        <v>19</v>
      </c>
      <c r="F118" s="211" t="s">
        <v>3495</v>
      </c>
      <c r="G118" s="209"/>
      <c r="H118" s="212">
        <v>0.10100000000000001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189</v>
      </c>
      <c r="AU118" s="218" t="s">
        <v>85</v>
      </c>
      <c r="AV118" s="13" t="s">
        <v>85</v>
      </c>
      <c r="AW118" s="13" t="s">
        <v>35</v>
      </c>
      <c r="AX118" s="13" t="s">
        <v>83</v>
      </c>
      <c r="AY118" s="218" t="s">
        <v>178</v>
      </c>
    </row>
    <row r="119" spans="2:65" s="11" customFormat="1" ht="22.9" customHeight="1">
      <c r="B119" s="167"/>
      <c r="C119" s="168"/>
      <c r="D119" s="169" t="s">
        <v>74</v>
      </c>
      <c r="E119" s="181" t="s">
        <v>357</v>
      </c>
      <c r="F119" s="181" t="s">
        <v>358</v>
      </c>
      <c r="G119" s="168"/>
      <c r="H119" s="168"/>
      <c r="I119" s="171"/>
      <c r="J119" s="182">
        <f>BK119</f>
        <v>0</v>
      </c>
      <c r="K119" s="168"/>
      <c r="L119" s="173"/>
      <c r="M119" s="174"/>
      <c r="N119" s="175"/>
      <c r="O119" s="175"/>
      <c r="P119" s="176">
        <f>SUM(P120:P128)</f>
        <v>0</v>
      </c>
      <c r="Q119" s="175"/>
      <c r="R119" s="176">
        <f>SUM(R120:R128)</f>
        <v>0</v>
      </c>
      <c r="S119" s="175"/>
      <c r="T119" s="177">
        <f>SUM(T120:T128)</f>
        <v>0</v>
      </c>
      <c r="AR119" s="178" t="s">
        <v>83</v>
      </c>
      <c r="AT119" s="179" t="s">
        <v>74</v>
      </c>
      <c r="AU119" s="179" t="s">
        <v>83</v>
      </c>
      <c r="AY119" s="178" t="s">
        <v>178</v>
      </c>
      <c r="BK119" s="180">
        <f>SUM(BK120:BK128)</f>
        <v>0</v>
      </c>
    </row>
    <row r="120" spans="2:65" s="1" customFormat="1" ht="16.5" customHeight="1">
      <c r="B120" s="35"/>
      <c r="C120" s="183" t="s">
        <v>185</v>
      </c>
      <c r="D120" s="183" t="s">
        <v>180</v>
      </c>
      <c r="E120" s="184" t="s">
        <v>3496</v>
      </c>
      <c r="F120" s="185" t="s">
        <v>3497</v>
      </c>
      <c r="G120" s="186" t="s">
        <v>362</v>
      </c>
      <c r="H120" s="187">
        <v>0.254</v>
      </c>
      <c r="I120" s="188"/>
      <c r="J120" s="189">
        <f>ROUND(I120*H120,2)</f>
        <v>0</v>
      </c>
      <c r="K120" s="185" t="s">
        <v>184</v>
      </c>
      <c r="L120" s="39"/>
      <c r="M120" s="190" t="s">
        <v>19</v>
      </c>
      <c r="N120" s="191" t="s">
        <v>46</v>
      </c>
      <c r="O120" s="61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18" t="s">
        <v>185</v>
      </c>
      <c r="AT120" s="18" t="s">
        <v>180</v>
      </c>
      <c r="AU120" s="18" t="s">
        <v>85</v>
      </c>
      <c r="AY120" s="18" t="s">
        <v>178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83</v>
      </c>
      <c r="BK120" s="194">
        <f>ROUND(I120*H120,2)</f>
        <v>0</v>
      </c>
      <c r="BL120" s="18" t="s">
        <v>185</v>
      </c>
      <c r="BM120" s="18" t="s">
        <v>3498</v>
      </c>
    </row>
    <row r="121" spans="2:65" s="1" customFormat="1" ht="19.5">
      <c r="B121" s="35"/>
      <c r="C121" s="36"/>
      <c r="D121" s="195" t="s">
        <v>187</v>
      </c>
      <c r="E121" s="36"/>
      <c r="F121" s="196" t="s">
        <v>3499</v>
      </c>
      <c r="G121" s="36"/>
      <c r="H121" s="36"/>
      <c r="I121" s="113"/>
      <c r="J121" s="36"/>
      <c r="K121" s="36"/>
      <c r="L121" s="39"/>
      <c r="M121" s="197"/>
      <c r="N121" s="61"/>
      <c r="O121" s="61"/>
      <c r="P121" s="61"/>
      <c r="Q121" s="61"/>
      <c r="R121" s="61"/>
      <c r="S121" s="61"/>
      <c r="T121" s="62"/>
      <c r="AT121" s="18" t="s">
        <v>187</v>
      </c>
      <c r="AU121" s="18" t="s">
        <v>85</v>
      </c>
    </row>
    <row r="122" spans="2:65" s="1" customFormat="1" ht="16.5" customHeight="1">
      <c r="B122" s="35"/>
      <c r="C122" s="183" t="s">
        <v>209</v>
      </c>
      <c r="D122" s="183" t="s">
        <v>180</v>
      </c>
      <c r="E122" s="184" t="s">
        <v>3500</v>
      </c>
      <c r="F122" s="185" t="s">
        <v>3501</v>
      </c>
      <c r="G122" s="186" t="s">
        <v>362</v>
      </c>
      <c r="H122" s="187">
        <v>0.254</v>
      </c>
      <c r="I122" s="188"/>
      <c r="J122" s="189">
        <f>ROUND(I122*H122,2)</f>
        <v>0</v>
      </c>
      <c r="K122" s="185" t="s">
        <v>184</v>
      </c>
      <c r="L122" s="39"/>
      <c r="M122" s="190" t="s">
        <v>19</v>
      </c>
      <c r="N122" s="191" t="s">
        <v>46</v>
      </c>
      <c r="O122" s="61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18" t="s">
        <v>185</v>
      </c>
      <c r="AT122" s="18" t="s">
        <v>180</v>
      </c>
      <c r="AU122" s="18" t="s">
        <v>85</v>
      </c>
      <c r="AY122" s="18" t="s">
        <v>178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83</v>
      </c>
      <c r="BK122" s="194">
        <f>ROUND(I122*H122,2)</f>
        <v>0</v>
      </c>
      <c r="BL122" s="18" t="s">
        <v>185</v>
      </c>
      <c r="BM122" s="18" t="s">
        <v>3502</v>
      </c>
    </row>
    <row r="123" spans="2:65" s="1" customFormat="1" ht="11.25">
      <c r="B123" s="35"/>
      <c r="C123" s="36"/>
      <c r="D123" s="195" t="s">
        <v>187</v>
      </c>
      <c r="E123" s="36"/>
      <c r="F123" s="196" t="s">
        <v>3503</v>
      </c>
      <c r="G123" s="36"/>
      <c r="H123" s="36"/>
      <c r="I123" s="113"/>
      <c r="J123" s="36"/>
      <c r="K123" s="36"/>
      <c r="L123" s="39"/>
      <c r="M123" s="197"/>
      <c r="N123" s="61"/>
      <c r="O123" s="61"/>
      <c r="P123" s="61"/>
      <c r="Q123" s="61"/>
      <c r="R123" s="61"/>
      <c r="S123" s="61"/>
      <c r="T123" s="62"/>
      <c r="AT123" s="18" t="s">
        <v>187</v>
      </c>
      <c r="AU123" s="18" t="s">
        <v>85</v>
      </c>
    </row>
    <row r="124" spans="2:65" s="1" customFormat="1" ht="16.5" customHeight="1">
      <c r="B124" s="35"/>
      <c r="C124" s="183" t="s">
        <v>218</v>
      </c>
      <c r="D124" s="183" t="s">
        <v>180</v>
      </c>
      <c r="E124" s="184" t="s">
        <v>375</v>
      </c>
      <c r="F124" s="185" t="s">
        <v>376</v>
      </c>
      <c r="G124" s="186" t="s">
        <v>362</v>
      </c>
      <c r="H124" s="187">
        <v>2.286</v>
      </c>
      <c r="I124" s="188"/>
      <c r="J124" s="189">
        <f>ROUND(I124*H124,2)</f>
        <v>0</v>
      </c>
      <c r="K124" s="185" t="s">
        <v>184</v>
      </c>
      <c r="L124" s="39"/>
      <c r="M124" s="190" t="s">
        <v>19</v>
      </c>
      <c r="N124" s="191" t="s">
        <v>46</v>
      </c>
      <c r="O124" s="61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8" t="s">
        <v>185</v>
      </c>
      <c r="AT124" s="18" t="s">
        <v>180</v>
      </c>
      <c r="AU124" s="18" t="s">
        <v>85</v>
      </c>
      <c r="AY124" s="18" t="s">
        <v>178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83</v>
      </c>
      <c r="BK124" s="194">
        <f>ROUND(I124*H124,2)</f>
        <v>0</v>
      </c>
      <c r="BL124" s="18" t="s">
        <v>185</v>
      </c>
      <c r="BM124" s="18" t="s">
        <v>3504</v>
      </c>
    </row>
    <row r="125" spans="2:65" s="1" customFormat="1" ht="19.5">
      <c r="B125" s="35"/>
      <c r="C125" s="36"/>
      <c r="D125" s="195" t="s">
        <v>187</v>
      </c>
      <c r="E125" s="36"/>
      <c r="F125" s="196" t="s">
        <v>378</v>
      </c>
      <c r="G125" s="36"/>
      <c r="H125" s="36"/>
      <c r="I125" s="113"/>
      <c r="J125" s="36"/>
      <c r="K125" s="36"/>
      <c r="L125" s="39"/>
      <c r="M125" s="197"/>
      <c r="N125" s="61"/>
      <c r="O125" s="61"/>
      <c r="P125" s="61"/>
      <c r="Q125" s="61"/>
      <c r="R125" s="61"/>
      <c r="S125" s="61"/>
      <c r="T125" s="62"/>
      <c r="AT125" s="18" t="s">
        <v>187</v>
      </c>
      <c r="AU125" s="18" t="s">
        <v>85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3505</v>
      </c>
      <c r="G126" s="209"/>
      <c r="H126" s="212">
        <v>2.286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83</v>
      </c>
      <c r="AY126" s="218" t="s">
        <v>178</v>
      </c>
    </row>
    <row r="127" spans="2:65" s="1" customFormat="1" ht="16.5" customHeight="1">
      <c r="B127" s="35"/>
      <c r="C127" s="183" t="s">
        <v>223</v>
      </c>
      <c r="D127" s="183" t="s">
        <v>180</v>
      </c>
      <c r="E127" s="184" t="s">
        <v>399</v>
      </c>
      <c r="F127" s="185" t="s">
        <v>400</v>
      </c>
      <c r="G127" s="186" t="s">
        <v>362</v>
      </c>
      <c r="H127" s="187">
        <v>0.254</v>
      </c>
      <c r="I127" s="188"/>
      <c r="J127" s="189">
        <f>ROUND(I127*H127,2)</f>
        <v>0</v>
      </c>
      <c r="K127" s="185" t="s">
        <v>184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8" t="s">
        <v>185</v>
      </c>
      <c r="AT127" s="18" t="s">
        <v>180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3506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402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1" customFormat="1" ht="22.9" customHeight="1">
      <c r="B129" s="167"/>
      <c r="C129" s="168"/>
      <c r="D129" s="169" t="s">
        <v>74</v>
      </c>
      <c r="E129" s="181" t="s">
        <v>1768</v>
      </c>
      <c r="F129" s="181" t="s">
        <v>1769</v>
      </c>
      <c r="G129" s="168"/>
      <c r="H129" s="168"/>
      <c r="I129" s="171"/>
      <c r="J129" s="182">
        <f>BK129</f>
        <v>0</v>
      </c>
      <c r="K129" s="168"/>
      <c r="L129" s="173"/>
      <c r="M129" s="174"/>
      <c r="N129" s="175"/>
      <c r="O129" s="175"/>
      <c r="P129" s="176">
        <f>SUM(P130:P131)</f>
        <v>0</v>
      </c>
      <c r="Q129" s="175"/>
      <c r="R129" s="176">
        <f>SUM(R130:R131)</f>
        <v>0</v>
      </c>
      <c r="S129" s="175"/>
      <c r="T129" s="177">
        <f>SUM(T130:T131)</f>
        <v>0</v>
      </c>
      <c r="AR129" s="178" t="s">
        <v>83</v>
      </c>
      <c r="AT129" s="179" t="s">
        <v>74</v>
      </c>
      <c r="AU129" s="179" t="s">
        <v>83</v>
      </c>
      <c r="AY129" s="178" t="s">
        <v>178</v>
      </c>
      <c r="BK129" s="180">
        <f>SUM(BK130:BK131)</f>
        <v>0</v>
      </c>
    </row>
    <row r="130" spans="2:65" s="1" customFormat="1" ht="16.5" customHeight="1">
      <c r="B130" s="35"/>
      <c r="C130" s="183" t="s">
        <v>230</v>
      </c>
      <c r="D130" s="183" t="s">
        <v>180</v>
      </c>
      <c r="E130" s="184" t="s">
        <v>3507</v>
      </c>
      <c r="F130" s="185" t="s">
        <v>3508</v>
      </c>
      <c r="G130" s="186" t="s">
        <v>362</v>
      </c>
      <c r="H130" s="187">
        <v>1.7549999999999999</v>
      </c>
      <c r="I130" s="188"/>
      <c r="J130" s="189">
        <f>ROUND(I130*H130,2)</f>
        <v>0</v>
      </c>
      <c r="K130" s="185" t="s">
        <v>184</v>
      </c>
      <c r="L130" s="39"/>
      <c r="M130" s="190" t="s">
        <v>19</v>
      </c>
      <c r="N130" s="191" t="s">
        <v>46</v>
      </c>
      <c r="O130" s="61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18" t="s">
        <v>185</v>
      </c>
      <c r="AT130" s="18" t="s">
        <v>180</v>
      </c>
      <c r="AU130" s="18" t="s">
        <v>85</v>
      </c>
      <c r="AY130" s="18" t="s">
        <v>178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83</v>
      </c>
      <c r="BK130" s="194">
        <f>ROUND(I130*H130,2)</f>
        <v>0</v>
      </c>
      <c r="BL130" s="18" t="s">
        <v>185</v>
      </c>
      <c r="BM130" s="18" t="s">
        <v>3509</v>
      </c>
    </row>
    <row r="131" spans="2:65" s="1" customFormat="1" ht="19.5">
      <c r="B131" s="35"/>
      <c r="C131" s="36"/>
      <c r="D131" s="195" t="s">
        <v>187</v>
      </c>
      <c r="E131" s="36"/>
      <c r="F131" s="196" t="s">
        <v>3510</v>
      </c>
      <c r="G131" s="36"/>
      <c r="H131" s="36"/>
      <c r="I131" s="113"/>
      <c r="J131" s="36"/>
      <c r="K131" s="36"/>
      <c r="L131" s="39"/>
      <c r="M131" s="197"/>
      <c r="N131" s="61"/>
      <c r="O131" s="61"/>
      <c r="P131" s="61"/>
      <c r="Q131" s="61"/>
      <c r="R131" s="61"/>
      <c r="S131" s="61"/>
      <c r="T131" s="62"/>
      <c r="AT131" s="18" t="s">
        <v>187</v>
      </c>
      <c r="AU131" s="18" t="s">
        <v>85</v>
      </c>
    </row>
    <row r="132" spans="2:65" s="11" customFormat="1" ht="25.9" customHeight="1">
      <c r="B132" s="167"/>
      <c r="C132" s="168"/>
      <c r="D132" s="169" t="s">
        <v>74</v>
      </c>
      <c r="E132" s="170" t="s">
        <v>428</v>
      </c>
      <c r="F132" s="170" t="s">
        <v>429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P133+P154+P161+P168+P194+P212+P240+P285</f>
        <v>0</v>
      </c>
      <c r="Q132" s="175"/>
      <c r="R132" s="176">
        <f>R133+R154+R161+R168+R194+R212+R240+R285</f>
        <v>1.2510086</v>
      </c>
      <c r="S132" s="175"/>
      <c r="T132" s="177">
        <f>T133+T154+T161+T168+T194+T212+T240+T285</f>
        <v>0</v>
      </c>
      <c r="AR132" s="178" t="s">
        <v>85</v>
      </c>
      <c r="AT132" s="179" t="s">
        <v>74</v>
      </c>
      <c r="AU132" s="179" t="s">
        <v>75</v>
      </c>
      <c r="AY132" s="178" t="s">
        <v>178</v>
      </c>
      <c r="BK132" s="180">
        <f>BK133+BK154+BK161+BK168+BK194+BK212+BK240+BK285</f>
        <v>0</v>
      </c>
    </row>
    <row r="133" spans="2:65" s="11" customFormat="1" ht="22.9" customHeight="1">
      <c r="B133" s="167"/>
      <c r="C133" s="168"/>
      <c r="D133" s="169" t="s">
        <v>74</v>
      </c>
      <c r="E133" s="181" t="s">
        <v>1964</v>
      </c>
      <c r="F133" s="181" t="s">
        <v>1965</v>
      </c>
      <c r="G133" s="168"/>
      <c r="H133" s="168"/>
      <c r="I133" s="171"/>
      <c r="J133" s="182">
        <f>BK133</f>
        <v>0</v>
      </c>
      <c r="K133" s="168"/>
      <c r="L133" s="173"/>
      <c r="M133" s="174"/>
      <c r="N133" s="175"/>
      <c r="O133" s="175"/>
      <c r="P133" s="176">
        <f>SUM(P134:P153)</f>
        <v>0</v>
      </c>
      <c r="Q133" s="175"/>
      <c r="R133" s="176">
        <f>SUM(R134:R153)</f>
        <v>2.8665000000000006E-3</v>
      </c>
      <c r="S133" s="175"/>
      <c r="T133" s="177">
        <f>SUM(T134:T153)</f>
        <v>0</v>
      </c>
      <c r="AR133" s="178" t="s">
        <v>85</v>
      </c>
      <c r="AT133" s="179" t="s">
        <v>74</v>
      </c>
      <c r="AU133" s="179" t="s">
        <v>83</v>
      </c>
      <c r="AY133" s="178" t="s">
        <v>178</v>
      </c>
      <c r="BK133" s="180">
        <f>SUM(BK134:BK153)</f>
        <v>0</v>
      </c>
    </row>
    <row r="134" spans="2:65" s="1" customFormat="1" ht="16.5" customHeight="1">
      <c r="B134" s="35"/>
      <c r="C134" s="183" t="s">
        <v>216</v>
      </c>
      <c r="D134" s="183" t="s">
        <v>180</v>
      </c>
      <c r="E134" s="184" t="s">
        <v>3511</v>
      </c>
      <c r="F134" s="185" t="s">
        <v>3512</v>
      </c>
      <c r="G134" s="186" t="s">
        <v>496</v>
      </c>
      <c r="H134" s="187">
        <v>52</v>
      </c>
      <c r="I134" s="188"/>
      <c r="J134" s="189">
        <f>ROUND(I134*H134,2)</f>
        <v>0</v>
      </c>
      <c r="K134" s="185" t="s">
        <v>184</v>
      </c>
      <c r="L134" s="39"/>
      <c r="M134" s="190" t="s">
        <v>19</v>
      </c>
      <c r="N134" s="191" t="s">
        <v>46</v>
      </c>
      <c r="O134" s="61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18" t="s">
        <v>288</v>
      </c>
      <c r="AT134" s="18" t="s">
        <v>180</v>
      </c>
      <c r="AU134" s="18" t="s">
        <v>85</v>
      </c>
      <c r="AY134" s="18" t="s">
        <v>178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83</v>
      </c>
      <c r="BK134" s="194">
        <f>ROUND(I134*H134,2)</f>
        <v>0</v>
      </c>
      <c r="BL134" s="18" t="s">
        <v>288</v>
      </c>
      <c r="BM134" s="18" t="s">
        <v>3513</v>
      </c>
    </row>
    <row r="135" spans="2:65" s="1" customFormat="1" ht="11.25">
      <c r="B135" s="35"/>
      <c r="C135" s="36"/>
      <c r="D135" s="195" t="s">
        <v>187</v>
      </c>
      <c r="E135" s="36"/>
      <c r="F135" s="196" t="s">
        <v>3514</v>
      </c>
      <c r="G135" s="36"/>
      <c r="H135" s="36"/>
      <c r="I135" s="113"/>
      <c r="J135" s="36"/>
      <c r="K135" s="36"/>
      <c r="L135" s="39"/>
      <c r="M135" s="197"/>
      <c r="N135" s="61"/>
      <c r="O135" s="61"/>
      <c r="P135" s="61"/>
      <c r="Q135" s="61"/>
      <c r="R135" s="61"/>
      <c r="S135" s="61"/>
      <c r="T135" s="62"/>
      <c r="AT135" s="18" t="s">
        <v>187</v>
      </c>
      <c r="AU135" s="18" t="s">
        <v>85</v>
      </c>
    </row>
    <row r="136" spans="2:65" s="12" customFormat="1" ht="11.25">
      <c r="B136" s="198"/>
      <c r="C136" s="199"/>
      <c r="D136" s="195" t="s">
        <v>189</v>
      </c>
      <c r="E136" s="200" t="s">
        <v>19</v>
      </c>
      <c r="F136" s="201" t="s">
        <v>3515</v>
      </c>
      <c r="G136" s="199"/>
      <c r="H136" s="200" t="s">
        <v>19</v>
      </c>
      <c r="I136" s="202"/>
      <c r="J136" s="199"/>
      <c r="K136" s="199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189</v>
      </c>
      <c r="AU136" s="207" t="s">
        <v>85</v>
      </c>
      <c r="AV136" s="12" t="s">
        <v>83</v>
      </c>
      <c r="AW136" s="12" t="s">
        <v>35</v>
      </c>
      <c r="AX136" s="12" t="s">
        <v>75</v>
      </c>
      <c r="AY136" s="207" t="s">
        <v>178</v>
      </c>
    </row>
    <row r="137" spans="2:65" s="12" customFormat="1" ht="11.25">
      <c r="B137" s="198"/>
      <c r="C137" s="199"/>
      <c r="D137" s="195" t="s">
        <v>189</v>
      </c>
      <c r="E137" s="200" t="s">
        <v>19</v>
      </c>
      <c r="F137" s="201" t="s">
        <v>3516</v>
      </c>
      <c r="G137" s="199"/>
      <c r="H137" s="200" t="s">
        <v>19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189</v>
      </c>
      <c r="AU137" s="207" t="s">
        <v>85</v>
      </c>
      <c r="AV137" s="12" t="s">
        <v>83</v>
      </c>
      <c r="AW137" s="12" t="s">
        <v>35</v>
      </c>
      <c r="AX137" s="12" t="s">
        <v>75</v>
      </c>
      <c r="AY137" s="207" t="s">
        <v>178</v>
      </c>
    </row>
    <row r="138" spans="2:65" s="13" customFormat="1" ht="11.25">
      <c r="B138" s="208"/>
      <c r="C138" s="209"/>
      <c r="D138" s="195" t="s">
        <v>189</v>
      </c>
      <c r="E138" s="210" t="s">
        <v>19</v>
      </c>
      <c r="F138" s="211" t="s">
        <v>3517</v>
      </c>
      <c r="G138" s="209"/>
      <c r="H138" s="212">
        <v>39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189</v>
      </c>
      <c r="AU138" s="218" t="s">
        <v>85</v>
      </c>
      <c r="AV138" s="13" t="s">
        <v>85</v>
      </c>
      <c r="AW138" s="13" t="s">
        <v>35</v>
      </c>
      <c r="AX138" s="13" t="s">
        <v>75</v>
      </c>
      <c r="AY138" s="218" t="s">
        <v>178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3518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3519</v>
      </c>
      <c r="G140" s="209"/>
      <c r="H140" s="212">
        <v>13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65" s="14" customFormat="1" ht="11.25">
      <c r="B141" s="219"/>
      <c r="C141" s="220"/>
      <c r="D141" s="195" t="s">
        <v>189</v>
      </c>
      <c r="E141" s="221" t="s">
        <v>19</v>
      </c>
      <c r="F141" s="222" t="s">
        <v>258</v>
      </c>
      <c r="G141" s="220"/>
      <c r="H141" s="223">
        <v>52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189</v>
      </c>
      <c r="AU141" s="229" t="s">
        <v>85</v>
      </c>
      <c r="AV141" s="14" t="s">
        <v>185</v>
      </c>
      <c r="AW141" s="14" t="s">
        <v>35</v>
      </c>
      <c r="AX141" s="14" t="s">
        <v>83</v>
      </c>
      <c r="AY141" s="229" t="s">
        <v>178</v>
      </c>
    </row>
    <row r="142" spans="2:65" s="1" customFormat="1" ht="16.5" customHeight="1">
      <c r="B142" s="35"/>
      <c r="C142" s="245" t="s">
        <v>243</v>
      </c>
      <c r="D142" s="245" t="s">
        <v>970</v>
      </c>
      <c r="E142" s="246" t="s">
        <v>3520</v>
      </c>
      <c r="F142" s="247" t="s">
        <v>3521</v>
      </c>
      <c r="G142" s="248" t="s">
        <v>496</v>
      </c>
      <c r="H142" s="249">
        <v>40.950000000000003</v>
      </c>
      <c r="I142" s="250"/>
      <c r="J142" s="251">
        <f>ROUND(I142*H142,2)</f>
        <v>0</v>
      </c>
      <c r="K142" s="247" t="s">
        <v>184</v>
      </c>
      <c r="L142" s="252"/>
      <c r="M142" s="253" t="s">
        <v>19</v>
      </c>
      <c r="N142" s="254" t="s">
        <v>46</v>
      </c>
      <c r="O142" s="61"/>
      <c r="P142" s="192">
        <f>O142*H142</f>
        <v>0</v>
      </c>
      <c r="Q142" s="192">
        <v>4.0000000000000003E-5</v>
      </c>
      <c r="R142" s="192">
        <f>Q142*H142</f>
        <v>1.6380000000000003E-3</v>
      </c>
      <c r="S142" s="192">
        <v>0</v>
      </c>
      <c r="T142" s="193">
        <f>S142*H142</f>
        <v>0</v>
      </c>
      <c r="AR142" s="18" t="s">
        <v>403</v>
      </c>
      <c r="AT142" s="18" t="s">
        <v>970</v>
      </c>
      <c r="AU142" s="18" t="s">
        <v>85</v>
      </c>
      <c r="AY142" s="18" t="s">
        <v>178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83</v>
      </c>
      <c r="BK142" s="194">
        <f>ROUND(I142*H142,2)</f>
        <v>0</v>
      </c>
      <c r="BL142" s="18" t="s">
        <v>288</v>
      </c>
      <c r="BM142" s="18" t="s">
        <v>3522</v>
      </c>
    </row>
    <row r="143" spans="2:65" s="1" customFormat="1" ht="11.25">
      <c r="B143" s="35"/>
      <c r="C143" s="36"/>
      <c r="D143" s="195" t="s">
        <v>187</v>
      </c>
      <c r="E143" s="36"/>
      <c r="F143" s="196" t="s">
        <v>3521</v>
      </c>
      <c r="G143" s="36"/>
      <c r="H143" s="36"/>
      <c r="I143" s="113"/>
      <c r="J143" s="36"/>
      <c r="K143" s="36"/>
      <c r="L143" s="39"/>
      <c r="M143" s="197"/>
      <c r="N143" s="61"/>
      <c r="O143" s="61"/>
      <c r="P143" s="61"/>
      <c r="Q143" s="61"/>
      <c r="R143" s="61"/>
      <c r="S143" s="61"/>
      <c r="T143" s="62"/>
      <c r="AT143" s="18" t="s">
        <v>187</v>
      </c>
      <c r="AU143" s="18" t="s">
        <v>85</v>
      </c>
    </row>
    <row r="144" spans="2:65" s="12" customFormat="1" ht="11.25">
      <c r="B144" s="198"/>
      <c r="C144" s="199"/>
      <c r="D144" s="195" t="s">
        <v>189</v>
      </c>
      <c r="E144" s="200" t="s">
        <v>19</v>
      </c>
      <c r="F144" s="201" t="s">
        <v>3523</v>
      </c>
      <c r="G144" s="199"/>
      <c r="H144" s="200" t="s">
        <v>19</v>
      </c>
      <c r="I144" s="202"/>
      <c r="J144" s="199"/>
      <c r="K144" s="199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189</v>
      </c>
      <c r="AU144" s="207" t="s">
        <v>85</v>
      </c>
      <c r="AV144" s="12" t="s">
        <v>83</v>
      </c>
      <c r="AW144" s="12" t="s">
        <v>35</v>
      </c>
      <c r="AX144" s="12" t="s">
        <v>75</v>
      </c>
      <c r="AY144" s="207" t="s">
        <v>178</v>
      </c>
    </row>
    <row r="145" spans="2:65" s="12" customFormat="1" ht="11.25">
      <c r="B145" s="198"/>
      <c r="C145" s="199"/>
      <c r="D145" s="195" t="s">
        <v>189</v>
      </c>
      <c r="E145" s="200" t="s">
        <v>19</v>
      </c>
      <c r="F145" s="201" t="s">
        <v>3516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189</v>
      </c>
      <c r="AU145" s="207" t="s">
        <v>85</v>
      </c>
      <c r="AV145" s="12" t="s">
        <v>83</v>
      </c>
      <c r="AW145" s="12" t="s">
        <v>35</v>
      </c>
      <c r="AX145" s="12" t="s">
        <v>75</v>
      </c>
      <c r="AY145" s="207" t="s">
        <v>178</v>
      </c>
    </row>
    <row r="146" spans="2:65" s="13" customFormat="1" ht="11.25">
      <c r="B146" s="208"/>
      <c r="C146" s="209"/>
      <c r="D146" s="195" t="s">
        <v>189</v>
      </c>
      <c r="E146" s="210" t="s">
        <v>19</v>
      </c>
      <c r="F146" s="211" t="s">
        <v>3524</v>
      </c>
      <c r="G146" s="209"/>
      <c r="H146" s="212">
        <v>40.950000000000003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189</v>
      </c>
      <c r="AU146" s="218" t="s">
        <v>85</v>
      </c>
      <c r="AV146" s="13" t="s">
        <v>85</v>
      </c>
      <c r="AW146" s="13" t="s">
        <v>35</v>
      </c>
      <c r="AX146" s="13" t="s">
        <v>83</v>
      </c>
      <c r="AY146" s="218" t="s">
        <v>178</v>
      </c>
    </row>
    <row r="147" spans="2:65" s="1" customFormat="1" ht="16.5" customHeight="1">
      <c r="B147" s="35"/>
      <c r="C147" s="245" t="s">
        <v>249</v>
      </c>
      <c r="D147" s="245" t="s">
        <v>970</v>
      </c>
      <c r="E147" s="246" t="s">
        <v>3525</v>
      </c>
      <c r="F147" s="247" t="s">
        <v>3526</v>
      </c>
      <c r="G147" s="248" t="s">
        <v>496</v>
      </c>
      <c r="H147" s="249">
        <v>13.65</v>
      </c>
      <c r="I147" s="250"/>
      <c r="J147" s="251">
        <f>ROUND(I147*H147,2)</f>
        <v>0</v>
      </c>
      <c r="K147" s="247" t="s">
        <v>184</v>
      </c>
      <c r="L147" s="252"/>
      <c r="M147" s="253" t="s">
        <v>19</v>
      </c>
      <c r="N147" s="254" t="s">
        <v>46</v>
      </c>
      <c r="O147" s="61"/>
      <c r="P147" s="192">
        <f>O147*H147</f>
        <v>0</v>
      </c>
      <c r="Q147" s="192">
        <v>9.0000000000000006E-5</v>
      </c>
      <c r="R147" s="192">
        <f>Q147*H147</f>
        <v>1.2285000000000002E-3</v>
      </c>
      <c r="S147" s="192">
        <v>0</v>
      </c>
      <c r="T147" s="193">
        <f>S147*H147</f>
        <v>0</v>
      </c>
      <c r="AR147" s="18" t="s">
        <v>403</v>
      </c>
      <c r="AT147" s="18" t="s">
        <v>970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288</v>
      </c>
      <c r="BM147" s="18" t="s">
        <v>3527</v>
      </c>
    </row>
    <row r="148" spans="2:65" s="1" customFormat="1" ht="11.25">
      <c r="B148" s="35"/>
      <c r="C148" s="36"/>
      <c r="D148" s="195" t="s">
        <v>187</v>
      </c>
      <c r="E148" s="36"/>
      <c r="F148" s="196" t="s">
        <v>3526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3523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2" customFormat="1" ht="11.25">
      <c r="B150" s="198"/>
      <c r="C150" s="199"/>
      <c r="D150" s="195" t="s">
        <v>189</v>
      </c>
      <c r="E150" s="200" t="s">
        <v>19</v>
      </c>
      <c r="F150" s="201" t="s">
        <v>3518</v>
      </c>
      <c r="G150" s="199"/>
      <c r="H150" s="200" t="s">
        <v>19</v>
      </c>
      <c r="I150" s="202"/>
      <c r="J150" s="199"/>
      <c r="K150" s="199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189</v>
      </c>
      <c r="AU150" s="207" t="s">
        <v>85</v>
      </c>
      <c r="AV150" s="12" t="s">
        <v>83</v>
      </c>
      <c r="AW150" s="12" t="s">
        <v>35</v>
      </c>
      <c r="AX150" s="12" t="s">
        <v>75</v>
      </c>
      <c r="AY150" s="207" t="s">
        <v>178</v>
      </c>
    </row>
    <row r="151" spans="2:65" s="13" customFormat="1" ht="11.25">
      <c r="B151" s="208"/>
      <c r="C151" s="209"/>
      <c r="D151" s="195" t="s">
        <v>189</v>
      </c>
      <c r="E151" s="210" t="s">
        <v>19</v>
      </c>
      <c r="F151" s="211" t="s">
        <v>3528</v>
      </c>
      <c r="G151" s="209"/>
      <c r="H151" s="212">
        <v>13.65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189</v>
      </c>
      <c r="AU151" s="218" t="s">
        <v>85</v>
      </c>
      <c r="AV151" s="13" t="s">
        <v>85</v>
      </c>
      <c r="AW151" s="13" t="s">
        <v>35</v>
      </c>
      <c r="AX151" s="13" t="s">
        <v>83</v>
      </c>
      <c r="AY151" s="218" t="s">
        <v>178</v>
      </c>
    </row>
    <row r="152" spans="2:65" s="1" customFormat="1" ht="16.5" customHeight="1">
      <c r="B152" s="35"/>
      <c r="C152" s="183" t="s">
        <v>259</v>
      </c>
      <c r="D152" s="183" t="s">
        <v>180</v>
      </c>
      <c r="E152" s="184" t="s">
        <v>2015</v>
      </c>
      <c r="F152" s="185" t="s">
        <v>2016</v>
      </c>
      <c r="G152" s="186" t="s">
        <v>1843</v>
      </c>
      <c r="H152" s="255"/>
      <c r="I152" s="188"/>
      <c r="J152" s="189">
        <f>ROUND(I152*H152,2)</f>
        <v>0</v>
      </c>
      <c r="K152" s="185" t="s">
        <v>184</v>
      </c>
      <c r="L152" s="39"/>
      <c r="M152" s="190" t="s">
        <v>19</v>
      </c>
      <c r="N152" s="191" t="s">
        <v>46</v>
      </c>
      <c r="O152" s="6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8" t="s">
        <v>288</v>
      </c>
      <c r="AT152" s="18" t="s">
        <v>180</v>
      </c>
      <c r="AU152" s="18" t="s">
        <v>85</v>
      </c>
      <c r="AY152" s="18" t="s">
        <v>178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83</v>
      </c>
      <c r="BK152" s="194">
        <f>ROUND(I152*H152,2)</f>
        <v>0</v>
      </c>
      <c r="BL152" s="18" t="s">
        <v>288</v>
      </c>
      <c r="BM152" s="18" t="s">
        <v>3529</v>
      </c>
    </row>
    <row r="153" spans="2:65" s="1" customFormat="1" ht="19.5">
      <c r="B153" s="35"/>
      <c r="C153" s="36"/>
      <c r="D153" s="195" t="s">
        <v>187</v>
      </c>
      <c r="E153" s="36"/>
      <c r="F153" s="196" t="s">
        <v>2018</v>
      </c>
      <c r="G153" s="36"/>
      <c r="H153" s="36"/>
      <c r="I153" s="113"/>
      <c r="J153" s="36"/>
      <c r="K153" s="36"/>
      <c r="L153" s="39"/>
      <c r="M153" s="197"/>
      <c r="N153" s="61"/>
      <c r="O153" s="61"/>
      <c r="P153" s="61"/>
      <c r="Q153" s="61"/>
      <c r="R153" s="61"/>
      <c r="S153" s="61"/>
      <c r="T153" s="62"/>
      <c r="AT153" s="18" t="s">
        <v>187</v>
      </c>
      <c r="AU153" s="18" t="s">
        <v>85</v>
      </c>
    </row>
    <row r="154" spans="2:65" s="11" customFormat="1" ht="22.9" customHeight="1">
      <c r="B154" s="167"/>
      <c r="C154" s="168"/>
      <c r="D154" s="169" t="s">
        <v>74</v>
      </c>
      <c r="E154" s="181" t="s">
        <v>3100</v>
      </c>
      <c r="F154" s="181" t="s">
        <v>3101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SUM(P155:P160)</f>
        <v>0</v>
      </c>
      <c r="Q154" s="175"/>
      <c r="R154" s="176">
        <f>SUM(R155:R160)</f>
        <v>1.1900000000000001E-3</v>
      </c>
      <c r="S154" s="175"/>
      <c r="T154" s="177">
        <f>SUM(T155:T160)</f>
        <v>0</v>
      </c>
      <c r="AR154" s="178" t="s">
        <v>85</v>
      </c>
      <c r="AT154" s="179" t="s">
        <v>74</v>
      </c>
      <c r="AU154" s="179" t="s">
        <v>83</v>
      </c>
      <c r="AY154" s="178" t="s">
        <v>178</v>
      </c>
      <c r="BK154" s="180">
        <f>SUM(BK155:BK160)</f>
        <v>0</v>
      </c>
    </row>
    <row r="155" spans="2:65" s="1" customFormat="1" ht="16.5" customHeight="1">
      <c r="B155" s="35"/>
      <c r="C155" s="183" t="s">
        <v>266</v>
      </c>
      <c r="D155" s="183" t="s">
        <v>180</v>
      </c>
      <c r="E155" s="184" t="s">
        <v>3110</v>
      </c>
      <c r="F155" s="185" t="s">
        <v>3111</v>
      </c>
      <c r="G155" s="186" t="s">
        <v>496</v>
      </c>
      <c r="H155" s="187">
        <v>1</v>
      </c>
      <c r="I155" s="188"/>
      <c r="J155" s="189">
        <f>ROUND(I155*H155,2)</f>
        <v>0</v>
      </c>
      <c r="K155" s="185" t="s">
        <v>184</v>
      </c>
      <c r="L155" s="39"/>
      <c r="M155" s="190" t="s">
        <v>19</v>
      </c>
      <c r="N155" s="191" t="s">
        <v>46</v>
      </c>
      <c r="O155" s="61"/>
      <c r="P155" s="192">
        <f>O155*H155</f>
        <v>0</v>
      </c>
      <c r="Q155" s="192">
        <v>1.1900000000000001E-3</v>
      </c>
      <c r="R155" s="192">
        <f>Q155*H155</f>
        <v>1.1900000000000001E-3</v>
      </c>
      <c r="S155" s="192">
        <v>0</v>
      </c>
      <c r="T155" s="193">
        <f>S155*H155</f>
        <v>0</v>
      </c>
      <c r="AR155" s="18" t="s">
        <v>288</v>
      </c>
      <c r="AT155" s="18" t="s">
        <v>180</v>
      </c>
      <c r="AU155" s="18" t="s">
        <v>85</v>
      </c>
      <c r="AY155" s="18" t="s">
        <v>178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83</v>
      </c>
      <c r="BK155" s="194">
        <f>ROUND(I155*H155,2)</f>
        <v>0</v>
      </c>
      <c r="BL155" s="18" t="s">
        <v>288</v>
      </c>
      <c r="BM155" s="18" t="s">
        <v>3530</v>
      </c>
    </row>
    <row r="156" spans="2:65" s="1" customFormat="1" ht="11.25">
      <c r="B156" s="35"/>
      <c r="C156" s="36"/>
      <c r="D156" s="195" t="s">
        <v>187</v>
      </c>
      <c r="E156" s="36"/>
      <c r="F156" s="196" t="s">
        <v>3113</v>
      </c>
      <c r="G156" s="36"/>
      <c r="H156" s="36"/>
      <c r="I156" s="113"/>
      <c r="J156" s="36"/>
      <c r="K156" s="36"/>
      <c r="L156" s="39"/>
      <c r="M156" s="197"/>
      <c r="N156" s="61"/>
      <c r="O156" s="61"/>
      <c r="P156" s="61"/>
      <c r="Q156" s="61"/>
      <c r="R156" s="61"/>
      <c r="S156" s="61"/>
      <c r="T156" s="62"/>
      <c r="AT156" s="18" t="s">
        <v>187</v>
      </c>
      <c r="AU156" s="18" t="s">
        <v>85</v>
      </c>
    </row>
    <row r="157" spans="2:65" s="12" customFormat="1" ht="11.25">
      <c r="B157" s="198"/>
      <c r="C157" s="199"/>
      <c r="D157" s="195" t="s">
        <v>189</v>
      </c>
      <c r="E157" s="200" t="s">
        <v>19</v>
      </c>
      <c r="F157" s="201" t="s">
        <v>3531</v>
      </c>
      <c r="G157" s="199"/>
      <c r="H157" s="200" t="s">
        <v>19</v>
      </c>
      <c r="I157" s="202"/>
      <c r="J157" s="199"/>
      <c r="K157" s="199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189</v>
      </c>
      <c r="AU157" s="207" t="s">
        <v>85</v>
      </c>
      <c r="AV157" s="12" t="s">
        <v>83</v>
      </c>
      <c r="AW157" s="12" t="s">
        <v>35</v>
      </c>
      <c r="AX157" s="12" t="s">
        <v>75</v>
      </c>
      <c r="AY157" s="207" t="s">
        <v>178</v>
      </c>
    </row>
    <row r="158" spans="2:65" s="13" customFormat="1" ht="11.25">
      <c r="B158" s="208"/>
      <c r="C158" s="209"/>
      <c r="D158" s="195" t="s">
        <v>189</v>
      </c>
      <c r="E158" s="210" t="s">
        <v>19</v>
      </c>
      <c r="F158" s="211" t="s">
        <v>83</v>
      </c>
      <c r="G158" s="209"/>
      <c r="H158" s="212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189</v>
      </c>
      <c r="AU158" s="218" t="s">
        <v>85</v>
      </c>
      <c r="AV158" s="13" t="s">
        <v>85</v>
      </c>
      <c r="AW158" s="13" t="s">
        <v>35</v>
      </c>
      <c r="AX158" s="13" t="s">
        <v>83</v>
      </c>
      <c r="AY158" s="218" t="s">
        <v>178</v>
      </c>
    </row>
    <row r="159" spans="2:65" s="1" customFormat="1" ht="16.5" customHeight="1">
      <c r="B159" s="35"/>
      <c r="C159" s="183" t="s">
        <v>276</v>
      </c>
      <c r="D159" s="183" t="s">
        <v>180</v>
      </c>
      <c r="E159" s="184" t="s">
        <v>3182</v>
      </c>
      <c r="F159" s="185" t="s">
        <v>3183</v>
      </c>
      <c r="G159" s="186" t="s">
        <v>1843</v>
      </c>
      <c r="H159" s="255"/>
      <c r="I159" s="188"/>
      <c r="J159" s="189">
        <f>ROUND(I159*H159,2)</f>
        <v>0</v>
      </c>
      <c r="K159" s="185" t="s">
        <v>184</v>
      </c>
      <c r="L159" s="39"/>
      <c r="M159" s="190" t="s">
        <v>19</v>
      </c>
      <c r="N159" s="191" t="s">
        <v>46</v>
      </c>
      <c r="O159" s="61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8" t="s">
        <v>288</v>
      </c>
      <c r="AT159" s="18" t="s">
        <v>180</v>
      </c>
      <c r="AU159" s="18" t="s">
        <v>85</v>
      </c>
      <c r="AY159" s="18" t="s">
        <v>178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83</v>
      </c>
      <c r="BK159" s="194">
        <f>ROUND(I159*H159,2)</f>
        <v>0</v>
      </c>
      <c r="BL159" s="18" t="s">
        <v>288</v>
      </c>
      <c r="BM159" s="18" t="s">
        <v>3532</v>
      </c>
    </row>
    <row r="160" spans="2:65" s="1" customFormat="1" ht="19.5">
      <c r="B160" s="35"/>
      <c r="C160" s="36"/>
      <c r="D160" s="195" t="s">
        <v>187</v>
      </c>
      <c r="E160" s="36"/>
      <c r="F160" s="196" t="s">
        <v>3185</v>
      </c>
      <c r="G160" s="36"/>
      <c r="H160" s="36"/>
      <c r="I160" s="113"/>
      <c r="J160" s="36"/>
      <c r="K160" s="36"/>
      <c r="L160" s="39"/>
      <c r="M160" s="197"/>
      <c r="N160" s="61"/>
      <c r="O160" s="61"/>
      <c r="P160" s="61"/>
      <c r="Q160" s="61"/>
      <c r="R160" s="61"/>
      <c r="S160" s="61"/>
      <c r="T160" s="62"/>
      <c r="AT160" s="18" t="s">
        <v>187</v>
      </c>
      <c r="AU160" s="18" t="s">
        <v>85</v>
      </c>
    </row>
    <row r="161" spans="2:65" s="11" customFormat="1" ht="22.9" customHeight="1">
      <c r="B161" s="167"/>
      <c r="C161" s="168"/>
      <c r="D161" s="169" t="s">
        <v>74</v>
      </c>
      <c r="E161" s="181" t="s">
        <v>3533</v>
      </c>
      <c r="F161" s="181" t="s">
        <v>3534</v>
      </c>
      <c r="G161" s="168"/>
      <c r="H161" s="168"/>
      <c r="I161" s="171"/>
      <c r="J161" s="182">
        <f>BK161</f>
        <v>0</v>
      </c>
      <c r="K161" s="168"/>
      <c r="L161" s="173"/>
      <c r="M161" s="174"/>
      <c r="N161" s="175"/>
      <c r="O161" s="175"/>
      <c r="P161" s="176">
        <f>SUM(P162:P167)</f>
        <v>0</v>
      </c>
      <c r="Q161" s="175"/>
      <c r="R161" s="176">
        <f>SUM(R162:R167)</f>
        <v>1.17E-3</v>
      </c>
      <c r="S161" s="175"/>
      <c r="T161" s="177">
        <f>SUM(T162:T167)</f>
        <v>0</v>
      </c>
      <c r="AR161" s="178" t="s">
        <v>85</v>
      </c>
      <c r="AT161" s="179" t="s">
        <v>74</v>
      </c>
      <c r="AU161" s="179" t="s">
        <v>83</v>
      </c>
      <c r="AY161" s="178" t="s">
        <v>178</v>
      </c>
      <c r="BK161" s="180">
        <f>SUM(BK162:BK167)</f>
        <v>0</v>
      </c>
    </row>
    <row r="162" spans="2:65" s="1" customFormat="1" ht="16.5" customHeight="1">
      <c r="B162" s="35"/>
      <c r="C162" s="183" t="s">
        <v>8</v>
      </c>
      <c r="D162" s="183" t="s">
        <v>180</v>
      </c>
      <c r="E162" s="184" t="s">
        <v>3535</v>
      </c>
      <c r="F162" s="185" t="s">
        <v>3536</v>
      </c>
      <c r="G162" s="186" t="s">
        <v>496</v>
      </c>
      <c r="H162" s="187">
        <v>3</v>
      </c>
      <c r="I162" s="188"/>
      <c r="J162" s="189">
        <f>ROUND(I162*H162,2)</f>
        <v>0</v>
      </c>
      <c r="K162" s="185" t="s">
        <v>184</v>
      </c>
      <c r="L162" s="39"/>
      <c r="M162" s="190" t="s">
        <v>19</v>
      </c>
      <c r="N162" s="191" t="s">
        <v>46</v>
      </c>
      <c r="O162" s="61"/>
      <c r="P162" s="192">
        <f>O162*H162</f>
        <v>0</v>
      </c>
      <c r="Q162" s="192">
        <v>3.8999999999999999E-4</v>
      </c>
      <c r="R162" s="192">
        <f>Q162*H162</f>
        <v>1.17E-3</v>
      </c>
      <c r="S162" s="192">
        <v>0</v>
      </c>
      <c r="T162" s="193">
        <f>S162*H162</f>
        <v>0</v>
      </c>
      <c r="AR162" s="18" t="s">
        <v>288</v>
      </c>
      <c r="AT162" s="18" t="s">
        <v>180</v>
      </c>
      <c r="AU162" s="18" t="s">
        <v>85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288</v>
      </c>
      <c r="BM162" s="18" t="s">
        <v>3537</v>
      </c>
    </row>
    <row r="163" spans="2:65" s="1" customFormat="1" ht="11.25">
      <c r="B163" s="35"/>
      <c r="C163" s="36"/>
      <c r="D163" s="195" t="s">
        <v>187</v>
      </c>
      <c r="E163" s="36"/>
      <c r="F163" s="196" t="s">
        <v>3538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85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3539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3540</v>
      </c>
      <c r="G165" s="209"/>
      <c r="H165" s="212">
        <v>3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83</v>
      </c>
      <c r="AY165" s="218" t="s">
        <v>178</v>
      </c>
    </row>
    <row r="166" spans="2:65" s="1" customFormat="1" ht="16.5" customHeight="1">
      <c r="B166" s="35"/>
      <c r="C166" s="183" t="s">
        <v>288</v>
      </c>
      <c r="D166" s="183" t="s">
        <v>180</v>
      </c>
      <c r="E166" s="184" t="s">
        <v>3541</v>
      </c>
      <c r="F166" s="185" t="s">
        <v>3542</v>
      </c>
      <c r="G166" s="186" t="s">
        <v>1843</v>
      </c>
      <c r="H166" s="255"/>
      <c r="I166" s="188"/>
      <c r="J166" s="189">
        <f>ROUND(I166*H166,2)</f>
        <v>0</v>
      </c>
      <c r="K166" s="185" t="s">
        <v>184</v>
      </c>
      <c r="L166" s="39"/>
      <c r="M166" s="190" t="s">
        <v>19</v>
      </c>
      <c r="N166" s="191" t="s">
        <v>46</v>
      </c>
      <c r="O166" s="61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8" t="s">
        <v>288</v>
      </c>
      <c r="AT166" s="18" t="s">
        <v>180</v>
      </c>
      <c r="AU166" s="18" t="s">
        <v>85</v>
      </c>
      <c r="AY166" s="18" t="s">
        <v>178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83</v>
      </c>
      <c r="BK166" s="194">
        <f>ROUND(I166*H166,2)</f>
        <v>0</v>
      </c>
      <c r="BL166" s="18" t="s">
        <v>288</v>
      </c>
      <c r="BM166" s="18" t="s">
        <v>3543</v>
      </c>
    </row>
    <row r="167" spans="2:65" s="1" customFormat="1" ht="11.25">
      <c r="B167" s="35"/>
      <c r="C167" s="36"/>
      <c r="D167" s="195" t="s">
        <v>187</v>
      </c>
      <c r="E167" s="36"/>
      <c r="F167" s="196" t="s">
        <v>3544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187</v>
      </c>
      <c r="AU167" s="18" t="s">
        <v>85</v>
      </c>
    </row>
    <row r="168" spans="2:65" s="11" customFormat="1" ht="22.9" customHeight="1">
      <c r="B168" s="167"/>
      <c r="C168" s="168"/>
      <c r="D168" s="169" t="s">
        <v>74</v>
      </c>
      <c r="E168" s="181" t="s">
        <v>3545</v>
      </c>
      <c r="F168" s="181" t="s">
        <v>3546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SUM(P169:P193)</f>
        <v>0</v>
      </c>
      <c r="Q168" s="175"/>
      <c r="R168" s="176">
        <f>SUM(R169:R193)</f>
        <v>0.42649999999999999</v>
      </c>
      <c r="S168" s="175"/>
      <c r="T168" s="177">
        <f>SUM(T169:T193)</f>
        <v>0</v>
      </c>
      <c r="AR168" s="178" t="s">
        <v>85</v>
      </c>
      <c r="AT168" s="179" t="s">
        <v>74</v>
      </c>
      <c r="AU168" s="179" t="s">
        <v>83</v>
      </c>
      <c r="AY168" s="178" t="s">
        <v>178</v>
      </c>
      <c r="BK168" s="180">
        <f>SUM(BK169:BK193)</f>
        <v>0</v>
      </c>
    </row>
    <row r="169" spans="2:65" s="1" customFormat="1" ht="16.5" customHeight="1">
      <c r="B169" s="35"/>
      <c r="C169" s="183" t="s">
        <v>295</v>
      </c>
      <c r="D169" s="183" t="s">
        <v>180</v>
      </c>
      <c r="E169" s="184" t="s">
        <v>3547</v>
      </c>
      <c r="F169" s="185" t="s">
        <v>3548</v>
      </c>
      <c r="G169" s="186" t="s">
        <v>439</v>
      </c>
      <c r="H169" s="187">
        <v>3</v>
      </c>
      <c r="I169" s="188"/>
      <c r="J169" s="189">
        <f>ROUND(I169*H169,2)</f>
        <v>0</v>
      </c>
      <c r="K169" s="185" t="s">
        <v>184</v>
      </c>
      <c r="L169" s="39"/>
      <c r="M169" s="190" t="s">
        <v>19</v>
      </c>
      <c r="N169" s="191" t="s">
        <v>46</v>
      </c>
      <c r="O169" s="61"/>
      <c r="P169" s="192">
        <f>O169*H169</f>
        <v>0</v>
      </c>
      <c r="Q169" s="192">
        <v>0.11747</v>
      </c>
      <c r="R169" s="192">
        <f>Q169*H169</f>
        <v>0.35241</v>
      </c>
      <c r="S169" s="192">
        <v>0</v>
      </c>
      <c r="T169" s="193">
        <f>S169*H169</f>
        <v>0</v>
      </c>
      <c r="AR169" s="18" t="s">
        <v>288</v>
      </c>
      <c r="AT169" s="18" t="s">
        <v>180</v>
      </c>
      <c r="AU169" s="18" t="s">
        <v>85</v>
      </c>
      <c r="AY169" s="18" t="s">
        <v>178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83</v>
      </c>
      <c r="BK169" s="194">
        <f>ROUND(I169*H169,2)</f>
        <v>0</v>
      </c>
      <c r="BL169" s="18" t="s">
        <v>288</v>
      </c>
      <c r="BM169" s="18" t="s">
        <v>3549</v>
      </c>
    </row>
    <row r="170" spans="2:65" s="1" customFormat="1" ht="19.5">
      <c r="B170" s="35"/>
      <c r="C170" s="36"/>
      <c r="D170" s="195" t="s">
        <v>187</v>
      </c>
      <c r="E170" s="36"/>
      <c r="F170" s="196" t="s">
        <v>3550</v>
      </c>
      <c r="G170" s="36"/>
      <c r="H170" s="36"/>
      <c r="I170" s="113"/>
      <c r="J170" s="36"/>
      <c r="K170" s="36"/>
      <c r="L170" s="39"/>
      <c r="M170" s="197"/>
      <c r="N170" s="61"/>
      <c r="O170" s="61"/>
      <c r="P170" s="61"/>
      <c r="Q170" s="61"/>
      <c r="R170" s="61"/>
      <c r="S170" s="61"/>
      <c r="T170" s="62"/>
      <c r="AT170" s="18" t="s">
        <v>187</v>
      </c>
      <c r="AU170" s="18" t="s">
        <v>85</v>
      </c>
    </row>
    <row r="171" spans="2:65" s="1" customFormat="1" ht="22.5" customHeight="1">
      <c r="B171" s="35"/>
      <c r="C171" s="183" t="s">
        <v>302</v>
      </c>
      <c r="D171" s="183" t="s">
        <v>180</v>
      </c>
      <c r="E171" s="184" t="s">
        <v>3551</v>
      </c>
      <c r="F171" s="185" t="s">
        <v>3552</v>
      </c>
      <c r="G171" s="186" t="s">
        <v>439</v>
      </c>
      <c r="H171" s="187">
        <v>3</v>
      </c>
      <c r="I171" s="188"/>
      <c r="J171" s="189">
        <f>ROUND(I171*H171,2)</f>
        <v>0</v>
      </c>
      <c r="K171" s="185" t="s">
        <v>487</v>
      </c>
      <c r="L171" s="39"/>
      <c r="M171" s="190" t="s">
        <v>19</v>
      </c>
      <c r="N171" s="191" t="s">
        <v>46</v>
      </c>
      <c r="O171" s="61"/>
      <c r="P171" s="192">
        <f>O171*H171</f>
        <v>0</v>
      </c>
      <c r="Q171" s="192">
        <v>3.5999999999999999E-3</v>
      </c>
      <c r="R171" s="192">
        <f>Q171*H171</f>
        <v>1.0800000000000001E-2</v>
      </c>
      <c r="S171" s="192">
        <v>0</v>
      </c>
      <c r="T171" s="193">
        <f>S171*H171</f>
        <v>0</v>
      </c>
      <c r="AR171" s="18" t="s">
        <v>288</v>
      </c>
      <c r="AT171" s="18" t="s">
        <v>180</v>
      </c>
      <c r="AU171" s="18" t="s">
        <v>85</v>
      </c>
      <c r="AY171" s="18" t="s">
        <v>178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83</v>
      </c>
      <c r="BK171" s="194">
        <f>ROUND(I171*H171,2)</f>
        <v>0</v>
      </c>
      <c r="BL171" s="18" t="s">
        <v>288</v>
      </c>
      <c r="BM171" s="18" t="s">
        <v>3553</v>
      </c>
    </row>
    <row r="172" spans="2:65" s="1" customFormat="1" ht="11.25">
      <c r="B172" s="35"/>
      <c r="C172" s="36"/>
      <c r="D172" s="195" t="s">
        <v>187</v>
      </c>
      <c r="E172" s="36"/>
      <c r="F172" s="196" t="s">
        <v>3552</v>
      </c>
      <c r="G172" s="36"/>
      <c r="H172" s="36"/>
      <c r="I172" s="113"/>
      <c r="J172" s="36"/>
      <c r="K172" s="36"/>
      <c r="L172" s="39"/>
      <c r="M172" s="197"/>
      <c r="N172" s="61"/>
      <c r="O172" s="61"/>
      <c r="P172" s="61"/>
      <c r="Q172" s="61"/>
      <c r="R172" s="61"/>
      <c r="S172" s="61"/>
      <c r="T172" s="62"/>
      <c r="AT172" s="18" t="s">
        <v>187</v>
      </c>
      <c r="AU172" s="18" t="s">
        <v>85</v>
      </c>
    </row>
    <row r="173" spans="2:65" s="1" customFormat="1" ht="29.25">
      <c r="B173" s="35"/>
      <c r="C173" s="36"/>
      <c r="D173" s="195" t="s">
        <v>333</v>
      </c>
      <c r="E173" s="36"/>
      <c r="F173" s="241" t="s">
        <v>3554</v>
      </c>
      <c r="G173" s="36"/>
      <c r="H173" s="36"/>
      <c r="I173" s="113"/>
      <c r="J173" s="36"/>
      <c r="K173" s="36"/>
      <c r="L173" s="39"/>
      <c r="M173" s="197"/>
      <c r="N173" s="61"/>
      <c r="O173" s="61"/>
      <c r="P173" s="61"/>
      <c r="Q173" s="61"/>
      <c r="R173" s="61"/>
      <c r="S173" s="61"/>
      <c r="T173" s="62"/>
      <c r="AT173" s="18" t="s">
        <v>333</v>
      </c>
      <c r="AU173" s="18" t="s">
        <v>85</v>
      </c>
    </row>
    <row r="174" spans="2:65" s="1" customFormat="1" ht="16.5" customHeight="1">
      <c r="B174" s="35"/>
      <c r="C174" s="183" t="s">
        <v>308</v>
      </c>
      <c r="D174" s="183" t="s">
        <v>180</v>
      </c>
      <c r="E174" s="184" t="s">
        <v>3555</v>
      </c>
      <c r="F174" s="185" t="s">
        <v>3556</v>
      </c>
      <c r="G174" s="186" t="s">
        <v>439</v>
      </c>
      <c r="H174" s="187">
        <v>1</v>
      </c>
      <c r="I174" s="188"/>
      <c r="J174" s="189">
        <f>ROUND(I174*H174,2)</f>
        <v>0</v>
      </c>
      <c r="K174" s="185" t="s">
        <v>184</v>
      </c>
      <c r="L174" s="39"/>
      <c r="M174" s="190" t="s">
        <v>19</v>
      </c>
      <c r="N174" s="191" t="s">
        <v>46</v>
      </c>
      <c r="O174" s="61"/>
      <c r="P174" s="192">
        <f>O174*H174</f>
        <v>0</v>
      </c>
      <c r="Q174" s="192">
        <v>4.4400000000000004E-3</v>
      </c>
      <c r="R174" s="192">
        <f>Q174*H174</f>
        <v>4.4400000000000004E-3</v>
      </c>
      <c r="S174" s="192">
        <v>0</v>
      </c>
      <c r="T174" s="193">
        <f>S174*H174</f>
        <v>0</v>
      </c>
      <c r="AR174" s="18" t="s">
        <v>288</v>
      </c>
      <c r="AT174" s="18" t="s">
        <v>180</v>
      </c>
      <c r="AU174" s="18" t="s">
        <v>85</v>
      </c>
      <c r="AY174" s="18" t="s">
        <v>178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83</v>
      </c>
      <c r="BK174" s="194">
        <f>ROUND(I174*H174,2)</f>
        <v>0</v>
      </c>
      <c r="BL174" s="18" t="s">
        <v>288</v>
      </c>
      <c r="BM174" s="18" t="s">
        <v>3557</v>
      </c>
    </row>
    <row r="175" spans="2:65" s="1" customFormat="1" ht="11.25">
      <c r="B175" s="35"/>
      <c r="C175" s="36"/>
      <c r="D175" s="195" t="s">
        <v>187</v>
      </c>
      <c r="E175" s="36"/>
      <c r="F175" s="196" t="s">
        <v>3558</v>
      </c>
      <c r="G175" s="36"/>
      <c r="H175" s="36"/>
      <c r="I175" s="113"/>
      <c r="J175" s="36"/>
      <c r="K175" s="36"/>
      <c r="L175" s="39"/>
      <c r="M175" s="197"/>
      <c r="N175" s="61"/>
      <c r="O175" s="61"/>
      <c r="P175" s="61"/>
      <c r="Q175" s="61"/>
      <c r="R175" s="61"/>
      <c r="S175" s="61"/>
      <c r="T175" s="62"/>
      <c r="AT175" s="18" t="s">
        <v>187</v>
      </c>
      <c r="AU175" s="18" t="s">
        <v>85</v>
      </c>
    </row>
    <row r="176" spans="2:65" s="1" customFormat="1" ht="19.5">
      <c r="B176" s="35"/>
      <c r="C176" s="36"/>
      <c r="D176" s="195" t="s">
        <v>333</v>
      </c>
      <c r="E176" s="36"/>
      <c r="F176" s="241" t="s">
        <v>3559</v>
      </c>
      <c r="G176" s="36"/>
      <c r="H176" s="36"/>
      <c r="I176" s="113"/>
      <c r="J176" s="36"/>
      <c r="K176" s="36"/>
      <c r="L176" s="39"/>
      <c r="M176" s="197"/>
      <c r="N176" s="61"/>
      <c r="O176" s="61"/>
      <c r="P176" s="61"/>
      <c r="Q176" s="61"/>
      <c r="R176" s="61"/>
      <c r="S176" s="61"/>
      <c r="T176" s="62"/>
      <c r="AT176" s="18" t="s">
        <v>333</v>
      </c>
      <c r="AU176" s="18" t="s">
        <v>85</v>
      </c>
    </row>
    <row r="177" spans="2:65" s="1" customFormat="1" ht="16.5" customHeight="1">
      <c r="B177" s="35"/>
      <c r="C177" s="183" t="s">
        <v>315</v>
      </c>
      <c r="D177" s="183" t="s">
        <v>180</v>
      </c>
      <c r="E177" s="184" t="s">
        <v>3560</v>
      </c>
      <c r="F177" s="185" t="s">
        <v>3561</v>
      </c>
      <c r="G177" s="186" t="s">
        <v>439</v>
      </c>
      <c r="H177" s="187">
        <v>1</v>
      </c>
      <c r="I177" s="188"/>
      <c r="J177" s="189">
        <f>ROUND(I177*H177,2)</f>
        <v>0</v>
      </c>
      <c r="K177" s="185" t="s">
        <v>184</v>
      </c>
      <c r="L177" s="39"/>
      <c r="M177" s="190" t="s">
        <v>19</v>
      </c>
      <c r="N177" s="191" t="s">
        <v>46</v>
      </c>
      <c r="O177" s="61"/>
      <c r="P177" s="192">
        <f>O177*H177</f>
        <v>0</v>
      </c>
      <c r="Q177" s="192">
        <v>3.2799999999999999E-3</v>
      </c>
      <c r="R177" s="192">
        <f>Q177*H177</f>
        <v>3.2799999999999999E-3</v>
      </c>
      <c r="S177" s="192">
        <v>0</v>
      </c>
      <c r="T177" s="193">
        <f>S177*H177</f>
        <v>0</v>
      </c>
      <c r="AR177" s="18" t="s">
        <v>288</v>
      </c>
      <c r="AT177" s="18" t="s">
        <v>180</v>
      </c>
      <c r="AU177" s="18" t="s">
        <v>85</v>
      </c>
      <c r="AY177" s="18" t="s">
        <v>178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83</v>
      </c>
      <c r="BK177" s="194">
        <f>ROUND(I177*H177,2)</f>
        <v>0</v>
      </c>
      <c r="BL177" s="18" t="s">
        <v>288</v>
      </c>
      <c r="BM177" s="18" t="s">
        <v>3562</v>
      </c>
    </row>
    <row r="178" spans="2:65" s="1" customFormat="1" ht="19.5">
      <c r="B178" s="35"/>
      <c r="C178" s="36"/>
      <c r="D178" s="195" t="s">
        <v>187</v>
      </c>
      <c r="E178" s="36"/>
      <c r="F178" s="196" t="s">
        <v>3563</v>
      </c>
      <c r="G178" s="36"/>
      <c r="H178" s="36"/>
      <c r="I178" s="113"/>
      <c r="J178" s="36"/>
      <c r="K178" s="36"/>
      <c r="L178" s="39"/>
      <c r="M178" s="197"/>
      <c r="N178" s="61"/>
      <c r="O178" s="61"/>
      <c r="P178" s="61"/>
      <c r="Q178" s="61"/>
      <c r="R178" s="61"/>
      <c r="S178" s="61"/>
      <c r="T178" s="62"/>
      <c r="AT178" s="18" t="s">
        <v>187</v>
      </c>
      <c r="AU178" s="18" t="s">
        <v>85</v>
      </c>
    </row>
    <row r="179" spans="2:65" s="1" customFormat="1" ht="19.5">
      <c r="B179" s="35"/>
      <c r="C179" s="36"/>
      <c r="D179" s="195" t="s">
        <v>333</v>
      </c>
      <c r="E179" s="36"/>
      <c r="F179" s="241" t="s">
        <v>3564</v>
      </c>
      <c r="G179" s="36"/>
      <c r="H179" s="36"/>
      <c r="I179" s="113"/>
      <c r="J179" s="36"/>
      <c r="K179" s="36"/>
      <c r="L179" s="39"/>
      <c r="M179" s="197"/>
      <c r="N179" s="61"/>
      <c r="O179" s="61"/>
      <c r="P179" s="61"/>
      <c r="Q179" s="61"/>
      <c r="R179" s="61"/>
      <c r="S179" s="61"/>
      <c r="T179" s="62"/>
      <c r="AT179" s="18" t="s">
        <v>333</v>
      </c>
      <c r="AU179" s="18" t="s">
        <v>85</v>
      </c>
    </row>
    <row r="180" spans="2:65" s="12" customFormat="1" ht="11.25">
      <c r="B180" s="198"/>
      <c r="C180" s="199"/>
      <c r="D180" s="195" t="s">
        <v>189</v>
      </c>
      <c r="E180" s="200" t="s">
        <v>19</v>
      </c>
      <c r="F180" s="201" t="s">
        <v>3565</v>
      </c>
      <c r="G180" s="199"/>
      <c r="H180" s="200" t="s">
        <v>19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189</v>
      </c>
      <c r="AU180" s="207" t="s">
        <v>85</v>
      </c>
      <c r="AV180" s="12" t="s">
        <v>83</v>
      </c>
      <c r="AW180" s="12" t="s">
        <v>35</v>
      </c>
      <c r="AX180" s="12" t="s">
        <v>75</v>
      </c>
      <c r="AY180" s="207" t="s">
        <v>178</v>
      </c>
    </row>
    <row r="181" spans="2:65" s="13" customFormat="1" ht="11.25">
      <c r="B181" s="208"/>
      <c r="C181" s="209"/>
      <c r="D181" s="195" t="s">
        <v>189</v>
      </c>
      <c r="E181" s="210" t="s">
        <v>19</v>
      </c>
      <c r="F181" s="211" t="s">
        <v>83</v>
      </c>
      <c r="G181" s="209"/>
      <c r="H181" s="212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189</v>
      </c>
      <c r="AU181" s="218" t="s">
        <v>85</v>
      </c>
      <c r="AV181" s="13" t="s">
        <v>85</v>
      </c>
      <c r="AW181" s="13" t="s">
        <v>35</v>
      </c>
      <c r="AX181" s="13" t="s">
        <v>83</v>
      </c>
      <c r="AY181" s="218" t="s">
        <v>178</v>
      </c>
    </row>
    <row r="182" spans="2:65" s="1" customFormat="1" ht="22.5" customHeight="1">
      <c r="B182" s="35"/>
      <c r="C182" s="183" t="s">
        <v>7</v>
      </c>
      <c r="D182" s="183" t="s">
        <v>180</v>
      </c>
      <c r="E182" s="184" t="s">
        <v>3566</v>
      </c>
      <c r="F182" s="185" t="s">
        <v>3567</v>
      </c>
      <c r="G182" s="186" t="s">
        <v>439</v>
      </c>
      <c r="H182" s="187">
        <v>1</v>
      </c>
      <c r="I182" s="188"/>
      <c r="J182" s="189">
        <f>ROUND(I182*H182,2)</f>
        <v>0</v>
      </c>
      <c r="K182" s="185" t="s">
        <v>212</v>
      </c>
      <c r="L182" s="39"/>
      <c r="M182" s="190" t="s">
        <v>19</v>
      </c>
      <c r="N182" s="191" t="s">
        <v>46</v>
      </c>
      <c r="O182" s="61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8" t="s">
        <v>288</v>
      </c>
      <c r="AT182" s="18" t="s">
        <v>180</v>
      </c>
      <c r="AU182" s="18" t="s">
        <v>85</v>
      </c>
      <c r="AY182" s="18" t="s">
        <v>178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83</v>
      </c>
      <c r="BK182" s="194">
        <f>ROUND(I182*H182,2)</f>
        <v>0</v>
      </c>
      <c r="BL182" s="18" t="s">
        <v>288</v>
      </c>
      <c r="BM182" s="18" t="s">
        <v>3568</v>
      </c>
    </row>
    <row r="183" spans="2:65" s="1" customFormat="1" ht="19.5">
      <c r="B183" s="35"/>
      <c r="C183" s="36"/>
      <c r="D183" s="195" t="s">
        <v>187</v>
      </c>
      <c r="E183" s="36"/>
      <c r="F183" s="196" t="s">
        <v>3569</v>
      </c>
      <c r="G183" s="36"/>
      <c r="H183" s="36"/>
      <c r="I183" s="113"/>
      <c r="J183" s="36"/>
      <c r="K183" s="36"/>
      <c r="L183" s="39"/>
      <c r="M183" s="197"/>
      <c r="N183" s="61"/>
      <c r="O183" s="61"/>
      <c r="P183" s="61"/>
      <c r="Q183" s="61"/>
      <c r="R183" s="61"/>
      <c r="S183" s="61"/>
      <c r="T183" s="62"/>
      <c r="AT183" s="18" t="s">
        <v>187</v>
      </c>
      <c r="AU183" s="18" t="s">
        <v>85</v>
      </c>
    </row>
    <row r="184" spans="2:65" s="1" customFormat="1" ht="68.25">
      <c r="B184" s="35"/>
      <c r="C184" s="36"/>
      <c r="D184" s="195" t="s">
        <v>333</v>
      </c>
      <c r="E184" s="36"/>
      <c r="F184" s="241" t="s">
        <v>3570</v>
      </c>
      <c r="G184" s="36"/>
      <c r="H184" s="36"/>
      <c r="I184" s="113"/>
      <c r="J184" s="36"/>
      <c r="K184" s="36"/>
      <c r="L184" s="39"/>
      <c r="M184" s="197"/>
      <c r="N184" s="61"/>
      <c r="O184" s="61"/>
      <c r="P184" s="61"/>
      <c r="Q184" s="61"/>
      <c r="R184" s="61"/>
      <c r="S184" s="61"/>
      <c r="T184" s="62"/>
      <c r="AT184" s="18" t="s">
        <v>333</v>
      </c>
      <c r="AU184" s="18" t="s">
        <v>85</v>
      </c>
    </row>
    <row r="185" spans="2:65" s="1" customFormat="1" ht="16.5" customHeight="1">
      <c r="B185" s="35"/>
      <c r="C185" s="183" t="s">
        <v>329</v>
      </c>
      <c r="D185" s="183" t="s">
        <v>180</v>
      </c>
      <c r="E185" s="184" t="s">
        <v>3571</v>
      </c>
      <c r="F185" s="185" t="s">
        <v>3572</v>
      </c>
      <c r="G185" s="186" t="s">
        <v>439</v>
      </c>
      <c r="H185" s="187">
        <v>1</v>
      </c>
      <c r="I185" s="188"/>
      <c r="J185" s="189">
        <f>ROUND(I185*H185,2)</f>
        <v>0</v>
      </c>
      <c r="K185" s="185" t="s">
        <v>212</v>
      </c>
      <c r="L185" s="39"/>
      <c r="M185" s="190" t="s">
        <v>19</v>
      </c>
      <c r="N185" s="191" t="s">
        <v>46</v>
      </c>
      <c r="O185" s="61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18" t="s">
        <v>288</v>
      </c>
      <c r="AT185" s="18" t="s">
        <v>180</v>
      </c>
      <c r="AU185" s="18" t="s">
        <v>85</v>
      </c>
      <c r="AY185" s="18" t="s">
        <v>178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83</v>
      </c>
      <c r="BK185" s="194">
        <f>ROUND(I185*H185,2)</f>
        <v>0</v>
      </c>
      <c r="BL185" s="18" t="s">
        <v>288</v>
      </c>
      <c r="BM185" s="18" t="s">
        <v>3573</v>
      </c>
    </row>
    <row r="186" spans="2:65" s="1" customFormat="1" ht="11.25">
      <c r="B186" s="35"/>
      <c r="C186" s="36"/>
      <c r="D186" s="195" t="s">
        <v>187</v>
      </c>
      <c r="E186" s="36"/>
      <c r="F186" s="196" t="s">
        <v>3572</v>
      </c>
      <c r="G186" s="36"/>
      <c r="H186" s="36"/>
      <c r="I186" s="113"/>
      <c r="J186" s="36"/>
      <c r="K186" s="36"/>
      <c r="L186" s="39"/>
      <c r="M186" s="197"/>
      <c r="N186" s="61"/>
      <c r="O186" s="61"/>
      <c r="P186" s="61"/>
      <c r="Q186" s="61"/>
      <c r="R186" s="61"/>
      <c r="S186" s="61"/>
      <c r="T186" s="62"/>
      <c r="AT186" s="18" t="s">
        <v>187</v>
      </c>
      <c r="AU186" s="18" t="s">
        <v>85</v>
      </c>
    </row>
    <row r="187" spans="2:65" s="1" customFormat="1" ht="16.5" customHeight="1">
      <c r="B187" s="35"/>
      <c r="C187" s="183" t="s">
        <v>335</v>
      </c>
      <c r="D187" s="183" t="s">
        <v>180</v>
      </c>
      <c r="E187" s="184" t="s">
        <v>3574</v>
      </c>
      <c r="F187" s="185" t="s">
        <v>3575</v>
      </c>
      <c r="G187" s="186" t="s">
        <v>439</v>
      </c>
      <c r="H187" s="187">
        <v>1</v>
      </c>
      <c r="I187" s="188"/>
      <c r="J187" s="189">
        <f>ROUND(I187*H187,2)</f>
        <v>0</v>
      </c>
      <c r="K187" s="185" t="s">
        <v>212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8" t="s">
        <v>288</v>
      </c>
      <c r="AT187" s="18" t="s">
        <v>180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288</v>
      </c>
      <c r="BM187" s="18" t="s">
        <v>3576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3575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" customFormat="1" ht="16.5" customHeight="1">
      <c r="B189" s="35"/>
      <c r="C189" s="183" t="s">
        <v>341</v>
      </c>
      <c r="D189" s="183" t="s">
        <v>180</v>
      </c>
      <c r="E189" s="184" t="s">
        <v>3577</v>
      </c>
      <c r="F189" s="185" t="s">
        <v>3578</v>
      </c>
      <c r="G189" s="186" t="s">
        <v>439</v>
      </c>
      <c r="H189" s="187">
        <v>1</v>
      </c>
      <c r="I189" s="188"/>
      <c r="J189" s="189">
        <f>ROUND(I189*H189,2)</f>
        <v>0</v>
      </c>
      <c r="K189" s="185" t="s">
        <v>184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5.5570000000000001E-2</v>
      </c>
      <c r="R189" s="192">
        <f>Q189*H189</f>
        <v>5.5570000000000001E-2</v>
      </c>
      <c r="S189" s="192">
        <v>0</v>
      </c>
      <c r="T189" s="193">
        <f>S189*H189</f>
        <v>0</v>
      </c>
      <c r="AR189" s="18" t="s">
        <v>288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288</v>
      </c>
      <c r="BM189" s="18" t="s">
        <v>3579</v>
      </c>
    </row>
    <row r="190" spans="2:65" s="1" customFormat="1" ht="11.25">
      <c r="B190" s="35"/>
      <c r="C190" s="36"/>
      <c r="D190" s="195" t="s">
        <v>187</v>
      </c>
      <c r="E190" s="36"/>
      <c r="F190" s="196" t="s">
        <v>3580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" customFormat="1" ht="19.5">
      <c r="B191" s="35"/>
      <c r="C191" s="36"/>
      <c r="D191" s="195" t="s">
        <v>333</v>
      </c>
      <c r="E191" s="36"/>
      <c r="F191" s="241" t="s">
        <v>3581</v>
      </c>
      <c r="G191" s="36"/>
      <c r="H191" s="36"/>
      <c r="I191" s="113"/>
      <c r="J191" s="36"/>
      <c r="K191" s="36"/>
      <c r="L191" s="39"/>
      <c r="M191" s="197"/>
      <c r="N191" s="61"/>
      <c r="O191" s="61"/>
      <c r="P191" s="61"/>
      <c r="Q191" s="61"/>
      <c r="R191" s="61"/>
      <c r="S191" s="61"/>
      <c r="T191" s="62"/>
      <c r="AT191" s="18" t="s">
        <v>333</v>
      </c>
      <c r="AU191" s="18" t="s">
        <v>85</v>
      </c>
    </row>
    <row r="192" spans="2:65" s="1" customFormat="1" ht="16.5" customHeight="1">
      <c r="B192" s="35"/>
      <c r="C192" s="183" t="s">
        <v>346</v>
      </c>
      <c r="D192" s="183" t="s">
        <v>180</v>
      </c>
      <c r="E192" s="184" t="s">
        <v>3582</v>
      </c>
      <c r="F192" s="185" t="s">
        <v>3583</v>
      </c>
      <c r="G192" s="186" t="s">
        <v>1843</v>
      </c>
      <c r="H192" s="255"/>
      <c r="I192" s="188"/>
      <c r="J192" s="189">
        <f>ROUND(I192*H192,2)</f>
        <v>0</v>
      </c>
      <c r="K192" s="185" t="s">
        <v>184</v>
      </c>
      <c r="L192" s="39"/>
      <c r="M192" s="190" t="s">
        <v>19</v>
      </c>
      <c r="N192" s="191" t="s">
        <v>46</v>
      </c>
      <c r="O192" s="6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18" t="s">
        <v>288</v>
      </c>
      <c r="AT192" s="18" t="s">
        <v>180</v>
      </c>
      <c r="AU192" s="18" t="s">
        <v>85</v>
      </c>
      <c r="AY192" s="18" t="s">
        <v>178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83</v>
      </c>
      <c r="BK192" s="194">
        <f>ROUND(I192*H192,2)</f>
        <v>0</v>
      </c>
      <c r="BL192" s="18" t="s">
        <v>288</v>
      </c>
      <c r="BM192" s="18" t="s">
        <v>3584</v>
      </c>
    </row>
    <row r="193" spans="2:65" s="1" customFormat="1" ht="11.25">
      <c r="B193" s="35"/>
      <c r="C193" s="36"/>
      <c r="D193" s="195" t="s">
        <v>187</v>
      </c>
      <c r="E193" s="36"/>
      <c r="F193" s="196" t="s">
        <v>3585</v>
      </c>
      <c r="G193" s="36"/>
      <c r="H193" s="36"/>
      <c r="I193" s="113"/>
      <c r="J193" s="36"/>
      <c r="K193" s="36"/>
      <c r="L193" s="39"/>
      <c r="M193" s="197"/>
      <c r="N193" s="61"/>
      <c r="O193" s="61"/>
      <c r="P193" s="61"/>
      <c r="Q193" s="61"/>
      <c r="R193" s="61"/>
      <c r="S193" s="61"/>
      <c r="T193" s="62"/>
      <c r="AT193" s="18" t="s">
        <v>187</v>
      </c>
      <c r="AU193" s="18" t="s">
        <v>85</v>
      </c>
    </row>
    <row r="194" spans="2:65" s="11" customFormat="1" ht="22.9" customHeight="1">
      <c r="B194" s="167"/>
      <c r="C194" s="168"/>
      <c r="D194" s="169" t="s">
        <v>74</v>
      </c>
      <c r="E194" s="181" t="s">
        <v>3586</v>
      </c>
      <c r="F194" s="181" t="s">
        <v>3587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SUM(P195:P211)</f>
        <v>0</v>
      </c>
      <c r="Q194" s="175"/>
      <c r="R194" s="176">
        <f>SUM(R195:R211)</f>
        <v>4.0430000000000001E-2</v>
      </c>
      <c r="S194" s="175"/>
      <c r="T194" s="177">
        <f>SUM(T195:T211)</f>
        <v>0</v>
      </c>
      <c r="AR194" s="178" t="s">
        <v>85</v>
      </c>
      <c r="AT194" s="179" t="s">
        <v>74</v>
      </c>
      <c r="AU194" s="179" t="s">
        <v>83</v>
      </c>
      <c r="AY194" s="178" t="s">
        <v>178</v>
      </c>
      <c r="BK194" s="180">
        <f>SUM(BK195:BK211)</f>
        <v>0</v>
      </c>
    </row>
    <row r="195" spans="2:65" s="1" customFormat="1" ht="16.5" customHeight="1">
      <c r="B195" s="35"/>
      <c r="C195" s="183" t="s">
        <v>350</v>
      </c>
      <c r="D195" s="183" t="s">
        <v>180</v>
      </c>
      <c r="E195" s="184" t="s">
        <v>3588</v>
      </c>
      <c r="F195" s="185" t="s">
        <v>3589</v>
      </c>
      <c r="G195" s="186" t="s">
        <v>439</v>
      </c>
      <c r="H195" s="187">
        <v>1</v>
      </c>
      <c r="I195" s="188"/>
      <c r="J195" s="189">
        <f>ROUND(I195*H195,2)</f>
        <v>0</v>
      </c>
      <c r="K195" s="185" t="s">
        <v>212</v>
      </c>
      <c r="L195" s="39"/>
      <c r="M195" s="190" t="s">
        <v>19</v>
      </c>
      <c r="N195" s="191" t="s">
        <v>46</v>
      </c>
      <c r="O195" s="6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8" t="s">
        <v>288</v>
      </c>
      <c r="AT195" s="18" t="s">
        <v>180</v>
      </c>
      <c r="AU195" s="18" t="s">
        <v>85</v>
      </c>
      <c r="AY195" s="18" t="s">
        <v>178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83</v>
      </c>
      <c r="BK195" s="194">
        <f>ROUND(I195*H195,2)</f>
        <v>0</v>
      </c>
      <c r="BL195" s="18" t="s">
        <v>288</v>
      </c>
      <c r="BM195" s="18" t="s">
        <v>3590</v>
      </c>
    </row>
    <row r="196" spans="2:65" s="1" customFormat="1" ht="11.25">
      <c r="B196" s="35"/>
      <c r="C196" s="36"/>
      <c r="D196" s="195" t="s">
        <v>187</v>
      </c>
      <c r="E196" s="36"/>
      <c r="F196" s="196" t="s">
        <v>3589</v>
      </c>
      <c r="G196" s="36"/>
      <c r="H196" s="36"/>
      <c r="I196" s="113"/>
      <c r="J196" s="36"/>
      <c r="K196" s="36"/>
      <c r="L196" s="39"/>
      <c r="M196" s="197"/>
      <c r="N196" s="61"/>
      <c r="O196" s="61"/>
      <c r="P196" s="61"/>
      <c r="Q196" s="61"/>
      <c r="R196" s="61"/>
      <c r="S196" s="61"/>
      <c r="T196" s="62"/>
      <c r="AT196" s="18" t="s">
        <v>187</v>
      </c>
      <c r="AU196" s="18" t="s">
        <v>85</v>
      </c>
    </row>
    <row r="197" spans="2:65" s="1" customFormat="1" ht="16.5" customHeight="1">
      <c r="B197" s="35"/>
      <c r="C197" s="183" t="s">
        <v>359</v>
      </c>
      <c r="D197" s="183" t="s">
        <v>180</v>
      </c>
      <c r="E197" s="184" t="s">
        <v>3591</v>
      </c>
      <c r="F197" s="185" t="s">
        <v>3592</v>
      </c>
      <c r="G197" s="186" t="s">
        <v>496</v>
      </c>
      <c r="H197" s="187">
        <v>39</v>
      </c>
      <c r="I197" s="188"/>
      <c r="J197" s="189">
        <f>ROUND(I197*H197,2)</f>
        <v>0</v>
      </c>
      <c r="K197" s="185" t="s">
        <v>184</v>
      </c>
      <c r="L197" s="39"/>
      <c r="M197" s="190" t="s">
        <v>19</v>
      </c>
      <c r="N197" s="191" t="s">
        <v>46</v>
      </c>
      <c r="O197" s="61"/>
      <c r="P197" s="192">
        <f>O197*H197</f>
        <v>0</v>
      </c>
      <c r="Q197" s="192">
        <v>6.8999999999999997E-4</v>
      </c>
      <c r="R197" s="192">
        <f>Q197*H197</f>
        <v>2.691E-2</v>
      </c>
      <c r="S197" s="192">
        <v>0</v>
      </c>
      <c r="T197" s="193">
        <f>S197*H197</f>
        <v>0</v>
      </c>
      <c r="AR197" s="18" t="s">
        <v>288</v>
      </c>
      <c r="AT197" s="18" t="s">
        <v>180</v>
      </c>
      <c r="AU197" s="18" t="s">
        <v>85</v>
      </c>
      <c r="AY197" s="18" t="s">
        <v>178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83</v>
      </c>
      <c r="BK197" s="194">
        <f>ROUND(I197*H197,2)</f>
        <v>0</v>
      </c>
      <c r="BL197" s="18" t="s">
        <v>288</v>
      </c>
      <c r="BM197" s="18" t="s">
        <v>3593</v>
      </c>
    </row>
    <row r="198" spans="2:65" s="1" customFormat="1" ht="11.25">
      <c r="B198" s="35"/>
      <c r="C198" s="36"/>
      <c r="D198" s="195" t="s">
        <v>187</v>
      </c>
      <c r="E198" s="36"/>
      <c r="F198" s="196" t="s">
        <v>3594</v>
      </c>
      <c r="G198" s="36"/>
      <c r="H198" s="36"/>
      <c r="I198" s="113"/>
      <c r="J198" s="36"/>
      <c r="K198" s="36"/>
      <c r="L198" s="39"/>
      <c r="M198" s="197"/>
      <c r="N198" s="61"/>
      <c r="O198" s="61"/>
      <c r="P198" s="61"/>
      <c r="Q198" s="61"/>
      <c r="R198" s="61"/>
      <c r="S198" s="61"/>
      <c r="T198" s="62"/>
      <c r="AT198" s="18" t="s">
        <v>187</v>
      </c>
      <c r="AU198" s="18" t="s">
        <v>85</v>
      </c>
    </row>
    <row r="199" spans="2:65" s="1" customFormat="1" ht="16.5" customHeight="1">
      <c r="B199" s="35"/>
      <c r="C199" s="183" t="s">
        <v>374</v>
      </c>
      <c r="D199" s="183" t="s">
        <v>180</v>
      </c>
      <c r="E199" s="184" t="s">
        <v>3595</v>
      </c>
      <c r="F199" s="185" t="s">
        <v>3596</v>
      </c>
      <c r="G199" s="186" t="s">
        <v>496</v>
      </c>
      <c r="H199" s="187">
        <v>13</v>
      </c>
      <c r="I199" s="188"/>
      <c r="J199" s="189">
        <f>ROUND(I199*H199,2)</f>
        <v>0</v>
      </c>
      <c r="K199" s="185" t="s">
        <v>184</v>
      </c>
      <c r="L199" s="39"/>
      <c r="M199" s="190" t="s">
        <v>19</v>
      </c>
      <c r="N199" s="191" t="s">
        <v>46</v>
      </c>
      <c r="O199" s="61"/>
      <c r="P199" s="192">
        <f>O199*H199</f>
        <v>0</v>
      </c>
      <c r="Q199" s="192">
        <v>1.0399999999999999E-3</v>
      </c>
      <c r="R199" s="192">
        <f>Q199*H199</f>
        <v>1.3519999999999999E-2</v>
      </c>
      <c r="S199" s="192">
        <v>0</v>
      </c>
      <c r="T199" s="193">
        <f>S199*H199</f>
        <v>0</v>
      </c>
      <c r="AR199" s="18" t="s">
        <v>288</v>
      </c>
      <c r="AT199" s="18" t="s">
        <v>180</v>
      </c>
      <c r="AU199" s="18" t="s">
        <v>85</v>
      </c>
      <c r="AY199" s="18" t="s">
        <v>178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83</v>
      </c>
      <c r="BK199" s="194">
        <f>ROUND(I199*H199,2)</f>
        <v>0</v>
      </c>
      <c r="BL199" s="18" t="s">
        <v>288</v>
      </c>
      <c r="BM199" s="18" t="s">
        <v>3597</v>
      </c>
    </row>
    <row r="200" spans="2:65" s="1" customFormat="1" ht="11.25">
      <c r="B200" s="35"/>
      <c r="C200" s="36"/>
      <c r="D200" s="195" t="s">
        <v>187</v>
      </c>
      <c r="E200" s="36"/>
      <c r="F200" s="196" t="s">
        <v>3598</v>
      </c>
      <c r="G200" s="36"/>
      <c r="H200" s="36"/>
      <c r="I200" s="113"/>
      <c r="J200" s="36"/>
      <c r="K200" s="36"/>
      <c r="L200" s="39"/>
      <c r="M200" s="197"/>
      <c r="N200" s="61"/>
      <c r="O200" s="61"/>
      <c r="P200" s="61"/>
      <c r="Q200" s="61"/>
      <c r="R200" s="61"/>
      <c r="S200" s="61"/>
      <c r="T200" s="62"/>
      <c r="AT200" s="18" t="s">
        <v>187</v>
      </c>
      <c r="AU200" s="18" t="s">
        <v>85</v>
      </c>
    </row>
    <row r="201" spans="2:65" s="1" customFormat="1" ht="16.5" customHeight="1">
      <c r="B201" s="35"/>
      <c r="C201" s="183" t="s">
        <v>388</v>
      </c>
      <c r="D201" s="183" t="s">
        <v>180</v>
      </c>
      <c r="E201" s="184" t="s">
        <v>3599</v>
      </c>
      <c r="F201" s="185" t="s">
        <v>3600</v>
      </c>
      <c r="G201" s="186" t="s">
        <v>496</v>
      </c>
      <c r="H201" s="187">
        <v>52</v>
      </c>
      <c r="I201" s="188"/>
      <c r="J201" s="189">
        <f>ROUND(I201*H201,2)</f>
        <v>0</v>
      </c>
      <c r="K201" s="185" t="s">
        <v>184</v>
      </c>
      <c r="L201" s="39"/>
      <c r="M201" s="190" t="s">
        <v>19</v>
      </c>
      <c r="N201" s="191" t="s">
        <v>46</v>
      </c>
      <c r="O201" s="61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18" t="s">
        <v>288</v>
      </c>
      <c r="AT201" s="18" t="s">
        <v>180</v>
      </c>
      <c r="AU201" s="18" t="s">
        <v>85</v>
      </c>
      <c r="AY201" s="18" t="s">
        <v>178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83</v>
      </c>
      <c r="BK201" s="194">
        <f>ROUND(I201*H201,2)</f>
        <v>0</v>
      </c>
      <c r="BL201" s="18" t="s">
        <v>288</v>
      </c>
      <c r="BM201" s="18" t="s">
        <v>3601</v>
      </c>
    </row>
    <row r="202" spans="2:65" s="1" customFormat="1" ht="11.25">
      <c r="B202" s="35"/>
      <c r="C202" s="36"/>
      <c r="D202" s="195" t="s">
        <v>187</v>
      </c>
      <c r="E202" s="36"/>
      <c r="F202" s="196" t="s">
        <v>3602</v>
      </c>
      <c r="G202" s="36"/>
      <c r="H202" s="36"/>
      <c r="I202" s="113"/>
      <c r="J202" s="36"/>
      <c r="K202" s="36"/>
      <c r="L202" s="39"/>
      <c r="M202" s="197"/>
      <c r="N202" s="61"/>
      <c r="O202" s="61"/>
      <c r="P202" s="61"/>
      <c r="Q202" s="61"/>
      <c r="R202" s="61"/>
      <c r="S202" s="61"/>
      <c r="T202" s="62"/>
      <c r="AT202" s="18" t="s">
        <v>187</v>
      </c>
      <c r="AU202" s="18" t="s">
        <v>85</v>
      </c>
    </row>
    <row r="203" spans="2:65" s="13" customFormat="1" ht="11.25">
      <c r="B203" s="208"/>
      <c r="C203" s="209"/>
      <c r="D203" s="195" t="s">
        <v>189</v>
      </c>
      <c r="E203" s="210" t="s">
        <v>19</v>
      </c>
      <c r="F203" s="211" t="s">
        <v>3517</v>
      </c>
      <c r="G203" s="209"/>
      <c r="H203" s="212">
        <v>39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189</v>
      </c>
      <c r="AU203" s="218" t="s">
        <v>85</v>
      </c>
      <c r="AV203" s="13" t="s">
        <v>85</v>
      </c>
      <c r="AW203" s="13" t="s">
        <v>35</v>
      </c>
      <c r="AX203" s="13" t="s">
        <v>75</v>
      </c>
      <c r="AY203" s="218" t="s">
        <v>178</v>
      </c>
    </row>
    <row r="204" spans="2:65" s="13" customFormat="1" ht="11.25">
      <c r="B204" s="208"/>
      <c r="C204" s="209"/>
      <c r="D204" s="195" t="s">
        <v>189</v>
      </c>
      <c r="E204" s="210" t="s">
        <v>19</v>
      </c>
      <c r="F204" s="211" t="s">
        <v>3519</v>
      </c>
      <c r="G204" s="209"/>
      <c r="H204" s="212">
        <v>13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189</v>
      </c>
      <c r="AU204" s="218" t="s">
        <v>85</v>
      </c>
      <c r="AV204" s="13" t="s">
        <v>85</v>
      </c>
      <c r="AW204" s="13" t="s">
        <v>35</v>
      </c>
      <c r="AX204" s="13" t="s">
        <v>75</v>
      </c>
      <c r="AY204" s="218" t="s">
        <v>178</v>
      </c>
    </row>
    <row r="205" spans="2:65" s="14" customFormat="1" ht="11.25">
      <c r="B205" s="219"/>
      <c r="C205" s="220"/>
      <c r="D205" s="195" t="s">
        <v>189</v>
      </c>
      <c r="E205" s="221" t="s">
        <v>19</v>
      </c>
      <c r="F205" s="222" t="s">
        <v>258</v>
      </c>
      <c r="G205" s="220"/>
      <c r="H205" s="223">
        <v>52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189</v>
      </c>
      <c r="AU205" s="229" t="s">
        <v>85</v>
      </c>
      <c r="AV205" s="14" t="s">
        <v>185</v>
      </c>
      <c r="AW205" s="14" t="s">
        <v>35</v>
      </c>
      <c r="AX205" s="14" t="s">
        <v>83</v>
      </c>
      <c r="AY205" s="229" t="s">
        <v>178</v>
      </c>
    </row>
    <row r="206" spans="2:65" s="1" customFormat="1" ht="16.5" customHeight="1">
      <c r="B206" s="35"/>
      <c r="C206" s="183" t="s">
        <v>393</v>
      </c>
      <c r="D206" s="183" t="s">
        <v>180</v>
      </c>
      <c r="E206" s="184" t="s">
        <v>3603</v>
      </c>
      <c r="F206" s="185" t="s">
        <v>3604</v>
      </c>
      <c r="G206" s="186" t="s">
        <v>496</v>
      </c>
      <c r="H206" s="187">
        <v>1163</v>
      </c>
      <c r="I206" s="188"/>
      <c r="J206" s="189">
        <f>ROUND(I206*H206,2)</f>
        <v>0</v>
      </c>
      <c r="K206" s="185" t="s">
        <v>184</v>
      </c>
      <c r="L206" s="39"/>
      <c r="M206" s="190" t="s">
        <v>19</v>
      </c>
      <c r="N206" s="191" t="s">
        <v>46</v>
      </c>
      <c r="O206" s="61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8" t="s">
        <v>288</v>
      </c>
      <c r="AT206" s="18" t="s">
        <v>180</v>
      </c>
      <c r="AU206" s="18" t="s">
        <v>85</v>
      </c>
      <c r="AY206" s="18" t="s">
        <v>178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83</v>
      </c>
      <c r="BK206" s="194">
        <f>ROUND(I206*H206,2)</f>
        <v>0</v>
      </c>
      <c r="BL206" s="18" t="s">
        <v>288</v>
      </c>
      <c r="BM206" s="18" t="s">
        <v>3605</v>
      </c>
    </row>
    <row r="207" spans="2:65" s="1" customFormat="1" ht="11.25">
      <c r="B207" s="35"/>
      <c r="C207" s="36"/>
      <c r="D207" s="195" t="s">
        <v>187</v>
      </c>
      <c r="E207" s="36"/>
      <c r="F207" s="196" t="s">
        <v>3606</v>
      </c>
      <c r="G207" s="36"/>
      <c r="H207" s="36"/>
      <c r="I207" s="113"/>
      <c r="J207" s="36"/>
      <c r="K207" s="36"/>
      <c r="L207" s="39"/>
      <c r="M207" s="197"/>
      <c r="N207" s="61"/>
      <c r="O207" s="61"/>
      <c r="P207" s="61"/>
      <c r="Q207" s="61"/>
      <c r="R207" s="61"/>
      <c r="S207" s="61"/>
      <c r="T207" s="62"/>
      <c r="AT207" s="18" t="s">
        <v>187</v>
      </c>
      <c r="AU207" s="18" t="s">
        <v>85</v>
      </c>
    </row>
    <row r="208" spans="2:65" s="12" customFormat="1" ht="11.25">
      <c r="B208" s="198"/>
      <c r="C208" s="199"/>
      <c r="D208" s="195" t="s">
        <v>189</v>
      </c>
      <c r="E208" s="200" t="s">
        <v>19</v>
      </c>
      <c r="F208" s="201" t="s">
        <v>3607</v>
      </c>
      <c r="G208" s="199"/>
      <c r="H208" s="200" t="s">
        <v>19</v>
      </c>
      <c r="I208" s="202"/>
      <c r="J208" s="199"/>
      <c r="K208" s="199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189</v>
      </c>
      <c r="AU208" s="207" t="s">
        <v>85</v>
      </c>
      <c r="AV208" s="12" t="s">
        <v>83</v>
      </c>
      <c r="AW208" s="12" t="s">
        <v>35</v>
      </c>
      <c r="AX208" s="12" t="s">
        <v>75</v>
      </c>
      <c r="AY208" s="207" t="s">
        <v>178</v>
      </c>
    </row>
    <row r="209" spans="2:65" s="13" customFormat="1" ht="11.25">
      <c r="B209" s="208"/>
      <c r="C209" s="209"/>
      <c r="D209" s="195" t="s">
        <v>189</v>
      </c>
      <c r="E209" s="210" t="s">
        <v>19</v>
      </c>
      <c r="F209" s="211" t="s">
        <v>3608</v>
      </c>
      <c r="G209" s="209"/>
      <c r="H209" s="212">
        <v>1163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189</v>
      </c>
      <c r="AU209" s="218" t="s">
        <v>85</v>
      </c>
      <c r="AV209" s="13" t="s">
        <v>85</v>
      </c>
      <c r="AW209" s="13" t="s">
        <v>35</v>
      </c>
      <c r="AX209" s="13" t="s">
        <v>83</v>
      </c>
      <c r="AY209" s="218" t="s">
        <v>178</v>
      </c>
    </row>
    <row r="210" spans="2:65" s="1" customFormat="1" ht="16.5" customHeight="1">
      <c r="B210" s="35"/>
      <c r="C210" s="183" t="s">
        <v>398</v>
      </c>
      <c r="D210" s="183" t="s">
        <v>180</v>
      </c>
      <c r="E210" s="184" t="s">
        <v>3609</v>
      </c>
      <c r="F210" s="185" t="s">
        <v>3610</v>
      </c>
      <c r="G210" s="186" t="s">
        <v>1843</v>
      </c>
      <c r="H210" s="255"/>
      <c r="I210" s="188"/>
      <c r="J210" s="189">
        <f>ROUND(I210*H210,2)</f>
        <v>0</v>
      </c>
      <c r="K210" s="185" t="s">
        <v>184</v>
      </c>
      <c r="L210" s="39"/>
      <c r="M210" s="190" t="s">
        <v>19</v>
      </c>
      <c r="N210" s="191" t="s">
        <v>46</v>
      </c>
      <c r="O210" s="6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8" t="s">
        <v>288</v>
      </c>
      <c r="AT210" s="18" t="s">
        <v>180</v>
      </c>
      <c r="AU210" s="18" t="s">
        <v>85</v>
      </c>
      <c r="AY210" s="18" t="s">
        <v>178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83</v>
      </c>
      <c r="BK210" s="194">
        <f>ROUND(I210*H210,2)</f>
        <v>0</v>
      </c>
      <c r="BL210" s="18" t="s">
        <v>288</v>
      </c>
      <c r="BM210" s="18" t="s">
        <v>3611</v>
      </c>
    </row>
    <row r="211" spans="2:65" s="1" customFormat="1" ht="19.5">
      <c r="B211" s="35"/>
      <c r="C211" s="36"/>
      <c r="D211" s="195" t="s">
        <v>187</v>
      </c>
      <c r="E211" s="36"/>
      <c r="F211" s="196" t="s">
        <v>3612</v>
      </c>
      <c r="G211" s="36"/>
      <c r="H211" s="36"/>
      <c r="I211" s="113"/>
      <c r="J211" s="36"/>
      <c r="K211" s="36"/>
      <c r="L211" s="39"/>
      <c r="M211" s="197"/>
      <c r="N211" s="61"/>
      <c r="O211" s="61"/>
      <c r="P211" s="61"/>
      <c r="Q211" s="61"/>
      <c r="R211" s="61"/>
      <c r="S211" s="61"/>
      <c r="T211" s="62"/>
      <c r="AT211" s="18" t="s">
        <v>187</v>
      </c>
      <c r="AU211" s="18" t="s">
        <v>85</v>
      </c>
    </row>
    <row r="212" spans="2:65" s="11" customFormat="1" ht="22.9" customHeight="1">
      <c r="B212" s="167"/>
      <c r="C212" s="168"/>
      <c r="D212" s="169" t="s">
        <v>74</v>
      </c>
      <c r="E212" s="181" t="s">
        <v>3613</v>
      </c>
      <c r="F212" s="181" t="s">
        <v>3614</v>
      </c>
      <c r="G212" s="168"/>
      <c r="H212" s="168"/>
      <c r="I212" s="171"/>
      <c r="J212" s="182">
        <f>BK212</f>
        <v>0</v>
      </c>
      <c r="K212" s="168"/>
      <c r="L212" s="173"/>
      <c r="M212" s="174"/>
      <c r="N212" s="175"/>
      <c r="O212" s="175"/>
      <c r="P212" s="176">
        <f>SUM(P213:P239)</f>
        <v>0</v>
      </c>
      <c r="Q212" s="175"/>
      <c r="R212" s="176">
        <f>SUM(R213:R239)</f>
        <v>7.7000999999999997E-3</v>
      </c>
      <c r="S212" s="175"/>
      <c r="T212" s="177">
        <f>SUM(T213:T239)</f>
        <v>0</v>
      </c>
      <c r="AR212" s="178" t="s">
        <v>85</v>
      </c>
      <c r="AT212" s="179" t="s">
        <v>74</v>
      </c>
      <c r="AU212" s="179" t="s">
        <v>83</v>
      </c>
      <c r="AY212" s="178" t="s">
        <v>178</v>
      </c>
      <c r="BK212" s="180">
        <f>SUM(BK213:BK239)</f>
        <v>0</v>
      </c>
    </row>
    <row r="213" spans="2:65" s="1" customFormat="1" ht="16.5" customHeight="1">
      <c r="B213" s="35"/>
      <c r="C213" s="183" t="s">
        <v>403</v>
      </c>
      <c r="D213" s="183" t="s">
        <v>180</v>
      </c>
      <c r="E213" s="184" t="s">
        <v>3615</v>
      </c>
      <c r="F213" s="185" t="s">
        <v>3616</v>
      </c>
      <c r="G213" s="186" t="s">
        <v>291</v>
      </c>
      <c r="H213" s="187">
        <v>1</v>
      </c>
      <c r="I213" s="188"/>
      <c r="J213" s="189">
        <f>ROUND(I213*H213,2)</f>
        <v>0</v>
      </c>
      <c r="K213" s="185" t="s">
        <v>184</v>
      </c>
      <c r="L213" s="39"/>
      <c r="M213" s="190" t="s">
        <v>19</v>
      </c>
      <c r="N213" s="191" t="s">
        <v>46</v>
      </c>
      <c r="O213" s="61"/>
      <c r="P213" s="192">
        <f>O213*H213</f>
        <v>0</v>
      </c>
      <c r="Q213" s="192">
        <v>2.3000000000000001E-4</v>
      </c>
      <c r="R213" s="192">
        <f>Q213*H213</f>
        <v>2.3000000000000001E-4</v>
      </c>
      <c r="S213" s="192">
        <v>0</v>
      </c>
      <c r="T213" s="193">
        <f>S213*H213</f>
        <v>0</v>
      </c>
      <c r="AR213" s="18" t="s">
        <v>288</v>
      </c>
      <c r="AT213" s="18" t="s">
        <v>180</v>
      </c>
      <c r="AU213" s="18" t="s">
        <v>85</v>
      </c>
      <c r="AY213" s="18" t="s">
        <v>178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83</v>
      </c>
      <c r="BK213" s="194">
        <f>ROUND(I213*H213,2)</f>
        <v>0</v>
      </c>
      <c r="BL213" s="18" t="s">
        <v>288</v>
      </c>
      <c r="BM213" s="18" t="s">
        <v>3617</v>
      </c>
    </row>
    <row r="214" spans="2:65" s="1" customFormat="1" ht="11.25">
      <c r="B214" s="35"/>
      <c r="C214" s="36"/>
      <c r="D214" s="195" t="s">
        <v>187</v>
      </c>
      <c r="E214" s="36"/>
      <c r="F214" s="196" t="s">
        <v>3618</v>
      </c>
      <c r="G214" s="36"/>
      <c r="H214" s="36"/>
      <c r="I214" s="113"/>
      <c r="J214" s="36"/>
      <c r="K214" s="36"/>
      <c r="L214" s="39"/>
      <c r="M214" s="197"/>
      <c r="N214" s="61"/>
      <c r="O214" s="61"/>
      <c r="P214" s="61"/>
      <c r="Q214" s="61"/>
      <c r="R214" s="61"/>
      <c r="S214" s="61"/>
      <c r="T214" s="62"/>
      <c r="AT214" s="18" t="s">
        <v>187</v>
      </c>
      <c r="AU214" s="18" t="s">
        <v>85</v>
      </c>
    </row>
    <row r="215" spans="2:65" s="13" customFormat="1" ht="11.25">
      <c r="B215" s="208"/>
      <c r="C215" s="209"/>
      <c r="D215" s="195" t="s">
        <v>189</v>
      </c>
      <c r="E215" s="210" t="s">
        <v>19</v>
      </c>
      <c r="F215" s="211" t="s">
        <v>3619</v>
      </c>
      <c r="G215" s="209"/>
      <c r="H215" s="212">
        <v>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85</v>
      </c>
      <c r="AV215" s="13" t="s">
        <v>85</v>
      </c>
      <c r="AW215" s="13" t="s">
        <v>35</v>
      </c>
      <c r="AX215" s="13" t="s">
        <v>83</v>
      </c>
      <c r="AY215" s="218" t="s">
        <v>178</v>
      </c>
    </row>
    <row r="216" spans="2:65" s="1" customFormat="1" ht="16.5" customHeight="1">
      <c r="B216" s="35"/>
      <c r="C216" s="183" t="s">
        <v>408</v>
      </c>
      <c r="D216" s="183" t="s">
        <v>180</v>
      </c>
      <c r="E216" s="184" t="s">
        <v>3620</v>
      </c>
      <c r="F216" s="185" t="s">
        <v>3621</v>
      </c>
      <c r="G216" s="186" t="s">
        <v>291</v>
      </c>
      <c r="H216" s="187">
        <v>1</v>
      </c>
      <c r="I216" s="188"/>
      <c r="J216" s="189">
        <f>ROUND(I216*H216,2)</f>
        <v>0</v>
      </c>
      <c r="K216" s="185" t="s">
        <v>184</v>
      </c>
      <c r="L216" s="39"/>
      <c r="M216" s="190" t="s">
        <v>19</v>
      </c>
      <c r="N216" s="191" t="s">
        <v>46</v>
      </c>
      <c r="O216" s="61"/>
      <c r="P216" s="192">
        <f>O216*H216</f>
        <v>0</v>
      </c>
      <c r="Q216" s="192">
        <v>2.5000000000000001E-4</v>
      </c>
      <c r="R216" s="192">
        <f>Q216*H216</f>
        <v>2.5000000000000001E-4</v>
      </c>
      <c r="S216" s="192">
        <v>0</v>
      </c>
      <c r="T216" s="193">
        <f>S216*H216</f>
        <v>0</v>
      </c>
      <c r="AR216" s="18" t="s">
        <v>288</v>
      </c>
      <c r="AT216" s="18" t="s">
        <v>180</v>
      </c>
      <c r="AU216" s="18" t="s">
        <v>85</v>
      </c>
      <c r="AY216" s="18" t="s">
        <v>178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83</v>
      </c>
      <c r="BK216" s="194">
        <f>ROUND(I216*H216,2)</f>
        <v>0</v>
      </c>
      <c r="BL216" s="18" t="s">
        <v>288</v>
      </c>
      <c r="BM216" s="18" t="s">
        <v>3622</v>
      </c>
    </row>
    <row r="217" spans="2:65" s="1" customFormat="1" ht="11.25">
      <c r="B217" s="35"/>
      <c r="C217" s="36"/>
      <c r="D217" s="195" t="s">
        <v>187</v>
      </c>
      <c r="E217" s="36"/>
      <c r="F217" s="196" t="s">
        <v>3623</v>
      </c>
      <c r="G217" s="36"/>
      <c r="H217" s="36"/>
      <c r="I217" s="113"/>
      <c r="J217" s="36"/>
      <c r="K217" s="36"/>
      <c r="L217" s="39"/>
      <c r="M217" s="197"/>
      <c r="N217" s="61"/>
      <c r="O217" s="61"/>
      <c r="P217" s="61"/>
      <c r="Q217" s="61"/>
      <c r="R217" s="61"/>
      <c r="S217" s="61"/>
      <c r="T217" s="62"/>
      <c r="AT217" s="18" t="s">
        <v>187</v>
      </c>
      <c r="AU217" s="18" t="s">
        <v>85</v>
      </c>
    </row>
    <row r="218" spans="2:65" s="13" customFormat="1" ht="11.25">
      <c r="B218" s="208"/>
      <c r="C218" s="209"/>
      <c r="D218" s="195" t="s">
        <v>189</v>
      </c>
      <c r="E218" s="210" t="s">
        <v>19</v>
      </c>
      <c r="F218" s="211" t="s">
        <v>3624</v>
      </c>
      <c r="G218" s="209"/>
      <c r="H218" s="212">
        <v>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85</v>
      </c>
      <c r="AV218" s="13" t="s">
        <v>85</v>
      </c>
      <c r="AW218" s="13" t="s">
        <v>35</v>
      </c>
      <c r="AX218" s="13" t="s">
        <v>83</v>
      </c>
      <c r="AY218" s="218" t="s">
        <v>178</v>
      </c>
    </row>
    <row r="219" spans="2:65" s="1" customFormat="1" ht="16.5" customHeight="1">
      <c r="B219" s="35"/>
      <c r="C219" s="183" t="s">
        <v>413</v>
      </c>
      <c r="D219" s="183" t="s">
        <v>180</v>
      </c>
      <c r="E219" s="184" t="s">
        <v>3625</v>
      </c>
      <c r="F219" s="185" t="s">
        <v>3626</v>
      </c>
      <c r="G219" s="186" t="s">
        <v>291</v>
      </c>
      <c r="H219" s="187">
        <v>1</v>
      </c>
      <c r="I219" s="188"/>
      <c r="J219" s="189">
        <f>ROUND(I219*H219,2)</f>
        <v>0</v>
      </c>
      <c r="K219" s="185" t="s">
        <v>184</v>
      </c>
      <c r="L219" s="39"/>
      <c r="M219" s="190" t="s">
        <v>19</v>
      </c>
      <c r="N219" s="191" t="s">
        <v>46</v>
      </c>
      <c r="O219" s="61"/>
      <c r="P219" s="192">
        <f>O219*H219</f>
        <v>0</v>
      </c>
      <c r="Q219" s="192">
        <v>3.6000000000000002E-4</v>
      </c>
      <c r="R219" s="192">
        <f>Q219*H219</f>
        <v>3.6000000000000002E-4</v>
      </c>
      <c r="S219" s="192">
        <v>0</v>
      </c>
      <c r="T219" s="193">
        <f>S219*H219</f>
        <v>0</v>
      </c>
      <c r="AR219" s="18" t="s">
        <v>288</v>
      </c>
      <c r="AT219" s="18" t="s">
        <v>180</v>
      </c>
      <c r="AU219" s="18" t="s">
        <v>85</v>
      </c>
      <c r="AY219" s="18" t="s">
        <v>178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83</v>
      </c>
      <c r="BK219" s="194">
        <f>ROUND(I219*H219,2)</f>
        <v>0</v>
      </c>
      <c r="BL219" s="18" t="s">
        <v>288</v>
      </c>
      <c r="BM219" s="18" t="s">
        <v>3627</v>
      </c>
    </row>
    <row r="220" spans="2:65" s="1" customFormat="1" ht="11.25">
      <c r="B220" s="35"/>
      <c r="C220" s="36"/>
      <c r="D220" s="195" t="s">
        <v>187</v>
      </c>
      <c r="E220" s="36"/>
      <c r="F220" s="196" t="s">
        <v>3628</v>
      </c>
      <c r="G220" s="36"/>
      <c r="H220" s="36"/>
      <c r="I220" s="113"/>
      <c r="J220" s="36"/>
      <c r="K220" s="36"/>
      <c r="L220" s="39"/>
      <c r="M220" s="197"/>
      <c r="N220" s="61"/>
      <c r="O220" s="61"/>
      <c r="P220" s="61"/>
      <c r="Q220" s="61"/>
      <c r="R220" s="61"/>
      <c r="S220" s="61"/>
      <c r="T220" s="62"/>
      <c r="AT220" s="18" t="s">
        <v>187</v>
      </c>
      <c r="AU220" s="18" t="s">
        <v>85</v>
      </c>
    </row>
    <row r="221" spans="2:65" s="13" customFormat="1" ht="11.25">
      <c r="B221" s="208"/>
      <c r="C221" s="209"/>
      <c r="D221" s="195" t="s">
        <v>189</v>
      </c>
      <c r="E221" s="210" t="s">
        <v>19</v>
      </c>
      <c r="F221" s="211" t="s">
        <v>3629</v>
      </c>
      <c r="G221" s="209"/>
      <c r="H221" s="212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189</v>
      </c>
      <c r="AU221" s="218" t="s">
        <v>85</v>
      </c>
      <c r="AV221" s="13" t="s">
        <v>85</v>
      </c>
      <c r="AW221" s="13" t="s">
        <v>35</v>
      </c>
      <c r="AX221" s="13" t="s">
        <v>83</v>
      </c>
      <c r="AY221" s="218" t="s">
        <v>178</v>
      </c>
    </row>
    <row r="222" spans="2:65" s="1" customFormat="1" ht="16.5" customHeight="1">
      <c r="B222" s="35"/>
      <c r="C222" s="183" t="s">
        <v>418</v>
      </c>
      <c r="D222" s="183" t="s">
        <v>180</v>
      </c>
      <c r="E222" s="184" t="s">
        <v>3630</v>
      </c>
      <c r="F222" s="185" t="s">
        <v>3631</v>
      </c>
      <c r="G222" s="186" t="s">
        <v>291</v>
      </c>
      <c r="H222" s="187">
        <v>2</v>
      </c>
      <c r="I222" s="188"/>
      <c r="J222" s="189">
        <f>ROUND(I222*H222,2)</f>
        <v>0</v>
      </c>
      <c r="K222" s="185" t="s">
        <v>184</v>
      </c>
      <c r="L222" s="39"/>
      <c r="M222" s="190" t="s">
        <v>19</v>
      </c>
      <c r="N222" s="191" t="s">
        <v>46</v>
      </c>
      <c r="O222" s="61"/>
      <c r="P222" s="192">
        <f>O222*H222</f>
        <v>0</v>
      </c>
      <c r="Q222" s="192">
        <v>7.5000000000000002E-4</v>
      </c>
      <c r="R222" s="192">
        <f>Q222*H222</f>
        <v>1.5E-3</v>
      </c>
      <c r="S222" s="192">
        <v>0</v>
      </c>
      <c r="T222" s="193">
        <f>S222*H222</f>
        <v>0</v>
      </c>
      <c r="AR222" s="18" t="s">
        <v>288</v>
      </c>
      <c r="AT222" s="18" t="s">
        <v>180</v>
      </c>
      <c r="AU222" s="18" t="s">
        <v>85</v>
      </c>
      <c r="AY222" s="18" t="s">
        <v>178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83</v>
      </c>
      <c r="BK222" s="194">
        <f>ROUND(I222*H222,2)</f>
        <v>0</v>
      </c>
      <c r="BL222" s="18" t="s">
        <v>288</v>
      </c>
      <c r="BM222" s="18" t="s">
        <v>3632</v>
      </c>
    </row>
    <row r="223" spans="2:65" s="1" customFormat="1" ht="11.25">
      <c r="B223" s="35"/>
      <c r="C223" s="36"/>
      <c r="D223" s="195" t="s">
        <v>187</v>
      </c>
      <c r="E223" s="36"/>
      <c r="F223" s="196" t="s">
        <v>3633</v>
      </c>
      <c r="G223" s="36"/>
      <c r="H223" s="36"/>
      <c r="I223" s="113"/>
      <c r="J223" s="36"/>
      <c r="K223" s="36"/>
      <c r="L223" s="39"/>
      <c r="M223" s="197"/>
      <c r="N223" s="61"/>
      <c r="O223" s="61"/>
      <c r="P223" s="61"/>
      <c r="Q223" s="61"/>
      <c r="R223" s="61"/>
      <c r="S223" s="61"/>
      <c r="T223" s="62"/>
      <c r="AT223" s="18" t="s">
        <v>187</v>
      </c>
      <c r="AU223" s="18" t="s">
        <v>85</v>
      </c>
    </row>
    <row r="224" spans="2:65" s="13" customFormat="1" ht="11.25">
      <c r="B224" s="208"/>
      <c r="C224" s="209"/>
      <c r="D224" s="195" t="s">
        <v>189</v>
      </c>
      <c r="E224" s="210" t="s">
        <v>19</v>
      </c>
      <c r="F224" s="211" t="s">
        <v>3634</v>
      </c>
      <c r="G224" s="209"/>
      <c r="H224" s="212">
        <v>2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189</v>
      </c>
      <c r="AU224" s="218" t="s">
        <v>85</v>
      </c>
      <c r="AV224" s="13" t="s">
        <v>85</v>
      </c>
      <c r="AW224" s="13" t="s">
        <v>35</v>
      </c>
      <c r="AX224" s="13" t="s">
        <v>83</v>
      </c>
      <c r="AY224" s="218" t="s">
        <v>178</v>
      </c>
    </row>
    <row r="225" spans="2:65" s="1" customFormat="1" ht="16.5" customHeight="1">
      <c r="B225" s="35"/>
      <c r="C225" s="183" t="s">
        <v>423</v>
      </c>
      <c r="D225" s="183" t="s">
        <v>180</v>
      </c>
      <c r="E225" s="184" t="s">
        <v>3635</v>
      </c>
      <c r="F225" s="185" t="s">
        <v>3636</v>
      </c>
      <c r="G225" s="186" t="s">
        <v>291</v>
      </c>
      <c r="H225" s="187">
        <v>2</v>
      </c>
      <c r="I225" s="188"/>
      <c r="J225" s="189">
        <f>ROUND(I225*H225,2)</f>
        <v>0</v>
      </c>
      <c r="K225" s="185" t="s">
        <v>212</v>
      </c>
      <c r="L225" s="39"/>
      <c r="M225" s="190" t="s">
        <v>19</v>
      </c>
      <c r="N225" s="191" t="s">
        <v>46</v>
      </c>
      <c r="O225" s="61"/>
      <c r="P225" s="192">
        <f>O225*H225</f>
        <v>0</v>
      </c>
      <c r="Q225" s="192">
        <v>8.2005000000000001E-4</v>
      </c>
      <c r="R225" s="192">
        <f>Q225*H225</f>
        <v>1.6401E-3</v>
      </c>
      <c r="S225" s="192">
        <v>0</v>
      </c>
      <c r="T225" s="193">
        <f>S225*H225</f>
        <v>0</v>
      </c>
      <c r="AR225" s="18" t="s">
        <v>288</v>
      </c>
      <c r="AT225" s="18" t="s">
        <v>180</v>
      </c>
      <c r="AU225" s="18" t="s">
        <v>85</v>
      </c>
      <c r="AY225" s="18" t="s">
        <v>178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83</v>
      </c>
      <c r="BK225" s="194">
        <f>ROUND(I225*H225,2)</f>
        <v>0</v>
      </c>
      <c r="BL225" s="18" t="s">
        <v>288</v>
      </c>
      <c r="BM225" s="18" t="s">
        <v>3637</v>
      </c>
    </row>
    <row r="226" spans="2:65" s="1" customFormat="1" ht="11.25">
      <c r="B226" s="35"/>
      <c r="C226" s="36"/>
      <c r="D226" s="195" t="s">
        <v>187</v>
      </c>
      <c r="E226" s="36"/>
      <c r="F226" s="196" t="s">
        <v>3638</v>
      </c>
      <c r="G226" s="36"/>
      <c r="H226" s="36"/>
      <c r="I226" s="113"/>
      <c r="J226" s="36"/>
      <c r="K226" s="36"/>
      <c r="L226" s="39"/>
      <c r="M226" s="197"/>
      <c r="N226" s="61"/>
      <c r="O226" s="61"/>
      <c r="P226" s="61"/>
      <c r="Q226" s="61"/>
      <c r="R226" s="61"/>
      <c r="S226" s="61"/>
      <c r="T226" s="62"/>
      <c r="AT226" s="18" t="s">
        <v>187</v>
      </c>
      <c r="AU226" s="18" t="s">
        <v>85</v>
      </c>
    </row>
    <row r="227" spans="2:65" s="1" customFormat="1" ht="19.5">
      <c r="B227" s="35"/>
      <c r="C227" s="36"/>
      <c r="D227" s="195" t="s">
        <v>333</v>
      </c>
      <c r="E227" s="36"/>
      <c r="F227" s="241" t="s">
        <v>3639</v>
      </c>
      <c r="G227" s="36"/>
      <c r="H227" s="36"/>
      <c r="I227" s="113"/>
      <c r="J227" s="36"/>
      <c r="K227" s="36"/>
      <c r="L227" s="39"/>
      <c r="M227" s="197"/>
      <c r="N227" s="61"/>
      <c r="O227" s="61"/>
      <c r="P227" s="61"/>
      <c r="Q227" s="61"/>
      <c r="R227" s="61"/>
      <c r="S227" s="61"/>
      <c r="T227" s="62"/>
      <c r="AT227" s="18" t="s">
        <v>333</v>
      </c>
      <c r="AU227" s="18" t="s">
        <v>85</v>
      </c>
    </row>
    <row r="228" spans="2:65" s="13" customFormat="1" ht="11.25">
      <c r="B228" s="208"/>
      <c r="C228" s="209"/>
      <c r="D228" s="195" t="s">
        <v>189</v>
      </c>
      <c r="E228" s="210" t="s">
        <v>19</v>
      </c>
      <c r="F228" s="211" t="s">
        <v>3640</v>
      </c>
      <c r="G228" s="209"/>
      <c r="H228" s="212">
        <v>2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189</v>
      </c>
      <c r="AU228" s="218" t="s">
        <v>85</v>
      </c>
      <c r="AV228" s="13" t="s">
        <v>85</v>
      </c>
      <c r="AW228" s="13" t="s">
        <v>35</v>
      </c>
      <c r="AX228" s="13" t="s">
        <v>83</v>
      </c>
      <c r="AY228" s="218" t="s">
        <v>178</v>
      </c>
    </row>
    <row r="229" spans="2:65" s="1" customFormat="1" ht="16.5" customHeight="1">
      <c r="B229" s="35"/>
      <c r="C229" s="183" t="s">
        <v>432</v>
      </c>
      <c r="D229" s="183" t="s">
        <v>180</v>
      </c>
      <c r="E229" s="184" t="s">
        <v>3641</v>
      </c>
      <c r="F229" s="185" t="s">
        <v>3642</v>
      </c>
      <c r="G229" s="186" t="s">
        <v>291</v>
      </c>
      <c r="H229" s="187">
        <v>4</v>
      </c>
      <c r="I229" s="188"/>
      <c r="J229" s="189">
        <f>ROUND(I229*H229,2)</f>
        <v>0</v>
      </c>
      <c r="K229" s="185" t="s">
        <v>184</v>
      </c>
      <c r="L229" s="39"/>
      <c r="M229" s="190" t="s">
        <v>19</v>
      </c>
      <c r="N229" s="191" t="s">
        <v>46</v>
      </c>
      <c r="O229" s="61"/>
      <c r="P229" s="192">
        <f>O229*H229</f>
        <v>0</v>
      </c>
      <c r="Q229" s="192">
        <v>2.2000000000000001E-4</v>
      </c>
      <c r="R229" s="192">
        <f>Q229*H229</f>
        <v>8.8000000000000003E-4</v>
      </c>
      <c r="S229" s="192">
        <v>0</v>
      </c>
      <c r="T229" s="193">
        <f>S229*H229</f>
        <v>0</v>
      </c>
      <c r="AR229" s="18" t="s">
        <v>288</v>
      </c>
      <c r="AT229" s="18" t="s">
        <v>180</v>
      </c>
      <c r="AU229" s="18" t="s">
        <v>85</v>
      </c>
      <c r="AY229" s="18" t="s">
        <v>178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8" t="s">
        <v>83</v>
      </c>
      <c r="BK229" s="194">
        <f>ROUND(I229*H229,2)</f>
        <v>0</v>
      </c>
      <c r="BL229" s="18" t="s">
        <v>288</v>
      </c>
      <c r="BM229" s="18" t="s">
        <v>3643</v>
      </c>
    </row>
    <row r="230" spans="2:65" s="1" customFormat="1" ht="11.25">
      <c r="B230" s="35"/>
      <c r="C230" s="36"/>
      <c r="D230" s="195" t="s">
        <v>187</v>
      </c>
      <c r="E230" s="36"/>
      <c r="F230" s="196" t="s">
        <v>3644</v>
      </c>
      <c r="G230" s="36"/>
      <c r="H230" s="36"/>
      <c r="I230" s="113"/>
      <c r="J230" s="36"/>
      <c r="K230" s="36"/>
      <c r="L230" s="39"/>
      <c r="M230" s="197"/>
      <c r="N230" s="61"/>
      <c r="O230" s="61"/>
      <c r="P230" s="61"/>
      <c r="Q230" s="61"/>
      <c r="R230" s="61"/>
      <c r="S230" s="61"/>
      <c r="T230" s="62"/>
      <c r="AT230" s="18" t="s">
        <v>187</v>
      </c>
      <c r="AU230" s="18" t="s">
        <v>85</v>
      </c>
    </row>
    <row r="231" spans="2:65" s="13" customFormat="1" ht="11.25">
      <c r="B231" s="208"/>
      <c r="C231" s="209"/>
      <c r="D231" s="195" t="s">
        <v>189</v>
      </c>
      <c r="E231" s="210" t="s">
        <v>19</v>
      </c>
      <c r="F231" s="211" t="s">
        <v>3645</v>
      </c>
      <c r="G231" s="209"/>
      <c r="H231" s="212">
        <v>4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189</v>
      </c>
      <c r="AU231" s="218" t="s">
        <v>85</v>
      </c>
      <c r="AV231" s="13" t="s">
        <v>85</v>
      </c>
      <c r="AW231" s="13" t="s">
        <v>35</v>
      </c>
      <c r="AX231" s="13" t="s">
        <v>83</v>
      </c>
      <c r="AY231" s="218" t="s">
        <v>178</v>
      </c>
    </row>
    <row r="232" spans="2:65" s="1" customFormat="1" ht="16.5" customHeight="1">
      <c r="B232" s="35"/>
      <c r="C232" s="183" t="s">
        <v>436</v>
      </c>
      <c r="D232" s="183" t="s">
        <v>180</v>
      </c>
      <c r="E232" s="184" t="s">
        <v>3646</v>
      </c>
      <c r="F232" s="185" t="s">
        <v>3647</v>
      </c>
      <c r="G232" s="186" t="s">
        <v>291</v>
      </c>
      <c r="H232" s="187">
        <v>1</v>
      </c>
      <c r="I232" s="188"/>
      <c r="J232" s="189">
        <f>ROUND(I232*H232,2)</f>
        <v>0</v>
      </c>
      <c r="K232" s="185" t="s">
        <v>184</v>
      </c>
      <c r="L232" s="39"/>
      <c r="M232" s="190" t="s">
        <v>19</v>
      </c>
      <c r="N232" s="191" t="s">
        <v>46</v>
      </c>
      <c r="O232" s="61"/>
      <c r="P232" s="192">
        <f>O232*H232</f>
        <v>0</v>
      </c>
      <c r="Q232" s="192">
        <v>3.4000000000000002E-4</v>
      </c>
      <c r="R232" s="192">
        <f>Q232*H232</f>
        <v>3.4000000000000002E-4</v>
      </c>
      <c r="S232" s="192">
        <v>0</v>
      </c>
      <c r="T232" s="193">
        <f>S232*H232</f>
        <v>0</v>
      </c>
      <c r="AR232" s="18" t="s">
        <v>288</v>
      </c>
      <c r="AT232" s="18" t="s">
        <v>180</v>
      </c>
      <c r="AU232" s="18" t="s">
        <v>85</v>
      </c>
      <c r="AY232" s="18" t="s">
        <v>178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83</v>
      </c>
      <c r="BK232" s="194">
        <f>ROUND(I232*H232,2)</f>
        <v>0</v>
      </c>
      <c r="BL232" s="18" t="s">
        <v>288</v>
      </c>
      <c r="BM232" s="18" t="s">
        <v>3648</v>
      </c>
    </row>
    <row r="233" spans="2:65" s="1" customFormat="1" ht="11.25">
      <c r="B233" s="35"/>
      <c r="C233" s="36"/>
      <c r="D233" s="195" t="s">
        <v>187</v>
      </c>
      <c r="E233" s="36"/>
      <c r="F233" s="196" t="s">
        <v>3649</v>
      </c>
      <c r="G233" s="36"/>
      <c r="H233" s="36"/>
      <c r="I233" s="113"/>
      <c r="J233" s="36"/>
      <c r="K233" s="36"/>
      <c r="L233" s="39"/>
      <c r="M233" s="197"/>
      <c r="N233" s="61"/>
      <c r="O233" s="61"/>
      <c r="P233" s="61"/>
      <c r="Q233" s="61"/>
      <c r="R233" s="61"/>
      <c r="S233" s="61"/>
      <c r="T233" s="62"/>
      <c r="AT233" s="18" t="s">
        <v>187</v>
      </c>
      <c r="AU233" s="18" t="s">
        <v>85</v>
      </c>
    </row>
    <row r="234" spans="2:65" s="13" customFormat="1" ht="11.25">
      <c r="B234" s="208"/>
      <c r="C234" s="209"/>
      <c r="D234" s="195" t="s">
        <v>189</v>
      </c>
      <c r="E234" s="210" t="s">
        <v>19</v>
      </c>
      <c r="F234" s="211" t="s">
        <v>3629</v>
      </c>
      <c r="G234" s="209"/>
      <c r="H234" s="212">
        <v>1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189</v>
      </c>
      <c r="AU234" s="218" t="s">
        <v>85</v>
      </c>
      <c r="AV234" s="13" t="s">
        <v>85</v>
      </c>
      <c r="AW234" s="13" t="s">
        <v>35</v>
      </c>
      <c r="AX234" s="13" t="s">
        <v>83</v>
      </c>
      <c r="AY234" s="218" t="s">
        <v>178</v>
      </c>
    </row>
    <row r="235" spans="2:65" s="1" customFormat="1" ht="16.5" customHeight="1">
      <c r="B235" s="35"/>
      <c r="C235" s="183" t="s">
        <v>442</v>
      </c>
      <c r="D235" s="183" t="s">
        <v>180</v>
      </c>
      <c r="E235" s="184" t="s">
        <v>3650</v>
      </c>
      <c r="F235" s="185" t="s">
        <v>3651</v>
      </c>
      <c r="G235" s="186" t="s">
        <v>291</v>
      </c>
      <c r="H235" s="187">
        <v>5</v>
      </c>
      <c r="I235" s="188"/>
      <c r="J235" s="189">
        <f>ROUND(I235*H235,2)</f>
        <v>0</v>
      </c>
      <c r="K235" s="185" t="s">
        <v>184</v>
      </c>
      <c r="L235" s="39"/>
      <c r="M235" s="190" t="s">
        <v>19</v>
      </c>
      <c r="N235" s="191" t="s">
        <v>46</v>
      </c>
      <c r="O235" s="61"/>
      <c r="P235" s="192">
        <f>O235*H235</f>
        <v>0</v>
      </c>
      <c r="Q235" s="192">
        <v>5.0000000000000001E-4</v>
      </c>
      <c r="R235" s="192">
        <f>Q235*H235</f>
        <v>2.5000000000000001E-3</v>
      </c>
      <c r="S235" s="192">
        <v>0</v>
      </c>
      <c r="T235" s="193">
        <f>S235*H235</f>
        <v>0</v>
      </c>
      <c r="AR235" s="18" t="s">
        <v>288</v>
      </c>
      <c r="AT235" s="18" t="s">
        <v>180</v>
      </c>
      <c r="AU235" s="18" t="s">
        <v>85</v>
      </c>
      <c r="AY235" s="18" t="s">
        <v>178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83</v>
      </c>
      <c r="BK235" s="194">
        <f>ROUND(I235*H235,2)</f>
        <v>0</v>
      </c>
      <c r="BL235" s="18" t="s">
        <v>288</v>
      </c>
      <c r="BM235" s="18" t="s">
        <v>3652</v>
      </c>
    </row>
    <row r="236" spans="2:65" s="1" customFormat="1" ht="11.25">
      <c r="B236" s="35"/>
      <c r="C236" s="36"/>
      <c r="D236" s="195" t="s">
        <v>187</v>
      </c>
      <c r="E236" s="36"/>
      <c r="F236" s="196" t="s">
        <v>3653</v>
      </c>
      <c r="G236" s="36"/>
      <c r="H236" s="36"/>
      <c r="I236" s="113"/>
      <c r="J236" s="36"/>
      <c r="K236" s="36"/>
      <c r="L236" s="39"/>
      <c r="M236" s="197"/>
      <c r="N236" s="61"/>
      <c r="O236" s="61"/>
      <c r="P236" s="61"/>
      <c r="Q236" s="61"/>
      <c r="R236" s="61"/>
      <c r="S236" s="61"/>
      <c r="T236" s="62"/>
      <c r="AT236" s="18" t="s">
        <v>187</v>
      </c>
      <c r="AU236" s="18" t="s">
        <v>85</v>
      </c>
    </row>
    <row r="237" spans="2:65" s="13" customFormat="1" ht="11.25">
      <c r="B237" s="208"/>
      <c r="C237" s="209"/>
      <c r="D237" s="195" t="s">
        <v>189</v>
      </c>
      <c r="E237" s="210" t="s">
        <v>19</v>
      </c>
      <c r="F237" s="211" t="s">
        <v>3654</v>
      </c>
      <c r="G237" s="209"/>
      <c r="H237" s="212">
        <v>5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85</v>
      </c>
      <c r="AV237" s="13" t="s">
        <v>85</v>
      </c>
      <c r="AW237" s="13" t="s">
        <v>35</v>
      </c>
      <c r="AX237" s="13" t="s">
        <v>83</v>
      </c>
      <c r="AY237" s="218" t="s">
        <v>178</v>
      </c>
    </row>
    <row r="238" spans="2:65" s="1" customFormat="1" ht="16.5" customHeight="1">
      <c r="B238" s="35"/>
      <c r="C238" s="183" t="s">
        <v>447</v>
      </c>
      <c r="D238" s="183" t="s">
        <v>180</v>
      </c>
      <c r="E238" s="184" t="s">
        <v>3655</v>
      </c>
      <c r="F238" s="185" t="s">
        <v>3656</v>
      </c>
      <c r="G238" s="186" t="s">
        <v>1843</v>
      </c>
      <c r="H238" s="255"/>
      <c r="I238" s="188"/>
      <c r="J238" s="189">
        <f>ROUND(I238*H238,2)</f>
        <v>0</v>
      </c>
      <c r="K238" s="185" t="s">
        <v>184</v>
      </c>
      <c r="L238" s="39"/>
      <c r="M238" s="190" t="s">
        <v>19</v>
      </c>
      <c r="N238" s="191" t="s">
        <v>46</v>
      </c>
      <c r="O238" s="61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AR238" s="18" t="s">
        <v>288</v>
      </c>
      <c r="AT238" s="18" t="s">
        <v>180</v>
      </c>
      <c r="AU238" s="18" t="s">
        <v>85</v>
      </c>
      <c r="AY238" s="18" t="s">
        <v>178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83</v>
      </c>
      <c r="BK238" s="194">
        <f>ROUND(I238*H238,2)</f>
        <v>0</v>
      </c>
      <c r="BL238" s="18" t="s">
        <v>288</v>
      </c>
      <c r="BM238" s="18" t="s">
        <v>3657</v>
      </c>
    </row>
    <row r="239" spans="2:65" s="1" customFormat="1" ht="11.25">
      <c r="B239" s="35"/>
      <c r="C239" s="36"/>
      <c r="D239" s="195" t="s">
        <v>187</v>
      </c>
      <c r="E239" s="36"/>
      <c r="F239" s="196" t="s">
        <v>3658</v>
      </c>
      <c r="G239" s="36"/>
      <c r="H239" s="36"/>
      <c r="I239" s="113"/>
      <c r="J239" s="36"/>
      <c r="K239" s="36"/>
      <c r="L239" s="39"/>
      <c r="M239" s="197"/>
      <c r="N239" s="61"/>
      <c r="O239" s="61"/>
      <c r="P239" s="61"/>
      <c r="Q239" s="61"/>
      <c r="R239" s="61"/>
      <c r="S239" s="61"/>
      <c r="T239" s="62"/>
      <c r="AT239" s="18" t="s">
        <v>187</v>
      </c>
      <c r="AU239" s="18" t="s">
        <v>85</v>
      </c>
    </row>
    <row r="240" spans="2:65" s="11" customFormat="1" ht="22.9" customHeight="1">
      <c r="B240" s="167"/>
      <c r="C240" s="168"/>
      <c r="D240" s="169" t="s">
        <v>74</v>
      </c>
      <c r="E240" s="181" t="s">
        <v>3659</v>
      </c>
      <c r="F240" s="181" t="s">
        <v>3660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SUM(P241:P284)</f>
        <v>0</v>
      </c>
      <c r="Q240" s="175"/>
      <c r="R240" s="176">
        <f>SUM(R241:R284)</f>
        <v>0.77115199999999995</v>
      </c>
      <c r="S240" s="175"/>
      <c r="T240" s="177">
        <f>SUM(T241:T284)</f>
        <v>0</v>
      </c>
      <c r="AR240" s="178" t="s">
        <v>85</v>
      </c>
      <c r="AT240" s="179" t="s">
        <v>74</v>
      </c>
      <c r="AU240" s="179" t="s">
        <v>83</v>
      </c>
      <c r="AY240" s="178" t="s">
        <v>178</v>
      </c>
      <c r="BK240" s="180">
        <f>SUM(BK241:BK284)</f>
        <v>0</v>
      </c>
    </row>
    <row r="241" spans="2:65" s="1" customFormat="1" ht="16.5" customHeight="1">
      <c r="B241" s="35"/>
      <c r="C241" s="183" t="s">
        <v>452</v>
      </c>
      <c r="D241" s="183" t="s">
        <v>180</v>
      </c>
      <c r="E241" s="184" t="s">
        <v>3661</v>
      </c>
      <c r="F241" s="185" t="s">
        <v>3662</v>
      </c>
      <c r="G241" s="186" t="s">
        <v>183</v>
      </c>
      <c r="H241" s="187">
        <v>330</v>
      </c>
      <c r="I241" s="188"/>
      <c r="J241" s="189">
        <f>ROUND(I241*H241,2)</f>
        <v>0</v>
      </c>
      <c r="K241" s="185" t="s">
        <v>184</v>
      </c>
      <c r="L241" s="39"/>
      <c r="M241" s="190" t="s">
        <v>19</v>
      </c>
      <c r="N241" s="191" t="s">
        <v>46</v>
      </c>
      <c r="O241" s="61"/>
      <c r="P241" s="192">
        <f>O241*H241</f>
        <v>0</v>
      </c>
      <c r="Q241" s="192">
        <v>1.74E-3</v>
      </c>
      <c r="R241" s="192">
        <f>Q241*H241</f>
        <v>0.57420000000000004</v>
      </c>
      <c r="S241" s="192">
        <v>0</v>
      </c>
      <c r="T241" s="193">
        <f>S241*H241</f>
        <v>0</v>
      </c>
      <c r="AR241" s="18" t="s">
        <v>288</v>
      </c>
      <c r="AT241" s="18" t="s">
        <v>180</v>
      </c>
      <c r="AU241" s="18" t="s">
        <v>85</v>
      </c>
      <c r="AY241" s="18" t="s">
        <v>178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83</v>
      </c>
      <c r="BK241" s="194">
        <f>ROUND(I241*H241,2)</f>
        <v>0</v>
      </c>
      <c r="BL241" s="18" t="s">
        <v>288</v>
      </c>
      <c r="BM241" s="18" t="s">
        <v>3663</v>
      </c>
    </row>
    <row r="242" spans="2:65" s="1" customFormat="1" ht="11.25">
      <c r="B242" s="35"/>
      <c r="C242" s="36"/>
      <c r="D242" s="195" t="s">
        <v>187</v>
      </c>
      <c r="E242" s="36"/>
      <c r="F242" s="196" t="s">
        <v>3664</v>
      </c>
      <c r="G242" s="36"/>
      <c r="H242" s="36"/>
      <c r="I242" s="113"/>
      <c r="J242" s="36"/>
      <c r="K242" s="36"/>
      <c r="L242" s="39"/>
      <c r="M242" s="197"/>
      <c r="N242" s="61"/>
      <c r="O242" s="61"/>
      <c r="P242" s="61"/>
      <c r="Q242" s="61"/>
      <c r="R242" s="61"/>
      <c r="S242" s="61"/>
      <c r="T242" s="62"/>
      <c r="AT242" s="18" t="s">
        <v>187</v>
      </c>
      <c r="AU242" s="18" t="s">
        <v>85</v>
      </c>
    </row>
    <row r="243" spans="2:65" s="1" customFormat="1" ht="16.5" customHeight="1">
      <c r="B243" s="35"/>
      <c r="C243" s="183" t="s">
        <v>457</v>
      </c>
      <c r="D243" s="183" t="s">
        <v>180</v>
      </c>
      <c r="E243" s="184" t="s">
        <v>3665</v>
      </c>
      <c r="F243" s="185" t="s">
        <v>3666</v>
      </c>
      <c r="G243" s="186" t="s">
        <v>496</v>
      </c>
      <c r="H243" s="187">
        <v>332.7</v>
      </c>
      <c r="I243" s="188"/>
      <c r="J243" s="189">
        <f>ROUND(I243*H243,2)</f>
        <v>0</v>
      </c>
      <c r="K243" s="185" t="s">
        <v>184</v>
      </c>
      <c r="L243" s="39"/>
      <c r="M243" s="190" t="s">
        <v>19</v>
      </c>
      <c r="N243" s="191" t="s">
        <v>46</v>
      </c>
      <c r="O243" s="61"/>
      <c r="P243" s="192">
        <f>O243*H243</f>
        <v>0</v>
      </c>
      <c r="Q243" s="192">
        <v>1.1E-4</v>
      </c>
      <c r="R243" s="192">
        <f>Q243*H243</f>
        <v>3.6596999999999998E-2</v>
      </c>
      <c r="S243" s="192">
        <v>0</v>
      </c>
      <c r="T243" s="193">
        <f>S243*H243</f>
        <v>0</v>
      </c>
      <c r="AR243" s="18" t="s">
        <v>288</v>
      </c>
      <c r="AT243" s="18" t="s">
        <v>180</v>
      </c>
      <c r="AU243" s="18" t="s">
        <v>85</v>
      </c>
      <c r="AY243" s="18" t="s">
        <v>178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83</v>
      </c>
      <c r="BK243" s="194">
        <f>ROUND(I243*H243,2)</f>
        <v>0</v>
      </c>
      <c r="BL243" s="18" t="s">
        <v>288</v>
      </c>
      <c r="BM243" s="18" t="s">
        <v>3667</v>
      </c>
    </row>
    <row r="244" spans="2:65" s="1" customFormat="1" ht="11.25">
      <c r="B244" s="35"/>
      <c r="C244" s="36"/>
      <c r="D244" s="195" t="s">
        <v>187</v>
      </c>
      <c r="E244" s="36"/>
      <c r="F244" s="196" t="s">
        <v>3668</v>
      </c>
      <c r="G244" s="36"/>
      <c r="H244" s="36"/>
      <c r="I244" s="113"/>
      <c r="J244" s="36"/>
      <c r="K244" s="36"/>
      <c r="L244" s="39"/>
      <c r="M244" s="197"/>
      <c r="N244" s="61"/>
      <c r="O244" s="61"/>
      <c r="P244" s="61"/>
      <c r="Q244" s="61"/>
      <c r="R244" s="61"/>
      <c r="S244" s="61"/>
      <c r="T244" s="62"/>
      <c r="AT244" s="18" t="s">
        <v>187</v>
      </c>
      <c r="AU244" s="18" t="s">
        <v>85</v>
      </c>
    </row>
    <row r="245" spans="2:65" s="12" customFormat="1" ht="11.25">
      <c r="B245" s="198"/>
      <c r="C245" s="199"/>
      <c r="D245" s="195" t="s">
        <v>189</v>
      </c>
      <c r="E245" s="200" t="s">
        <v>19</v>
      </c>
      <c r="F245" s="201" t="s">
        <v>3669</v>
      </c>
      <c r="G245" s="199"/>
      <c r="H245" s="200" t="s">
        <v>19</v>
      </c>
      <c r="I245" s="202"/>
      <c r="J245" s="199"/>
      <c r="K245" s="199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189</v>
      </c>
      <c r="AU245" s="207" t="s">
        <v>85</v>
      </c>
      <c r="AV245" s="12" t="s">
        <v>83</v>
      </c>
      <c r="AW245" s="12" t="s">
        <v>35</v>
      </c>
      <c r="AX245" s="12" t="s">
        <v>75</v>
      </c>
      <c r="AY245" s="207" t="s">
        <v>178</v>
      </c>
    </row>
    <row r="246" spans="2:65" s="13" customFormat="1" ht="11.25">
      <c r="B246" s="208"/>
      <c r="C246" s="209"/>
      <c r="D246" s="195" t="s">
        <v>189</v>
      </c>
      <c r="E246" s="210" t="s">
        <v>19</v>
      </c>
      <c r="F246" s="211" t="s">
        <v>3670</v>
      </c>
      <c r="G246" s="209"/>
      <c r="H246" s="212">
        <v>58.15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189</v>
      </c>
      <c r="AU246" s="218" t="s">
        <v>85</v>
      </c>
      <c r="AV246" s="13" t="s">
        <v>85</v>
      </c>
      <c r="AW246" s="13" t="s">
        <v>35</v>
      </c>
      <c r="AX246" s="13" t="s">
        <v>75</v>
      </c>
      <c r="AY246" s="218" t="s">
        <v>178</v>
      </c>
    </row>
    <row r="247" spans="2:65" s="12" customFormat="1" ht="11.25">
      <c r="B247" s="198"/>
      <c r="C247" s="199"/>
      <c r="D247" s="195" t="s">
        <v>189</v>
      </c>
      <c r="E247" s="200" t="s">
        <v>19</v>
      </c>
      <c r="F247" s="201" t="s">
        <v>3671</v>
      </c>
      <c r="G247" s="199"/>
      <c r="H247" s="200" t="s">
        <v>19</v>
      </c>
      <c r="I247" s="202"/>
      <c r="J247" s="199"/>
      <c r="K247" s="199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189</v>
      </c>
      <c r="AU247" s="207" t="s">
        <v>85</v>
      </c>
      <c r="AV247" s="12" t="s">
        <v>83</v>
      </c>
      <c r="AW247" s="12" t="s">
        <v>35</v>
      </c>
      <c r="AX247" s="12" t="s">
        <v>75</v>
      </c>
      <c r="AY247" s="207" t="s">
        <v>178</v>
      </c>
    </row>
    <row r="248" spans="2:65" s="13" customFormat="1" ht="11.25">
      <c r="B248" s="208"/>
      <c r="C248" s="209"/>
      <c r="D248" s="195" t="s">
        <v>189</v>
      </c>
      <c r="E248" s="210" t="s">
        <v>19</v>
      </c>
      <c r="F248" s="211" t="s">
        <v>3672</v>
      </c>
      <c r="G248" s="209"/>
      <c r="H248" s="212">
        <v>274.55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189</v>
      </c>
      <c r="AU248" s="218" t="s">
        <v>85</v>
      </c>
      <c r="AV248" s="13" t="s">
        <v>85</v>
      </c>
      <c r="AW248" s="13" t="s">
        <v>35</v>
      </c>
      <c r="AX248" s="13" t="s">
        <v>75</v>
      </c>
      <c r="AY248" s="218" t="s">
        <v>178</v>
      </c>
    </row>
    <row r="249" spans="2:65" s="14" customFormat="1" ht="11.25">
      <c r="B249" s="219"/>
      <c r="C249" s="220"/>
      <c r="D249" s="195" t="s">
        <v>189</v>
      </c>
      <c r="E249" s="221" t="s">
        <v>19</v>
      </c>
      <c r="F249" s="222" t="s">
        <v>258</v>
      </c>
      <c r="G249" s="220"/>
      <c r="H249" s="223">
        <v>332.7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189</v>
      </c>
      <c r="AU249" s="229" t="s">
        <v>85</v>
      </c>
      <c r="AV249" s="14" t="s">
        <v>185</v>
      </c>
      <c r="AW249" s="14" t="s">
        <v>35</v>
      </c>
      <c r="AX249" s="14" t="s">
        <v>83</v>
      </c>
      <c r="AY249" s="229" t="s">
        <v>178</v>
      </c>
    </row>
    <row r="250" spans="2:65" s="1" customFormat="1" ht="16.5" customHeight="1">
      <c r="B250" s="35"/>
      <c r="C250" s="183" t="s">
        <v>465</v>
      </c>
      <c r="D250" s="183" t="s">
        <v>180</v>
      </c>
      <c r="E250" s="184" t="s">
        <v>3673</v>
      </c>
      <c r="F250" s="185" t="s">
        <v>3674</v>
      </c>
      <c r="G250" s="186" t="s">
        <v>496</v>
      </c>
      <c r="H250" s="187">
        <v>699.2</v>
      </c>
      <c r="I250" s="188"/>
      <c r="J250" s="189">
        <f>ROUND(I250*H250,2)</f>
        <v>0</v>
      </c>
      <c r="K250" s="185" t="s">
        <v>184</v>
      </c>
      <c r="L250" s="39"/>
      <c r="M250" s="190" t="s">
        <v>19</v>
      </c>
      <c r="N250" s="191" t="s">
        <v>46</v>
      </c>
      <c r="O250" s="61"/>
      <c r="P250" s="192">
        <f>O250*H250</f>
        <v>0</v>
      </c>
      <c r="Q250" s="192">
        <v>1.1E-4</v>
      </c>
      <c r="R250" s="192">
        <f>Q250*H250</f>
        <v>7.6912000000000008E-2</v>
      </c>
      <c r="S250" s="192">
        <v>0</v>
      </c>
      <c r="T250" s="193">
        <f>S250*H250</f>
        <v>0</v>
      </c>
      <c r="AR250" s="18" t="s">
        <v>288</v>
      </c>
      <c r="AT250" s="18" t="s">
        <v>180</v>
      </c>
      <c r="AU250" s="18" t="s">
        <v>85</v>
      </c>
      <c r="AY250" s="18" t="s">
        <v>178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83</v>
      </c>
      <c r="BK250" s="194">
        <f>ROUND(I250*H250,2)</f>
        <v>0</v>
      </c>
      <c r="BL250" s="18" t="s">
        <v>288</v>
      </c>
      <c r="BM250" s="18" t="s">
        <v>3675</v>
      </c>
    </row>
    <row r="251" spans="2:65" s="1" customFormat="1" ht="11.25">
      <c r="B251" s="35"/>
      <c r="C251" s="36"/>
      <c r="D251" s="195" t="s">
        <v>187</v>
      </c>
      <c r="E251" s="36"/>
      <c r="F251" s="196" t="s">
        <v>3676</v>
      </c>
      <c r="G251" s="36"/>
      <c r="H251" s="36"/>
      <c r="I251" s="113"/>
      <c r="J251" s="36"/>
      <c r="K251" s="36"/>
      <c r="L251" s="39"/>
      <c r="M251" s="197"/>
      <c r="N251" s="61"/>
      <c r="O251" s="61"/>
      <c r="P251" s="61"/>
      <c r="Q251" s="61"/>
      <c r="R251" s="61"/>
      <c r="S251" s="61"/>
      <c r="T251" s="62"/>
      <c r="AT251" s="18" t="s">
        <v>187</v>
      </c>
      <c r="AU251" s="18" t="s">
        <v>85</v>
      </c>
    </row>
    <row r="252" spans="2:65" s="12" customFormat="1" ht="11.25">
      <c r="B252" s="198"/>
      <c r="C252" s="199"/>
      <c r="D252" s="195" t="s">
        <v>189</v>
      </c>
      <c r="E252" s="200" t="s">
        <v>19</v>
      </c>
      <c r="F252" s="201" t="s">
        <v>3677</v>
      </c>
      <c r="G252" s="199"/>
      <c r="H252" s="200" t="s">
        <v>19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189</v>
      </c>
      <c r="AU252" s="207" t="s">
        <v>85</v>
      </c>
      <c r="AV252" s="12" t="s">
        <v>83</v>
      </c>
      <c r="AW252" s="12" t="s">
        <v>35</v>
      </c>
      <c r="AX252" s="12" t="s">
        <v>75</v>
      </c>
      <c r="AY252" s="207" t="s">
        <v>178</v>
      </c>
    </row>
    <row r="253" spans="2:65" s="13" customFormat="1" ht="11.25">
      <c r="B253" s="208"/>
      <c r="C253" s="209"/>
      <c r="D253" s="195" t="s">
        <v>189</v>
      </c>
      <c r="E253" s="210" t="s">
        <v>19</v>
      </c>
      <c r="F253" s="211" t="s">
        <v>3678</v>
      </c>
      <c r="G253" s="209"/>
      <c r="H253" s="212">
        <v>699.2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189</v>
      </c>
      <c r="AU253" s="218" t="s">
        <v>85</v>
      </c>
      <c r="AV253" s="13" t="s">
        <v>85</v>
      </c>
      <c r="AW253" s="13" t="s">
        <v>35</v>
      </c>
      <c r="AX253" s="13" t="s">
        <v>83</v>
      </c>
      <c r="AY253" s="218" t="s">
        <v>178</v>
      </c>
    </row>
    <row r="254" spans="2:65" s="1" customFormat="1" ht="16.5" customHeight="1">
      <c r="B254" s="35"/>
      <c r="C254" s="183" t="s">
        <v>471</v>
      </c>
      <c r="D254" s="183" t="s">
        <v>180</v>
      </c>
      <c r="E254" s="184" t="s">
        <v>3679</v>
      </c>
      <c r="F254" s="185" t="s">
        <v>3680</v>
      </c>
      <c r="G254" s="186" t="s">
        <v>496</v>
      </c>
      <c r="H254" s="187">
        <v>131.1</v>
      </c>
      <c r="I254" s="188"/>
      <c r="J254" s="189">
        <f>ROUND(I254*H254,2)</f>
        <v>0</v>
      </c>
      <c r="K254" s="185" t="s">
        <v>184</v>
      </c>
      <c r="L254" s="39"/>
      <c r="M254" s="190" t="s">
        <v>19</v>
      </c>
      <c r="N254" s="191" t="s">
        <v>46</v>
      </c>
      <c r="O254" s="61"/>
      <c r="P254" s="192">
        <f>O254*H254</f>
        <v>0</v>
      </c>
      <c r="Q254" s="192">
        <v>1.1E-4</v>
      </c>
      <c r="R254" s="192">
        <f>Q254*H254</f>
        <v>1.4421E-2</v>
      </c>
      <c r="S254" s="192">
        <v>0</v>
      </c>
      <c r="T254" s="193">
        <f>S254*H254</f>
        <v>0</v>
      </c>
      <c r="AR254" s="18" t="s">
        <v>288</v>
      </c>
      <c r="AT254" s="18" t="s">
        <v>180</v>
      </c>
      <c r="AU254" s="18" t="s">
        <v>85</v>
      </c>
      <c r="AY254" s="18" t="s">
        <v>178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8" t="s">
        <v>83</v>
      </c>
      <c r="BK254" s="194">
        <f>ROUND(I254*H254,2)</f>
        <v>0</v>
      </c>
      <c r="BL254" s="18" t="s">
        <v>288</v>
      </c>
      <c r="BM254" s="18" t="s">
        <v>3681</v>
      </c>
    </row>
    <row r="255" spans="2:65" s="1" customFormat="1" ht="11.25">
      <c r="B255" s="35"/>
      <c r="C255" s="36"/>
      <c r="D255" s="195" t="s">
        <v>187</v>
      </c>
      <c r="E255" s="36"/>
      <c r="F255" s="196" t="s">
        <v>3682</v>
      </c>
      <c r="G255" s="36"/>
      <c r="H255" s="36"/>
      <c r="I255" s="113"/>
      <c r="J255" s="36"/>
      <c r="K255" s="36"/>
      <c r="L255" s="39"/>
      <c r="M255" s="197"/>
      <c r="N255" s="61"/>
      <c r="O255" s="61"/>
      <c r="P255" s="61"/>
      <c r="Q255" s="61"/>
      <c r="R255" s="61"/>
      <c r="S255" s="61"/>
      <c r="T255" s="62"/>
      <c r="AT255" s="18" t="s">
        <v>187</v>
      </c>
      <c r="AU255" s="18" t="s">
        <v>85</v>
      </c>
    </row>
    <row r="256" spans="2:65" s="12" customFormat="1" ht="11.25">
      <c r="B256" s="198"/>
      <c r="C256" s="199"/>
      <c r="D256" s="195" t="s">
        <v>189</v>
      </c>
      <c r="E256" s="200" t="s">
        <v>19</v>
      </c>
      <c r="F256" s="201" t="s">
        <v>3683</v>
      </c>
      <c r="G256" s="199"/>
      <c r="H256" s="200" t="s">
        <v>19</v>
      </c>
      <c r="I256" s="202"/>
      <c r="J256" s="199"/>
      <c r="K256" s="199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189</v>
      </c>
      <c r="AU256" s="207" t="s">
        <v>85</v>
      </c>
      <c r="AV256" s="12" t="s">
        <v>83</v>
      </c>
      <c r="AW256" s="12" t="s">
        <v>35</v>
      </c>
      <c r="AX256" s="12" t="s">
        <v>75</v>
      </c>
      <c r="AY256" s="207" t="s">
        <v>178</v>
      </c>
    </row>
    <row r="257" spans="2:65" s="13" customFormat="1" ht="11.25">
      <c r="B257" s="208"/>
      <c r="C257" s="209"/>
      <c r="D257" s="195" t="s">
        <v>189</v>
      </c>
      <c r="E257" s="210" t="s">
        <v>19</v>
      </c>
      <c r="F257" s="211" t="s">
        <v>3684</v>
      </c>
      <c r="G257" s="209"/>
      <c r="H257" s="212">
        <v>131.1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189</v>
      </c>
      <c r="AU257" s="218" t="s">
        <v>85</v>
      </c>
      <c r="AV257" s="13" t="s">
        <v>85</v>
      </c>
      <c r="AW257" s="13" t="s">
        <v>35</v>
      </c>
      <c r="AX257" s="13" t="s">
        <v>83</v>
      </c>
      <c r="AY257" s="218" t="s">
        <v>178</v>
      </c>
    </row>
    <row r="258" spans="2:65" s="1" customFormat="1" ht="16.5" customHeight="1">
      <c r="B258" s="35"/>
      <c r="C258" s="183" t="s">
        <v>478</v>
      </c>
      <c r="D258" s="183" t="s">
        <v>180</v>
      </c>
      <c r="E258" s="184" t="s">
        <v>3685</v>
      </c>
      <c r="F258" s="185" t="s">
        <v>3686</v>
      </c>
      <c r="G258" s="186" t="s">
        <v>496</v>
      </c>
      <c r="H258" s="187">
        <v>380</v>
      </c>
      <c r="I258" s="188"/>
      <c r="J258" s="189">
        <f>ROUND(I258*H258,2)</f>
        <v>0</v>
      </c>
      <c r="K258" s="185" t="s">
        <v>184</v>
      </c>
      <c r="L258" s="39"/>
      <c r="M258" s="190" t="s">
        <v>19</v>
      </c>
      <c r="N258" s="191" t="s">
        <v>46</v>
      </c>
      <c r="O258" s="61"/>
      <c r="P258" s="192">
        <f>O258*H258</f>
        <v>0</v>
      </c>
      <c r="Q258" s="192">
        <v>6.9999999999999994E-5</v>
      </c>
      <c r="R258" s="192">
        <f>Q258*H258</f>
        <v>2.6599999999999999E-2</v>
      </c>
      <c r="S258" s="192">
        <v>0</v>
      </c>
      <c r="T258" s="193">
        <f>S258*H258</f>
        <v>0</v>
      </c>
      <c r="AR258" s="18" t="s">
        <v>288</v>
      </c>
      <c r="AT258" s="18" t="s">
        <v>180</v>
      </c>
      <c r="AU258" s="18" t="s">
        <v>85</v>
      </c>
      <c r="AY258" s="18" t="s">
        <v>178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83</v>
      </c>
      <c r="BK258" s="194">
        <f>ROUND(I258*H258,2)</f>
        <v>0</v>
      </c>
      <c r="BL258" s="18" t="s">
        <v>288</v>
      </c>
      <c r="BM258" s="18" t="s">
        <v>3687</v>
      </c>
    </row>
    <row r="259" spans="2:65" s="1" customFormat="1" ht="11.25">
      <c r="B259" s="35"/>
      <c r="C259" s="36"/>
      <c r="D259" s="195" t="s">
        <v>187</v>
      </c>
      <c r="E259" s="36"/>
      <c r="F259" s="196" t="s">
        <v>3688</v>
      </c>
      <c r="G259" s="36"/>
      <c r="H259" s="36"/>
      <c r="I259" s="113"/>
      <c r="J259" s="36"/>
      <c r="K259" s="36"/>
      <c r="L259" s="39"/>
      <c r="M259" s="197"/>
      <c r="N259" s="61"/>
      <c r="O259" s="61"/>
      <c r="P259" s="61"/>
      <c r="Q259" s="61"/>
      <c r="R259" s="61"/>
      <c r="S259" s="61"/>
      <c r="T259" s="62"/>
      <c r="AT259" s="18" t="s">
        <v>187</v>
      </c>
      <c r="AU259" s="18" t="s">
        <v>85</v>
      </c>
    </row>
    <row r="260" spans="2:65" s="12" customFormat="1" ht="11.25">
      <c r="B260" s="198"/>
      <c r="C260" s="199"/>
      <c r="D260" s="195" t="s">
        <v>189</v>
      </c>
      <c r="E260" s="200" t="s">
        <v>19</v>
      </c>
      <c r="F260" s="201" t="s">
        <v>3689</v>
      </c>
      <c r="G260" s="199"/>
      <c r="H260" s="200" t="s">
        <v>19</v>
      </c>
      <c r="I260" s="202"/>
      <c r="J260" s="199"/>
      <c r="K260" s="199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189</v>
      </c>
      <c r="AU260" s="207" t="s">
        <v>85</v>
      </c>
      <c r="AV260" s="12" t="s">
        <v>83</v>
      </c>
      <c r="AW260" s="12" t="s">
        <v>35</v>
      </c>
      <c r="AX260" s="12" t="s">
        <v>75</v>
      </c>
      <c r="AY260" s="207" t="s">
        <v>178</v>
      </c>
    </row>
    <row r="261" spans="2:65" s="13" customFormat="1" ht="11.25">
      <c r="B261" s="208"/>
      <c r="C261" s="209"/>
      <c r="D261" s="195" t="s">
        <v>189</v>
      </c>
      <c r="E261" s="210" t="s">
        <v>19</v>
      </c>
      <c r="F261" s="211" t="s">
        <v>3690</v>
      </c>
      <c r="G261" s="209"/>
      <c r="H261" s="212">
        <v>380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189</v>
      </c>
      <c r="AU261" s="218" t="s">
        <v>85</v>
      </c>
      <c r="AV261" s="13" t="s">
        <v>85</v>
      </c>
      <c r="AW261" s="13" t="s">
        <v>35</v>
      </c>
      <c r="AX261" s="13" t="s">
        <v>83</v>
      </c>
      <c r="AY261" s="218" t="s">
        <v>178</v>
      </c>
    </row>
    <row r="262" spans="2:65" s="1" customFormat="1" ht="16.5" customHeight="1">
      <c r="B262" s="35"/>
      <c r="C262" s="183" t="s">
        <v>484</v>
      </c>
      <c r="D262" s="183" t="s">
        <v>180</v>
      </c>
      <c r="E262" s="184" t="s">
        <v>3691</v>
      </c>
      <c r="F262" s="185" t="s">
        <v>3692</v>
      </c>
      <c r="G262" s="186" t="s">
        <v>291</v>
      </c>
      <c r="H262" s="187">
        <v>1</v>
      </c>
      <c r="I262" s="188"/>
      <c r="J262" s="189">
        <f>ROUND(I262*H262,2)</f>
        <v>0</v>
      </c>
      <c r="K262" s="185" t="s">
        <v>184</v>
      </c>
      <c r="L262" s="39"/>
      <c r="M262" s="190" t="s">
        <v>19</v>
      </c>
      <c r="N262" s="191" t="s">
        <v>46</v>
      </c>
      <c r="O262" s="61"/>
      <c r="P262" s="192">
        <f>O262*H262</f>
        <v>0</v>
      </c>
      <c r="Q262" s="192">
        <v>5.3E-3</v>
      </c>
      <c r="R262" s="192">
        <f>Q262*H262</f>
        <v>5.3E-3</v>
      </c>
      <c r="S262" s="192">
        <v>0</v>
      </c>
      <c r="T262" s="193">
        <f>S262*H262</f>
        <v>0</v>
      </c>
      <c r="AR262" s="18" t="s">
        <v>288</v>
      </c>
      <c r="AT262" s="18" t="s">
        <v>180</v>
      </c>
      <c r="AU262" s="18" t="s">
        <v>85</v>
      </c>
      <c r="AY262" s="18" t="s">
        <v>178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83</v>
      </c>
      <c r="BK262" s="194">
        <f>ROUND(I262*H262,2)</f>
        <v>0</v>
      </c>
      <c r="BL262" s="18" t="s">
        <v>288</v>
      </c>
      <c r="BM262" s="18" t="s">
        <v>3693</v>
      </c>
    </row>
    <row r="263" spans="2:65" s="1" customFormat="1" ht="11.25">
      <c r="B263" s="35"/>
      <c r="C263" s="36"/>
      <c r="D263" s="195" t="s">
        <v>187</v>
      </c>
      <c r="E263" s="36"/>
      <c r="F263" s="196" t="s">
        <v>3694</v>
      </c>
      <c r="G263" s="36"/>
      <c r="H263" s="36"/>
      <c r="I263" s="113"/>
      <c r="J263" s="36"/>
      <c r="K263" s="36"/>
      <c r="L263" s="39"/>
      <c r="M263" s="197"/>
      <c r="N263" s="61"/>
      <c r="O263" s="61"/>
      <c r="P263" s="61"/>
      <c r="Q263" s="61"/>
      <c r="R263" s="61"/>
      <c r="S263" s="61"/>
      <c r="T263" s="62"/>
      <c r="AT263" s="18" t="s">
        <v>187</v>
      </c>
      <c r="AU263" s="18" t="s">
        <v>85</v>
      </c>
    </row>
    <row r="264" spans="2:65" s="1" customFormat="1" ht="16.5" customHeight="1">
      <c r="B264" s="35"/>
      <c r="C264" s="183" t="s">
        <v>493</v>
      </c>
      <c r="D264" s="183" t="s">
        <v>180</v>
      </c>
      <c r="E264" s="184" t="s">
        <v>3695</v>
      </c>
      <c r="F264" s="185" t="s">
        <v>3696</v>
      </c>
      <c r="G264" s="186" t="s">
        <v>291</v>
      </c>
      <c r="H264" s="187">
        <v>1</v>
      </c>
      <c r="I264" s="188"/>
      <c r="J264" s="189">
        <f>ROUND(I264*H264,2)</f>
        <v>0</v>
      </c>
      <c r="K264" s="185" t="s">
        <v>184</v>
      </c>
      <c r="L264" s="39"/>
      <c r="M264" s="190" t="s">
        <v>19</v>
      </c>
      <c r="N264" s="191" t="s">
        <v>46</v>
      </c>
      <c r="O264" s="61"/>
      <c r="P264" s="192">
        <f>O264*H264</f>
        <v>0</v>
      </c>
      <c r="Q264" s="192">
        <v>5.8999999999999999E-3</v>
      </c>
      <c r="R264" s="192">
        <f>Q264*H264</f>
        <v>5.8999999999999999E-3</v>
      </c>
      <c r="S264" s="192">
        <v>0</v>
      </c>
      <c r="T264" s="193">
        <f>S264*H264</f>
        <v>0</v>
      </c>
      <c r="AR264" s="18" t="s">
        <v>288</v>
      </c>
      <c r="AT264" s="18" t="s">
        <v>180</v>
      </c>
      <c r="AU264" s="18" t="s">
        <v>85</v>
      </c>
      <c r="AY264" s="18" t="s">
        <v>178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83</v>
      </c>
      <c r="BK264" s="194">
        <f>ROUND(I264*H264,2)</f>
        <v>0</v>
      </c>
      <c r="BL264" s="18" t="s">
        <v>288</v>
      </c>
      <c r="BM264" s="18" t="s">
        <v>3697</v>
      </c>
    </row>
    <row r="265" spans="2:65" s="1" customFormat="1" ht="11.25">
      <c r="B265" s="35"/>
      <c r="C265" s="36"/>
      <c r="D265" s="195" t="s">
        <v>187</v>
      </c>
      <c r="E265" s="36"/>
      <c r="F265" s="196" t="s">
        <v>3698</v>
      </c>
      <c r="G265" s="36"/>
      <c r="H265" s="36"/>
      <c r="I265" s="113"/>
      <c r="J265" s="36"/>
      <c r="K265" s="36"/>
      <c r="L265" s="39"/>
      <c r="M265" s="197"/>
      <c r="N265" s="61"/>
      <c r="O265" s="61"/>
      <c r="P265" s="61"/>
      <c r="Q265" s="61"/>
      <c r="R265" s="61"/>
      <c r="S265" s="61"/>
      <c r="T265" s="62"/>
      <c r="AT265" s="18" t="s">
        <v>187</v>
      </c>
      <c r="AU265" s="18" t="s">
        <v>85</v>
      </c>
    </row>
    <row r="266" spans="2:65" s="1" customFormat="1" ht="16.5" customHeight="1">
      <c r="B266" s="35"/>
      <c r="C266" s="183" t="s">
        <v>503</v>
      </c>
      <c r="D266" s="183" t="s">
        <v>180</v>
      </c>
      <c r="E266" s="184" t="s">
        <v>3699</v>
      </c>
      <c r="F266" s="185" t="s">
        <v>3700</v>
      </c>
      <c r="G266" s="186" t="s">
        <v>291</v>
      </c>
      <c r="H266" s="187">
        <v>1</v>
      </c>
      <c r="I266" s="188"/>
      <c r="J266" s="189">
        <f>ROUND(I266*H266,2)</f>
        <v>0</v>
      </c>
      <c r="K266" s="185" t="s">
        <v>184</v>
      </c>
      <c r="L266" s="39"/>
      <c r="M266" s="190" t="s">
        <v>19</v>
      </c>
      <c r="N266" s="191" t="s">
        <v>46</v>
      </c>
      <c r="O266" s="61"/>
      <c r="P266" s="192">
        <f>O266*H266</f>
        <v>0</v>
      </c>
      <c r="Q266" s="192">
        <v>1.4200000000000001E-2</v>
      </c>
      <c r="R266" s="192">
        <f>Q266*H266</f>
        <v>1.4200000000000001E-2</v>
      </c>
      <c r="S266" s="192">
        <v>0</v>
      </c>
      <c r="T266" s="193">
        <f>S266*H266</f>
        <v>0</v>
      </c>
      <c r="AR266" s="18" t="s">
        <v>288</v>
      </c>
      <c r="AT266" s="18" t="s">
        <v>180</v>
      </c>
      <c r="AU266" s="18" t="s">
        <v>85</v>
      </c>
      <c r="AY266" s="18" t="s">
        <v>178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8" t="s">
        <v>83</v>
      </c>
      <c r="BK266" s="194">
        <f>ROUND(I266*H266,2)</f>
        <v>0</v>
      </c>
      <c r="BL266" s="18" t="s">
        <v>288</v>
      </c>
      <c r="BM266" s="18" t="s">
        <v>3701</v>
      </c>
    </row>
    <row r="267" spans="2:65" s="1" customFormat="1" ht="19.5">
      <c r="B267" s="35"/>
      <c r="C267" s="36"/>
      <c r="D267" s="195" t="s">
        <v>187</v>
      </c>
      <c r="E267" s="36"/>
      <c r="F267" s="196" t="s">
        <v>3702</v>
      </c>
      <c r="G267" s="36"/>
      <c r="H267" s="36"/>
      <c r="I267" s="113"/>
      <c r="J267" s="36"/>
      <c r="K267" s="36"/>
      <c r="L267" s="39"/>
      <c r="M267" s="197"/>
      <c r="N267" s="61"/>
      <c r="O267" s="61"/>
      <c r="P267" s="61"/>
      <c r="Q267" s="61"/>
      <c r="R267" s="61"/>
      <c r="S267" s="61"/>
      <c r="T267" s="62"/>
      <c r="AT267" s="18" t="s">
        <v>187</v>
      </c>
      <c r="AU267" s="18" t="s">
        <v>85</v>
      </c>
    </row>
    <row r="268" spans="2:65" s="12" customFormat="1" ht="11.25">
      <c r="B268" s="198"/>
      <c r="C268" s="199"/>
      <c r="D268" s="195" t="s">
        <v>189</v>
      </c>
      <c r="E268" s="200" t="s">
        <v>19</v>
      </c>
      <c r="F268" s="201" t="s">
        <v>3703</v>
      </c>
      <c r="G268" s="199"/>
      <c r="H268" s="200" t="s">
        <v>19</v>
      </c>
      <c r="I268" s="202"/>
      <c r="J268" s="199"/>
      <c r="K268" s="199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189</v>
      </c>
      <c r="AU268" s="207" t="s">
        <v>85</v>
      </c>
      <c r="AV268" s="12" t="s">
        <v>83</v>
      </c>
      <c r="AW268" s="12" t="s">
        <v>35</v>
      </c>
      <c r="AX268" s="12" t="s">
        <v>75</v>
      </c>
      <c r="AY268" s="207" t="s">
        <v>178</v>
      </c>
    </row>
    <row r="269" spans="2:65" s="13" customFormat="1" ht="11.25">
      <c r="B269" s="208"/>
      <c r="C269" s="209"/>
      <c r="D269" s="195" t="s">
        <v>189</v>
      </c>
      <c r="E269" s="210" t="s">
        <v>19</v>
      </c>
      <c r="F269" s="211" t="s">
        <v>83</v>
      </c>
      <c r="G269" s="209"/>
      <c r="H269" s="212">
        <v>1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189</v>
      </c>
      <c r="AU269" s="218" t="s">
        <v>85</v>
      </c>
      <c r="AV269" s="13" t="s">
        <v>85</v>
      </c>
      <c r="AW269" s="13" t="s">
        <v>35</v>
      </c>
      <c r="AX269" s="13" t="s">
        <v>83</v>
      </c>
      <c r="AY269" s="218" t="s">
        <v>178</v>
      </c>
    </row>
    <row r="270" spans="2:65" s="1" customFormat="1" ht="16.5" customHeight="1">
      <c r="B270" s="35"/>
      <c r="C270" s="183" t="s">
        <v>508</v>
      </c>
      <c r="D270" s="183" t="s">
        <v>180</v>
      </c>
      <c r="E270" s="184" t="s">
        <v>3704</v>
      </c>
      <c r="F270" s="185" t="s">
        <v>3705</v>
      </c>
      <c r="G270" s="186" t="s">
        <v>291</v>
      </c>
      <c r="H270" s="187">
        <v>1</v>
      </c>
      <c r="I270" s="188"/>
      <c r="J270" s="189">
        <f>ROUND(I270*H270,2)</f>
        <v>0</v>
      </c>
      <c r="K270" s="185" t="s">
        <v>184</v>
      </c>
      <c r="L270" s="39"/>
      <c r="M270" s="190" t="s">
        <v>19</v>
      </c>
      <c r="N270" s="191" t="s">
        <v>46</v>
      </c>
      <c r="O270" s="61"/>
      <c r="P270" s="192">
        <f>O270*H270</f>
        <v>0</v>
      </c>
      <c r="Q270" s="192">
        <v>1.2699999999999999E-2</v>
      </c>
      <c r="R270" s="192">
        <f>Q270*H270</f>
        <v>1.2699999999999999E-2</v>
      </c>
      <c r="S270" s="192">
        <v>0</v>
      </c>
      <c r="T270" s="193">
        <f>S270*H270</f>
        <v>0</v>
      </c>
      <c r="AR270" s="18" t="s">
        <v>288</v>
      </c>
      <c r="AT270" s="18" t="s">
        <v>180</v>
      </c>
      <c r="AU270" s="18" t="s">
        <v>85</v>
      </c>
      <c r="AY270" s="18" t="s">
        <v>178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83</v>
      </c>
      <c r="BK270" s="194">
        <f>ROUND(I270*H270,2)</f>
        <v>0</v>
      </c>
      <c r="BL270" s="18" t="s">
        <v>288</v>
      </c>
      <c r="BM270" s="18" t="s">
        <v>3706</v>
      </c>
    </row>
    <row r="271" spans="2:65" s="1" customFormat="1" ht="19.5">
      <c r="B271" s="35"/>
      <c r="C271" s="36"/>
      <c r="D271" s="195" t="s">
        <v>187</v>
      </c>
      <c r="E271" s="36"/>
      <c r="F271" s="196" t="s">
        <v>3707</v>
      </c>
      <c r="G271" s="36"/>
      <c r="H271" s="36"/>
      <c r="I271" s="113"/>
      <c r="J271" s="36"/>
      <c r="K271" s="36"/>
      <c r="L271" s="39"/>
      <c r="M271" s="197"/>
      <c r="N271" s="61"/>
      <c r="O271" s="61"/>
      <c r="P271" s="61"/>
      <c r="Q271" s="61"/>
      <c r="R271" s="61"/>
      <c r="S271" s="61"/>
      <c r="T271" s="62"/>
      <c r="AT271" s="18" t="s">
        <v>187</v>
      </c>
      <c r="AU271" s="18" t="s">
        <v>85</v>
      </c>
    </row>
    <row r="272" spans="2:65" s="12" customFormat="1" ht="11.25">
      <c r="B272" s="198"/>
      <c r="C272" s="199"/>
      <c r="D272" s="195" t="s">
        <v>189</v>
      </c>
      <c r="E272" s="200" t="s">
        <v>19</v>
      </c>
      <c r="F272" s="201" t="s">
        <v>3708</v>
      </c>
      <c r="G272" s="199"/>
      <c r="H272" s="200" t="s">
        <v>19</v>
      </c>
      <c r="I272" s="202"/>
      <c r="J272" s="199"/>
      <c r="K272" s="199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189</v>
      </c>
      <c r="AU272" s="207" t="s">
        <v>85</v>
      </c>
      <c r="AV272" s="12" t="s">
        <v>83</v>
      </c>
      <c r="AW272" s="12" t="s">
        <v>35</v>
      </c>
      <c r="AX272" s="12" t="s">
        <v>75</v>
      </c>
      <c r="AY272" s="207" t="s">
        <v>178</v>
      </c>
    </row>
    <row r="273" spans="2:65" s="13" customFormat="1" ht="11.25">
      <c r="B273" s="208"/>
      <c r="C273" s="209"/>
      <c r="D273" s="195" t="s">
        <v>189</v>
      </c>
      <c r="E273" s="210" t="s">
        <v>19</v>
      </c>
      <c r="F273" s="211" t="s">
        <v>83</v>
      </c>
      <c r="G273" s="209"/>
      <c r="H273" s="212">
        <v>1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189</v>
      </c>
      <c r="AU273" s="218" t="s">
        <v>85</v>
      </c>
      <c r="AV273" s="13" t="s">
        <v>85</v>
      </c>
      <c r="AW273" s="13" t="s">
        <v>35</v>
      </c>
      <c r="AX273" s="13" t="s">
        <v>83</v>
      </c>
      <c r="AY273" s="218" t="s">
        <v>178</v>
      </c>
    </row>
    <row r="274" spans="2:65" s="1" customFormat="1" ht="16.5" customHeight="1">
      <c r="B274" s="35"/>
      <c r="C274" s="183" t="s">
        <v>514</v>
      </c>
      <c r="D274" s="183" t="s">
        <v>180</v>
      </c>
      <c r="E274" s="184" t="s">
        <v>3709</v>
      </c>
      <c r="F274" s="185" t="s">
        <v>3710</v>
      </c>
      <c r="G274" s="186" t="s">
        <v>291</v>
      </c>
      <c r="H274" s="187">
        <v>30</v>
      </c>
      <c r="I274" s="188"/>
      <c r="J274" s="189">
        <f>ROUND(I274*H274,2)</f>
        <v>0</v>
      </c>
      <c r="K274" s="185" t="s">
        <v>184</v>
      </c>
      <c r="L274" s="39"/>
      <c r="M274" s="190" t="s">
        <v>19</v>
      </c>
      <c r="N274" s="191" t="s">
        <v>46</v>
      </c>
      <c r="O274" s="61"/>
      <c r="P274" s="192">
        <f>O274*H274</f>
        <v>0</v>
      </c>
      <c r="Q274" s="192">
        <v>6.9999999999999994E-5</v>
      </c>
      <c r="R274" s="192">
        <f>Q274*H274</f>
        <v>2.0999999999999999E-3</v>
      </c>
      <c r="S274" s="192">
        <v>0</v>
      </c>
      <c r="T274" s="193">
        <f>S274*H274</f>
        <v>0</v>
      </c>
      <c r="AR274" s="18" t="s">
        <v>288</v>
      </c>
      <c r="AT274" s="18" t="s">
        <v>180</v>
      </c>
      <c r="AU274" s="18" t="s">
        <v>85</v>
      </c>
      <c r="AY274" s="18" t="s">
        <v>178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83</v>
      </c>
      <c r="BK274" s="194">
        <f>ROUND(I274*H274,2)</f>
        <v>0</v>
      </c>
      <c r="BL274" s="18" t="s">
        <v>288</v>
      </c>
      <c r="BM274" s="18" t="s">
        <v>3711</v>
      </c>
    </row>
    <row r="275" spans="2:65" s="1" customFormat="1" ht="11.25">
      <c r="B275" s="35"/>
      <c r="C275" s="36"/>
      <c r="D275" s="195" t="s">
        <v>187</v>
      </c>
      <c r="E275" s="36"/>
      <c r="F275" s="196" t="s">
        <v>3712</v>
      </c>
      <c r="G275" s="36"/>
      <c r="H275" s="36"/>
      <c r="I275" s="113"/>
      <c r="J275" s="36"/>
      <c r="K275" s="36"/>
      <c r="L275" s="39"/>
      <c r="M275" s="197"/>
      <c r="N275" s="61"/>
      <c r="O275" s="61"/>
      <c r="P275" s="61"/>
      <c r="Q275" s="61"/>
      <c r="R275" s="61"/>
      <c r="S275" s="61"/>
      <c r="T275" s="62"/>
      <c r="AT275" s="18" t="s">
        <v>187</v>
      </c>
      <c r="AU275" s="18" t="s">
        <v>85</v>
      </c>
    </row>
    <row r="276" spans="2:65" s="12" customFormat="1" ht="11.25">
      <c r="B276" s="198"/>
      <c r="C276" s="199"/>
      <c r="D276" s="195" t="s">
        <v>189</v>
      </c>
      <c r="E276" s="200" t="s">
        <v>19</v>
      </c>
      <c r="F276" s="201" t="s">
        <v>3713</v>
      </c>
      <c r="G276" s="199"/>
      <c r="H276" s="200" t="s">
        <v>19</v>
      </c>
      <c r="I276" s="202"/>
      <c r="J276" s="199"/>
      <c r="K276" s="199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189</v>
      </c>
      <c r="AU276" s="207" t="s">
        <v>85</v>
      </c>
      <c r="AV276" s="12" t="s">
        <v>83</v>
      </c>
      <c r="AW276" s="12" t="s">
        <v>35</v>
      </c>
      <c r="AX276" s="12" t="s">
        <v>75</v>
      </c>
      <c r="AY276" s="207" t="s">
        <v>178</v>
      </c>
    </row>
    <row r="277" spans="2:65" s="13" customFormat="1" ht="11.25">
      <c r="B277" s="208"/>
      <c r="C277" s="209"/>
      <c r="D277" s="195" t="s">
        <v>189</v>
      </c>
      <c r="E277" s="210" t="s">
        <v>19</v>
      </c>
      <c r="F277" s="211" t="s">
        <v>393</v>
      </c>
      <c r="G277" s="209"/>
      <c r="H277" s="212">
        <v>30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189</v>
      </c>
      <c r="AU277" s="218" t="s">
        <v>85</v>
      </c>
      <c r="AV277" s="13" t="s">
        <v>85</v>
      </c>
      <c r="AW277" s="13" t="s">
        <v>35</v>
      </c>
      <c r="AX277" s="13" t="s">
        <v>83</v>
      </c>
      <c r="AY277" s="218" t="s">
        <v>178</v>
      </c>
    </row>
    <row r="278" spans="2:65" s="1" customFormat="1" ht="16.5" customHeight="1">
      <c r="B278" s="35"/>
      <c r="C278" s="183" t="s">
        <v>519</v>
      </c>
      <c r="D278" s="183" t="s">
        <v>180</v>
      </c>
      <c r="E278" s="184" t="s">
        <v>3714</v>
      </c>
      <c r="F278" s="185" t="s">
        <v>3715</v>
      </c>
      <c r="G278" s="186" t="s">
        <v>291</v>
      </c>
      <c r="H278" s="187">
        <v>1</v>
      </c>
      <c r="I278" s="188"/>
      <c r="J278" s="189">
        <f>ROUND(I278*H278,2)</f>
        <v>0</v>
      </c>
      <c r="K278" s="185" t="s">
        <v>184</v>
      </c>
      <c r="L278" s="39"/>
      <c r="M278" s="190" t="s">
        <v>19</v>
      </c>
      <c r="N278" s="191" t="s">
        <v>46</v>
      </c>
      <c r="O278" s="61"/>
      <c r="P278" s="192">
        <f>O278*H278</f>
        <v>0</v>
      </c>
      <c r="Q278" s="192">
        <v>8.0000000000000007E-5</v>
      </c>
      <c r="R278" s="192">
        <f>Q278*H278</f>
        <v>8.0000000000000007E-5</v>
      </c>
      <c r="S278" s="192">
        <v>0</v>
      </c>
      <c r="T278" s="193">
        <f>S278*H278</f>
        <v>0</v>
      </c>
      <c r="AR278" s="18" t="s">
        <v>288</v>
      </c>
      <c r="AT278" s="18" t="s">
        <v>180</v>
      </c>
      <c r="AU278" s="18" t="s">
        <v>85</v>
      </c>
      <c r="AY278" s="18" t="s">
        <v>178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83</v>
      </c>
      <c r="BK278" s="194">
        <f>ROUND(I278*H278,2)</f>
        <v>0</v>
      </c>
      <c r="BL278" s="18" t="s">
        <v>288</v>
      </c>
      <c r="BM278" s="18" t="s">
        <v>3716</v>
      </c>
    </row>
    <row r="279" spans="2:65" s="1" customFormat="1" ht="19.5">
      <c r="B279" s="35"/>
      <c r="C279" s="36"/>
      <c r="D279" s="195" t="s">
        <v>187</v>
      </c>
      <c r="E279" s="36"/>
      <c r="F279" s="196" t="s">
        <v>3717</v>
      </c>
      <c r="G279" s="36"/>
      <c r="H279" s="36"/>
      <c r="I279" s="113"/>
      <c r="J279" s="36"/>
      <c r="K279" s="36"/>
      <c r="L279" s="39"/>
      <c r="M279" s="197"/>
      <c r="N279" s="61"/>
      <c r="O279" s="61"/>
      <c r="P279" s="61"/>
      <c r="Q279" s="61"/>
      <c r="R279" s="61"/>
      <c r="S279" s="61"/>
      <c r="T279" s="62"/>
      <c r="AT279" s="18" t="s">
        <v>187</v>
      </c>
      <c r="AU279" s="18" t="s">
        <v>85</v>
      </c>
    </row>
    <row r="280" spans="2:65" s="1" customFormat="1" ht="16.5" customHeight="1">
      <c r="B280" s="35"/>
      <c r="C280" s="183" t="s">
        <v>526</v>
      </c>
      <c r="D280" s="183" t="s">
        <v>180</v>
      </c>
      <c r="E280" s="184" t="s">
        <v>3718</v>
      </c>
      <c r="F280" s="185" t="s">
        <v>3719</v>
      </c>
      <c r="G280" s="186" t="s">
        <v>496</v>
      </c>
      <c r="H280" s="187">
        <v>30</v>
      </c>
      <c r="I280" s="188"/>
      <c r="J280" s="189">
        <f>ROUND(I280*H280,2)</f>
        <v>0</v>
      </c>
      <c r="K280" s="185" t="s">
        <v>212</v>
      </c>
      <c r="L280" s="39"/>
      <c r="M280" s="190" t="s">
        <v>19</v>
      </c>
      <c r="N280" s="191" t="s">
        <v>46</v>
      </c>
      <c r="O280" s="61"/>
      <c r="P280" s="192">
        <f>O280*H280</f>
        <v>0</v>
      </c>
      <c r="Q280" s="192">
        <v>7.1400000000000001E-5</v>
      </c>
      <c r="R280" s="192">
        <f>Q280*H280</f>
        <v>2.1419999999999998E-3</v>
      </c>
      <c r="S280" s="192">
        <v>0</v>
      </c>
      <c r="T280" s="193">
        <f>S280*H280</f>
        <v>0</v>
      </c>
      <c r="AR280" s="18" t="s">
        <v>288</v>
      </c>
      <c r="AT280" s="18" t="s">
        <v>180</v>
      </c>
      <c r="AU280" s="18" t="s">
        <v>85</v>
      </c>
      <c r="AY280" s="18" t="s">
        <v>178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83</v>
      </c>
      <c r="BK280" s="194">
        <f>ROUND(I280*H280,2)</f>
        <v>0</v>
      </c>
      <c r="BL280" s="18" t="s">
        <v>288</v>
      </c>
      <c r="BM280" s="18" t="s">
        <v>3720</v>
      </c>
    </row>
    <row r="281" spans="2:65" s="1" customFormat="1" ht="11.25">
      <c r="B281" s="35"/>
      <c r="C281" s="36"/>
      <c r="D281" s="195" t="s">
        <v>187</v>
      </c>
      <c r="E281" s="36"/>
      <c r="F281" s="196" t="s">
        <v>3719</v>
      </c>
      <c r="G281" s="36"/>
      <c r="H281" s="36"/>
      <c r="I281" s="113"/>
      <c r="J281" s="36"/>
      <c r="K281" s="36"/>
      <c r="L281" s="39"/>
      <c r="M281" s="197"/>
      <c r="N281" s="61"/>
      <c r="O281" s="61"/>
      <c r="P281" s="61"/>
      <c r="Q281" s="61"/>
      <c r="R281" s="61"/>
      <c r="S281" s="61"/>
      <c r="T281" s="62"/>
      <c r="AT281" s="18" t="s">
        <v>187</v>
      </c>
      <c r="AU281" s="18" t="s">
        <v>85</v>
      </c>
    </row>
    <row r="282" spans="2:65" s="1" customFormat="1" ht="58.5">
      <c r="B282" s="35"/>
      <c r="C282" s="36"/>
      <c r="D282" s="195" t="s">
        <v>333</v>
      </c>
      <c r="E282" s="36"/>
      <c r="F282" s="241" t="s">
        <v>3721</v>
      </c>
      <c r="G282" s="36"/>
      <c r="H282" s="36"/>
      <c r="I282" s="113"/>
      <c r="J282" s="36"/>
      <c r="K282" s="36"/>
      <c r="L282" s="39"/>
      <c r="M282" s="197"/>
      <c r="N282" s="61"/>
      <c r="O282" s="61"/>
      <c r="P282" s="61"/>
      <c r="Q282" s="61"/>
      <c r="R282" s="61"/>
      <c r="S282" s="61"/>
      <c r="T282" s="62"/>
      <c r="AT282" s="18" t="s">
        <v>333</v>
      </c>
      <c r="AU282" s="18" t="s">
        <v>85</v>
      </c>
    </row>
    <row r="283" spans="2:65" s="1" customFormat="1" ht="16.5" customHeight="1">
      <c r="B283" s="35"/>
      <c r="C283" s="183" t="s">
        <v>533</v>
      </c>
      <c r="D283" s="183" t="s">
        <v>180</v>
      </c>
      <c r="E283" s="184" t="s">
        <v>3722</v>
      </c>
      <c r="F283" s="185" t="s">
        <v>3723</v>
      </c>
      <c r="G283" s="186" t="s">
        <v>1843</v>
      </c>
      <c r="H283" s="255"/>
      <c r="I283" s="188"/>
      <c r="J283" s="189">
        <f>ROUND(I283*H283,2)</f>
        <v>0</v>
      </c>
      <c r="K283" s="185" t="s">
        <v>184</v>
      </c>
      <c r="L283" s="39"/>
      <c r="M283" s="190" t="s">
        <v>19</v>
      </c>
      <c r="N283" s="191" t="s">
        <v>46</v>
      </c>
      <c r="O283" s="61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AR283" s="18" t="s">
        <v>288</v>
      </c>
      <c r="AT283" s="18" t="s">
        <v>180</v>
      </c>
      <c r="AU283" s="18" t="s">
        <v>85</v>
      </c>
      <c r="AY283" s="18" t="s">
        <v>178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83</v>
      </c>
      <c r="BK283" s="194">
        <f>ROUND(I283*H283,2)</f>
        <v>0</v>
      </c>
      <c r="BL283" s="18" t="s">
        <v>288</v>
      </c>
      <c r="BM283" s="18" t="s">
        <v>3724</v>
      </c>
    </row>
    <row r="284" spans="2:65" s="1" customFormat="1" ht="19.5">
      <c r="B284" s="35"/>
      <c r="C284" s="36"/>
      <c r="D284" s="195" t="s">
        <v>187</v>
      </c>
      <c r="E284" s="36"/>
      <c r="F284" s="196" t="s">
        <v>3725</v>
      </c>
      <c r="G284" s="36"/>
      <c r="H284" s="36"/>
      <c r="I284" s="113"/>
      <c r="J284" s="36"/>
      <c r="K284" s="36"/>
      <c r="L284" s="39"/>
      <c r="M284" s="197"/>
      <c r="N284" s="61"/>
      <c r="O284" s="61"/>
      <c r="P284" s="61"/>
      <c r="Q284" s="61"/>
      <c r="R284" s="61"/>
      <c r="S284" s="61"/>
      <c r="T284" s="62"/>
      <c r="AT284" s="18" t="s">
        <v>187</v>
      </c>
      <c r="AU284" s="18" t="s">
        <v>85</v>
      </c>
    </row>
    <row r="285" spans="2:65" s="11" customFormat="1" ht="22.9" customHeight="1">
      <c r="B285" s="167"/>
      <c r="C285" s="168"/>
      <c r="D285" s="169" t="s">
        <v>74</v>
      </c>
      <c r="E285" s="181" t="s">
        <v>3726</v>
      </c>
      <c r="F285" s="181" t="s">
        <v>3727</v>
      </c>
      <c r="G285" s="168"/>
      <c r="H285" s="168"/>
      <c r="I285" s="171"/>
      <c r="J285" s="182">
        <f>BK285</f>
        <v>0</v>
      </c>
      <c r="K285" s="168"/>
      <c r="L285" s="173"/>
      <c r="M285" s="174"/>
      <c r="N285" s="175"/>
      <c r="O285" s="175"/>
      <c r="P285" s="176">
        <f>SUM(P286:P302)</f>
        <v>0</v>
      </c>
      <c r="Q285" s="175"/>
      <c r="R285" s="176">
        <f>SUM(R286:R302)</f>
        <v>0</v>
      </c>
      <c r="S285" s="175"/>
      <c r="T285" s="177">
        <f>SUM(T286:T302)</f>
        <v>0</v>
      </c>
      <c r="AR285" s="178" t="s">
        <v>85</v>
      </c>
      <c r="AT285" s="179" t="s">
        <v>74</v>
      </c>
      <c r="AU285" s="179" t="s">
        <v>83</v>
      </c>
      <c r="AY285" s="178" t="s">
        <v>178</v>
      </c>
      <c r="BK285" s="180">
        <f>SUM(BK286:BK302)</f>
        <v>0</v>
      </c>
    </row>
    <row r="286" spans="2:65" s="1" customFormat="1" ht="16.5" customHeight="1">
      <c r="B286" s="35"/>
      <c r="C286" s="183" t="s">
        <v>538</v>
      </c>
      <c r="D286" s="183" t="s">
        <v>180</v>
      </c>
      <c r="E286" s="184" t="s">
        <v>3728</v>
      </c>
      <c r="F286" s="185" t="s">
        <v>3729</v>
      </c>
      <c r="G286" s="186" t="s">
        <v>344</v>
      </c>
      <c r="H286" s="187">
        <v>24</v>
      </c>
      <c r="I286" s="188"/>
      <c r="J286" s="189">
        <f>ROUND(I286*H286,2)</f>
        <v>0</v>
      </c>
      <c r="K286" s="185" t="s">
        <v>212</v>
      </c>
      <c r="L286" s="39"/>
      <c r="M286" s="190" t="s">
        <v>19</v>
      </c>
      <c r="N286" s="191" t="s">
        <v>46</v>
      </c>
      <c r="O286" s="61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AR286" s="18" t="s">
        <v>288</v>
      </c>
      <c r="AT286" s="18" t="s">
        <v>180</v>
      </c>
      <c r="AU286" s="18" t="s">
        <v>85</v>
      </c>
      <c r="AY286" s="18" t="s">
        <v>178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83</v>
      </c>
      <c r="BK286" s="194">
        <f>ROUND(I286*H286,2)</f>
        <v>0</v>
      </c>
      <c r="BL286" s="18" t="s">
        <v>288</v>
      </c>
      <c r="BM286" s="18" t="s">
        <v>3730</v>
      </c>
    </row>
    <row r="287" spans="2:65" s="1" customFormat="1" ht="11.25">
      <c r="B287" s="35"/>
      <c r="C287" s="36"/>
      <c r="D287" s="195" t="s">
        <v>187</v>
      </c>
      <c r="E287" s="36"/>
      <c r="F287" s="196" t="s">
        <v>3729</v>
      </c>
      <c r="G287" s="36"/>
      <c r="H287" s="36"/>
      <c r="I287" s="113"/>
      <c r="J287" s="36"/>
      <c r="K287" s="36"/>
      <c r="L287" s="39"/>
      <c r="M287" s="197"/>
      <c r="N287" s="61"/>
      <c r="O287" s="61"/>
      <c r="P287" s="61"/>
      <c r="Q287" s="61"/>
      <c r="R287" s="61"/>
      <c r="S287" s="61"/>
      <c r="T287" s="62"/>
      <c r="AT287" s="18" t="s">
        <v>187</v>
      </c>
      <c r="AU287" s="18" t="s">
        <v>85</v>
      </c>
    </row>
    <row r="288" spans="2:65" s="1" customFormat="1" ht="16.5" customHeight="1">
      <c r="B288" s="35"/>
      <c r="C288" s="183" t="s">
        <v>544</v>
      </c>
      <c r="D288" s="183" t="s">
        <v>180</v>
      </c>
      <c r="E288" s="184" t="s">
        <v>3731</v>
      </c>
      <c r="F288" s="185" t="s">
        <v>3732</v>
      </c>
      <c r="G288" s="186" t="s">
        <v>291</v>
      </c>
      <c r="H288" s="187">
        <v>1</v>
      </c>
      <c r="I288" s="188"/>
      <c r="J288" s="189">
        <f>ROUND(I288*H288,2)</f>
        <v>0</v>
      </c>
      <c r="K288" s="185" t="s">
        <v>212</v>
      </c>
      <c r="L288" s="39"/>
      <c r="M288" s="190" t="s">
        <v>19</v>
      </c>
      <c r="N288" s="191" t="s">
        <v>46</v>
      </c>
      <c r="O288" s="61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AR288" s="18" t="s">
        <v>288</v>
      </c>
      <c r="AT288" s="18" t="s">
        <v>180</v>
      </c>
      <c r="AU288" s="18" t="s">
        <v>85</v>
      </c>
      <c r="AY288" s="18" t="s">
        <v>178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83</v>
      </c>
      <c r="BK288" s="194">
        <f>ROUND(I288*H288,2)</f>
        <v>0</v>
      </c>
      <c r="BL288" s="18" t="s">
        <v>288</v>
      </c>
      <c r="BM288" s="18" t="s">
        <v>3733</v>
      </c>
    </row>
    <row r="289" spans="2:65" s="1" customFormat="1" ht="11.25">
      <c r="B289" s="35"/>
      <c r="C289" s="36"/>
      <c r="D289" s="195" t="s">
        <v>187</v>
      </c>
      <c r="E289" s="36"/>
      <c r="F289" s="196" t="s">
        <v>3732</v>
      </c>
      <c r="G289" s="36"/>
      <c r="H289" s="36"/>
      <c r="I289" s="113"/>
      <c r="J289" s="36"/>
      <c r="K289" s="36"/>
      <c r="L289" s="39"/>
      <c r="M289" s="197"/>
      <c r="N289" s="61"/>
      <c r="O289" s="61"/>
      <c r="P289" s="61"/>
      <c r="Q289" s="61"/>
      <c r="R289" s="61"/>
      <c r="S289" s="61"/>
      <c r="T289" s="62"/>
      <c r="AT289" s="18" t="s">
        <v>187</v>
      </c>
      <c r="AU289" s="18" t="s">
        <v>85</v>
      </c>
    </row>
    <row r="290" spans="2:65" s="1" customFormat="1" ht="19.5">
      <c r="B290" s="35"/>
      <c r="C290" s="36"/>
      <c r="D290" s="195" t="s">
        <v>333</v>
      </c>
      <c r="E290" s="36"/>
      <c r="F290" s="241" t="s">
        <v>3734</v>
      </c>
      <c r="G290" s="36"/>
      <c r="H290" s="36"/>
      <c r="I290" s="113"/>
      <c r="J290" s="36"/>
      <c r="K290" s="36"/>
      <c r="L290" s="39"/>
      <c r="M290" s="197"/>
      <c r="N290" s="61"/>
      <c r="O290" s="61"/>
      <c r="P290" s="61"/>
      <c r="Q290" s="61"/>
      <c r="R290" s="61"/>
      <c r="S290" s="61"/>
      <c r="T290" s="62"/>
      <c r="AT290" s="18" t="s">
        <v>333</v>
      </c>
      <c r="AU290" s="18" t="s">
        <v>85</v>
      </c>
    </row>
    <row r="291" spans="2:65" s="1" customFormat="1" ht="16.5" customHeight="1">
      <c r="B291" s="35"/>
      <c r="C291" s="183" t="s">
        <v>553</v>
      </c>
      <c r="D291" s="183" t="s">
        <v>180</v>
      </c>
      <c r="E291" s="184" t="s">
        <v>3735</v>
      </c>
      <c r="F291" s="185" t="s">
        <v>3736</v>
      </c>
      <c r="G291" s="186" t="s">
        <v>496</v>
      </c>
      <c r="H291" s="187">
        <v>1215</v>
      </c>
      <c r="I291" s="188"/>
      <c r="J291" s="189">
        <f>ROUND(I291*H291,2)</f>
        <v>0</v>
      </c>
      <c r="K291" s="185" t="s">
        <v>212</v>
      </c>
      <c r="L291" s="39"/>
      <c r="M291" s="190" t="s">
        <v>19</v>
      </c>
      <c r="N291" s="191" t="s">
        <v>46</v>
      </c>
      <c r="O291" s="61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AR291" s="18" t="s">
        <v>288</v>
      </c>
      <c r="AT291" s="18" t="s">
        <v>180</v>
      </c>
      <c r="AU291" s="18" t="s">
        <v>85</v>
      </c>
      <c r="AY291" s="18" t="s">
        <v>178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83</v>
      </c>
      <c r="BK291" s="194">
        <f>ROUND(I291*H291,2)</f>
        <v>0</v>
      </c>
      <c r="BL291" s="18" t="s">
        <v>288</v>
      </c>
      <c r="BM291" s="18" t="s">
        <v>3737</v>
      </c>
    </row>
    <row r="292" spans="2:65" s="1" customFormat="1" ht="11.25">
      <c r="B292" s="35"/>
      <c r="C292" s="36"/>
      <c r="D292" s="195" t="s">
        <v>187</v>
      </c>
      <c r="E292" s="36"/>
      <c r="F292" s="196" t="s">
        <v>3736</v>
      </c>
      <c r="G292" s="36"/>
      <c r="H292" s="36"/>
      <c r="I292" s="113"/>
      <c r="J292" s="36"/>
      <c r="K292" s="36"/>
      <c r="L292" s="39"/>
      <c r="M292" s="197"/>
      <c r="N292" s="61"/>
      <c r="O292" s="61"/>
      <c r="P292" s="61"/>
      <c r="Q292" s="61"/>
      <c r="R292" s="61"/>
      <c r="S292" s="61"/>
      <c r="T292" s="62"/>
      <c r="AT292" s="18" t="s">
        <v>187</v>
      </c>
      <c r="AU292" s="18" t="s">
        <v>85</v>
      </c>
    </row>
    <row r="293" spans="2:65" s="12" customFormat="1" ht="11.25">
      <c r="B293" s="198"/>
      <c r="C293" s="199"/>
      <c r="D293" s="195" t="s">
        <v>189</v>
      </c>
      <c r="E293" s="200" t="s">
        <v>19</v>
      </c>
      <c r="F293" s="201" t="s">
        <v>3738</v>
      </c>
      <c r="G293" s="199"/>
      <c r="H293" s="200" t="s">
        <v>19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189</v>
      </c>
      <c r="AU293" s="207" t="s">
        <v>85</v>
      </c>
      <c r="AV293" s="12" t="s">
        <v>83</v>
      </c>
      <c r="AW293" s="12" t="s">
        <v>35</v>
      </c>
      <c r="AX293" s="12" t="s">
        <v>75</v>
      </c>
      <c r="AY293" s="207" t="s">
        <v>178</v>
      </c>
    </row>
    <row r="294" spans="2:65" s="13" customFormat="1" ht="11.25">
      <c r="B294" s="208"/>
      <c r="C294" s="209"/>
      <c r="D294" s="195" t="s">
        <v>189</v>
      </c>
      <c r="E294" s="210" t="s">
        <v>19</v>
      </c>
      <c r="F294" s="211" t="s">
        <v>3517</v>
      </c>
      <c r="G294" s="209"/>
      <c r="H294" s="212">
        <v>39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189</v>
      </c>
      <c r="AU294" s="218" t="s">
        <v>85</v>
      </c>
      <c r="AV294" s="13" t="s">
        <v>85</v>
      </c>
      <c r="AW294" s="13" t="s">
        <v>35</v>
      </c>
      <c r="AX294" s="13" t="s">
        <v>75</v>
      </c>
      <c r="AY294" s="218" t="s">
        <v>178</v>
      </c>
    </row>
    <row r="295" spans="2:65" s="13" customFormat="1" ht="11.25">
      <c r="B295" s="208"/>
      <c r="C295" s="209"/>
      <c r="D295" s="195" t="s">
        <v>189</v>
      </c>
      <c r="E295" s="210" t="s">
        <v>19</v>
      </c>
      <c r="F295" s="211" t="s">
        <v>3519</v>
      </c>
      <c r="G295" s="209"/>
      <c r="H295" s="212">
        <v>13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189</v>
      </c>
      <c r="AU295" s="218" t="s">
        <v>85</v>
      </c>
      <c r="AV295" s="13" t="s">
        <v>85</v>
      </c>
      <c r="AW295" s="13" t="s">
        <v>35</v>
      </c>
      <c r="AX295" s="13" t="s">
        <v>75</v>
      </c>
      <c r="AY295" s="218" t="s">
        <v>178</v>
      </c>
    </row>
    <row r="296" spans="2:65" s="15" customFormat="1" ht="11.25">
      <c r="B296" s="230"/>
      <c r="C296" s="231"/>
      <c r="D296" s="195" t="s">
        <v>189</v>
      </c>
      <c r="E296" s="232" t="s">
        <v>19</v>
      </c>
      <c r="F296" s="233" t="s">
        <v>274</v>
      </c>
      <c r="G296" s="231"/>
      <c r="H296" s="234">
        <v>52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189</v>
      </c>
      <c r="AU296" s="240" t="s">
        <v>85</v>
      </c>
      <c r="AV296" s="15" t="s">
        <v>198</v>
      </c>
      <c r="AW296" s="15" t="s">
        <v>35</v>
      </c>
      <c r="AX296" s="15" t="s">
        <v>75</v>
      </c>
      <c r="AY296" s="240" t="s">
        <v>178</v>
      </c>
    </row>
    <row r="297" spans="2:65" s="12" customFormat="1" ht="11.25">
      <c r="B297" s="198"/>
      <c r="C297" s="199"/>
      <c r="D297" s="195" t="s">
        <v>189</v>
      </c>
      <c r="E297" s="200" t="s">
        <v>19</v>
      </c>
      <c r="F297" s="201" t="s">
        <v>3739</v>
      </c>
      <c r="G297" s="199"/>
      <c r="H297" s="200" t="s">
        <v>19</v>
      </c>
      <c r="I297" s="202"/>
      <c r="J297" s="199"/>
      <c r="K297" s="199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189</v>
      </c>
      <c r="AU297" s="207" t="s">
        <v>85</v>
      </c>
      <c r="AV297" s="12" t="s">
        <v>83</v>
      </c>
      <c r="AW297" s="12" t="s">
        <v>35</v>
      </c>
      <c r="AX297" s="12" t="s">
        <v>75</v>
      </c>
      <c r="AY297" s="207" t="s">
        <v>178</v>
      </c>
    </row>
    <row r="298" spans="2:65" s="12" customFormat="1" ht="11.25">
      <c r="B298" s="198"/>
      <c r="C298" s="199"/>
      <c r="D298" s="195" t="s">
        <v>189</v>
      </c>
      <c r="E298" s="200" t="s">
        <v>19</v>
      </c>
      <c r="F298" s="201" t="s">
        <v>3607</v>
      </c>
      <c r="G298" s="199"/>
      <c r="H298" s="200" t="s">
        <v>19</v>
      </c>
      <c r="I298" s="202"/>
      <c r="J298" s="199"/>
      <c r="K298" s="199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189</v>
      </c>
      <c r="AU298" s="207" t="s">
        <v>85</v>
      </c>
      <c r="AV298" s="12" t="s">
        <v>83</v>
      </c>
      <c r="AW298" s="12" t="s">
        <v>35</v>
      </c>
      <c r="AX298" s="12" t="s">
        <v>75</v>
      </c>
      <c r="AY298" s="207" t="s">
        <v>178</v>
      </c>
    </row>
    <row r="299" spans="2:65" s="13" customFormat="1" ht="11.25">
      <c r="B299" s="208"/>
      <c r="C299" s="209"/>
      <c r="D299" s="195" t="s">
        <v>189</v>
      </c>
      <c r="E299" s="210" t="s">
        <v>19</v>
      </c>
      <c r="F299" s="211" t="s">
        <v>3740</v>
      </c>
      <c r="G299" s="209"/>
      <c r="H299" s="212">
        <v>1163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189</v>
      </c>
      <c r="AU299" s="218" t="s">
        <v>85</v>
      </c>
      <c r="AV299" s="13" t="s">
        <v>85</v>
      </c>
      <c r="AW299" s="13" t="s">
        <v>35</v>
      </c>
      <c r="AX299" s="13" t="s">
        <v>75</v>
      </c>
      <c r="AY299" s="218" t="s">
        <v>178</v>
      </c>
    </row>
    <row r="300" spans="2:65" s="14" customFormat="1" ht="11.25">
      <c r="B300" s="219"/>
      <c r="C300" s="220"/>
      <c r="D300" s="195" t="s">
        <v>189</v>
      </c>
      <c r="E300" s="221" t="s">
        <v>19</v>
      </c>
      <c r="F300" s="222" t="s">
        <v>258</v>
      </c>
      <c r="G300" s="220"/>
      <c r="H300" s="223">
        <v>1215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189</v>
      </c>
      <c r="AU300" s="229" t="s">
        <v>85</v>
      </c>
      <c r="AV300" s="14" t="s">
        <v>185</v>
      </c>
      <c r="AW300" s="14" t="s">
        <v>35</v>
      </c>
      <c r="AX300" s="14" t="s">
        <v>83</v>
      </c>
      <c r="AY300" s="229" t="s">
        <v>178</v>
      </c>
    </row>
    <row r="301" spans="2:65" s="1" customFormat="1" ht="16.5" customHeight="1">
      <c r="B301" s="35"/>
      <c r="C301" s="183" t="s">
        <v>560</v>
      </c>
      <c r="D301" s="183" t="s">
        <v>180</v>
      </c>
      <c r="E301" s="184" t="s">
        <v>3741</v>
      </c>
      <c r="F301" s="185" t="s">
        <v>3742</v>
      </c>
      <c r="G301" s="186" t="s">
        <v>291</v>
      </c>
      <c r="H301" s="187">
        <v>1</v>
      </c>
      <c r="I301" s="188"/>
      <c r="J301" s="189">
        <f>ROUND(I301*H301,2)</f>
        <v>0</v>
      </c>
      <c r="K301" s="185" t="s">
        <v>212</v>
      </c>
      <c r="L301" s="39"/>
      <c r="M301" s="190" t="s">
        <v>19</v>
      </c>
      <c r="N301" s="191" t="s">
        <v>46</v>
      </c>
      <c r="O301" s="61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AR301" s="18" t="s">
        <v>288</v>
      </c>
      <c r="AT301" s="18" t="s">
        <v>180</v>
      </c>
      <c r="AU301" s="18" t="s">
        <v>85</v>
      </c>
      <c r="AY301" s="18" t="s">
        <v>178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83</v>
      </c>
      <c r="BK301" s="194">
        <f>ROUND(I301*H301,2)</f>
        <v>0</v>
      </c>
      <c r="BL301" s="18" t="s">
        <v>288</v>
      </c>
      <c r="BM301" s="18" t="s">
        <v>3743</v>
      </c>
    </row>
    <row r="302" spans="2:65" s="1" customFormat="1" ht="11.25">
      <c r="B302" s="35"/>
      <c r="C302" s="36"/>
      <c r="D302" s="195" t="s">
        <v>187</v>
      </c>
      <c r="E302" s="36"/>
      <c r="F302" s="196" t="s">
        <v>3742</v>
      </c>
      <c r="G302" s="36"/>
      <c r="H302" s="36"/>
      <c r="I302" s="113"/>
      <c r="J302" s="36"/>
      <c r="K302" s="36"/>
      <c r="L302" s="39"/>
      <c r="M302" s="197"/>
      <c r="N302" s="61"/>
      <c r="O302" s="61"/>
      <c r="P302" s="61"/>
      <c r="Q302" s="61"/>
      <c r="R302" s="61"/>
      <c r="S302" s="61"/>
      <c r="T302" s="62"/>
      <c r="AT302" s="18" t="s">
        <v>187</v>
      </c>
      <c r="AU302" s="18" t="s">
        <v>85</v>
      </c>
    </row>
    <row r="303" spans="2:65" s="11" customFormat="1" ht="25.9" customHeight="1">
      <c r="B303" s="167"/>
      <c r="C303" s="168"/>
      <c r="D303" s="169" t="s">
        <v>74</v>
      </c>
      <c r="E303" s="170" t="s">
        <v>3744</v>
      </c>
      <c r="F303" s="170" t="s">
        <v>3745</v>
      </c>
      <c r="G303" s="168"/>
      <c r="H303" s="168"/>
      <c r="I303" s="171"/>
      <c r="J303" s="172">
        <f>BK303</f>
        <v>0</v>
      </c>
      <c r="K303" s="168"/>
      <c r="L303" s="173"/>
      <c r="M303" s="174"/>
      <c r="N303" s="175"/>
      <c r="O303" s="175"/>
      <c r="P303" s="176">
        <f>SUM(P304:P313)</f>
        <v>0</v>
      </c>
      <c r="Q303" s="175"/>
      <c r="R303" s="176">
        <f>SUM(R304:R313)</f>
        <v>0.08</v>
      </c>
      <c r="S303" s="175"/>
      <c r="T303" s="177">
        <f>SUM(T304:T313)</f>
        <v>0</v>
      </c>
      <c r="AR303" s="178" t="s">
        <v>185</v>
      </c>
      <c r="AT303" s="179" t="s">
        <v>74</v>
      </c>
      <c r="AU303" s="179" t="s">
        <v>75</v>
      </c>
      <c r="AY303" s="178" t="s">
        <v>178</v>
      </c>
      <c r="BK303" s="180">
        <f>SUM(BK304:BK313)</f>
        <v>0</v>
      </c>
    </row>
    <row r="304" spans="2:65" s="1" customFormat="1" ht="16.5" customHeight="1">
      <c r="B304" s="35"/>
      <c r="C304" s="183" t="s">
        <v>567</v>
      </c>
      <c r="D304" s="183" t="s">
        <v>180</v>
      </c>
      <c r="E304" s="184" t="s">
        <v>3746</v>
      </c>
      <c r="F304" s="185" t="s">
        <v>3747</v>
      </c>
      <c r="G304" s="186" t="s">
        <v>344</v>
      </c>
      <c r="H304" s="187">
        <v>5</v>
      </c>
      <c r="I304" s="188"/>
      <c r="J304" s="189">
        <f>ROUND(I304*H304,2)</f>
        <v>0</v>
      </c>
      <c r="K304" s="185" t="s">
        <v>184</v>
      </c>
      <c r="L304" s="39"/>
      <c r="M304" s="190" t="s">
        <v>19</v>
      </c>
      <c r="N304" s="191" t="s">
        <v>46</v>
      </c>
      <c r="O304" s="61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AR304" s="18" t="s">
        <v>3748</v>
      </c>
      <c r="AT304" s="18" t="s">
        <v>180</v>
      </c>
      <c r="AU304" s="18" t="s">
        <v>83</v>
      </c>
      <c r="AY304" s="18" t="s">
        <v>178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83</v>
      </c>
      <c r="BK304" s="194">
        <f>ROUND(I304*H304,2)</f>
        <v>0</v>
      </c>
      <c r="BL304" s="18" t="s">
        <v>3748</v>
      </c>
      <c r="BM304" s="18" t="s">
        <v>3749</v>
      </c>
    </row>
    <row r="305" spans="2:65" s="1" customFormat="1" ht="11.25">
      <c r="B305" s="35"/>
      <c r="C305" s="36"/>
      <c r="D305" s="195" t="s">
        <v>187</v>
      </c>
      <c r="E305" s="36"/>
      <c r="F305" s="196" t="s">
        <v>3750</v>
      </c>
      <c r="G305" s="36"/>
      <c r="H305" s="36"/>
      <c r="I305" s="113"/>
      <c r="J305" s="36"/>
      <c r="K305" s="36"/>
      <c r="L305" s="39"/>
      <c r="M305" s="197"/>
      <c r="N305" s="61"/>
      <c r="O305" s="61"/>
      <c r="P305" s="61"/>
      <c r="Q305" s="61"/>
      <c r="R305" s="61"/>
      <c r="S305" s="61"/>
      <c r="T305" s="62"/>
      <c r="AT305" s="18" t="s">
        <v>187</v>
      </c>
      <c r="AU305" s="18" t="s">
        <v>83</v>
      </c>
    </row>
    <row r="306" spans="2:65" s="12" customFormat="1" ht="11.25">
      <c r="B306" s="198"/>
      <c r="C306" s="199"/>
      <c r="D306" s="195" t="s">
        <v>189</v>
      </c>
      <c r="E306" s="200" t="s">
        <v>19</v>
      </c>
      <c r="F306" s="201" t="s">
        <v>3751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83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65" s="13" customFormat="1" ht="11.25">
      <c r="B307" s="208"/>
      <c r="C307" s="209"/>
      <c r="D307" s="195" t="s">
        <v>189</v>
      </c>
      <c r="E307" s="210" t="s">
        <v>19</v>
      </c>
      <c r="F307" s="211" t="s">
        <v>209</v>
      </c>
      <c r="G307" s="209"/>
      <c r="H307" s="212">
        <v>5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189</v>
      </c>
      <c r="AU307" s="218" t="s">
        <v>83</v>
      </c>
      <c r="AV307" s="13" t="s">
        <v>85</v>
      </c>
      <c r="AW307" s="13" t="s">
        <v>35</v>
      </c>
      <c r="AX307" s="13" t="s">
        <v>83</v>
      </c>
      <c r="AY307" s="218" t="s">
        <v>178</v>
      </c>
    </row>
    <row r="308" spans="2:65" s="1" customFormat="1" ht="16.5" customHeight="1">
      <c r="B308" s="35"/>
      <c r="C308" s="245" t="s">
        <v>575</v>
      </c>
      <c r="D308" s="245" t="s">
        <v>970</v>
      </c>
      <c r="E308" s="246" t="s">
        <v>3752</v>
      </c>
      <c r="F308" s="247" t="s">
        <v>3753</v>
      </c>
      <c r="G308" s="248" t="s">
        <v>2338</v>
      </c>
      <c r="H308" s="249">
        <v>50</v>
      </c>
      <c r="I308" s="250"/>
      <c r="J308" s="251">
        <f>ROUND(I308*H308,2)</f>
        <v>0</v>
      </c>
      <c r="K308" s="247" t="s">
        <v>184</v>
      </c>
      <c r="L308" s="252"/>
      <c r="M308" s="253" t="s">
        <v>19</v>
      </c>
      <c r="N308" s="254" t="s">
        <v>46</v>
      </c>
      <c r="O308" s="61"/>
      <c r="P308" s="192">
        <f>O308*H308</f>
        <v>0</v>
      </c>
      <c r="Q308" s="192">
        <v>1E-3</v>
      </c>
      <c r="R308" s="192">
        <f>Q308*H308</f>
        <v>0.05</v>
      </c>
      <c r="S308" s="192">
        <v>0</v>
      </c>
      <c r="T308" s="193">
        <f>S308*H308</f>
        <v>0</v>
      </c>
      <c r="AR308" s="18" t="s">
        <v>3754</v>
      </c>
      <c r="AT308" s="18" t="s">
        <v>970</v>
      </c>
      <c r="AU308" s="18" t="s">
        <v>83</v>
      </c>
      <c r="AY308" s="18" t="s">
        <v>178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8" t="s">
        <v>83</v>
      </c>
      <c r="BK308" s="194">
        <f>ROUND(I308*H308,2)</f>
        <v>0</v>
      </c>
      <c r="BL308" s="18" t="s">
        <v>3754</v>
      </c>
      <c r="BM308" s="18" t="s">
        <v>3755</v>
      </c>
    </row>
    <row r="309" spans="2:65" s="1" customFormat="1" ht="11.25">
      <c r="B309" s="35"/>
      <c r="C309" s="36"/>
      <c r="D309" s="195" t="s">
        <v>187</v>
      </c>
      <c r="E309" s="36"/>
      <c r="F309" s="196" t="s">
        <v>3753</v>
      </c>
      <c r="G309" s="36"/>
      <c r="H309" s="36"/>
      <c r="I309" s="113"/>
      <c r="J309" s="36"/>
      <c r="K309" s="36"/>
      <c r="L309" s="39"/>
      <c r="M309" s="197"/>
      <c r="N309" s="61"/>
      <c r="O309" s="61"/>
      <c r="P309" s="61"/>
      <c r="Q309" s="61"/>
      <c r="R309" s="61"/>
      <c r="S309" s="61"/>
      <c r="T309" s="62"/>
      <c r="AT309" s="18" t="s">
        <v>187</v>
      </c>
      <c r="AU309" s="18" t="s">
        <v>83</v>
      </c>
    </row>
    <row r="310" spans="2:65" s="1" customFormat="1" ht="16.5" customHeight="1">
      <c r="B310" s="35"/>
      <c r="C310" s="245" t="s">
        <v>582</v>
      </c>
      <c r="D310" s="245" t="s">
        <v>970</v>
      </c>
      <c r="E310" s="246" t="s">
        <v>3756</v>
      </c>
      <c r="F310" s="247" t="s">
        <v>3757</v>
      </c>
      <c r="G310" s="248" t="s">
        <v>2338</v>
      </c>
      <c r="H310" s="249">
        <v>30</v>
      </c>
      <c r="I310" s="250"/>
      <c r="J310" s="251">
        <f>ROUND(I310*H310,2)</f>
        <v>0</v>
      </c>
      <c r="K310" s="247" t="s">
        <v>184</v>
      </c>
      <c r="L310" s="252"/>
      <c r="M310" s="253" t="s">
        <v>19</v>
      </c>
      <c r="N310" s="254" t="s">
        <v>46</v>
      </c>
      <c r="O310" s="61"/>
      <c r="P310" s="192">
        <f>O310*H310</f>
        <v>0</v>
      </c>
      <c r="Q310" s="192">
        <v>1E-3</v>
      </c>
      <c r="R310" s="192">
        <f>Q310*H310</f>
        <v>0.03</v>
      </c>
      <c r="S310" s="192">
        <v>0</v>
      </c>
      <c r="T310" s="193">
        <f>S310*H310</f>
        <v>0</v>
      </c>
      <c r="AR310" s="18" t="s">
        <v>3754</v>
      </c>
      <c r="AT310" s="18" t="s">
        <v>970</v>
      </c>
      <c r="AU310" s="18" t="s">
        <v>83</v>
      </c>
      <c r="AY310" s="18" t="s">
        <v>178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83</v>
      </c>
      <c r="BK310" s="194">
        <f>ROUND(I310*H310,2)</f>
        <v>0</v>
      </c>
      <c r="BL310" s="18" t="s">
        <v>3754</v>
      </c>
      <c r="BM310" s="18" t="s">
        <v>3758</v>
      </c>
    </row>
    <row r="311" spans="2:65" s="1" customFormat="1" ht="11.25">
      <c r="B311" s="35"/>
      <c r="C311" s="36"/>
      <c r="D311" s="195" t="s">
        <v>187</v>
      </c>
      <c r="E311" s="36"/>
      <c r="F311" s="196" t="s">
        <v>3757</v>
      </c>
      <c r="G311" s="36"/>
      <c r="H311" s="36"/>
      <c r="I311" s="113"/>
      <c r="J311" s="36"/>
      <c r="K311" s="36"/>
      <c r="L311" s="39"/>
      <c r="M311" s="197"/>
      <c r="N311" s="61"/>
      <c r="O311" s="61"/>
      <c r="P311" s="61"/>
      <c r="Q311" s="61"/>
      <c r="R311" s="61"/>
      <c r="S311" s="61"/>
      <c r="T311" s="62"/>
      <c r="AT311" s="18" t="s">
        <v>187</v>
      </c>
      <c r="AU311" s="18" t="s">
        <v>83</v>
      </c>
    </row>
    <row r="312" spans="2:65" s="1" customFormat="1" ht="16.5" customHeight="1">
      <c r="B312" s="35"/>
      <c r="C312" s="183" t="s">
        <v>590</v>
      </c>
      <c r="D312" s="183" t="s">
        <v>180</v>
      </c>
      <c r="E312" s="184" t="s">
        <v>3759</v>
      </c>
      <c r="F312" s="185" t="s">
        <v>3760</v>
      </c>
      <c r="G312" s="186" t="s">
        <v>291</v>
      </c>
      <c r="H312" s="187">
        <v>1</v>
      </c>
      <c r="I312" s="188"/>
      <c r="J312" s="189">
        <f>ROUND(I312*H312,2)</f>
        <v>0</v>
      </c>
      <c r="K312" s="185" t="s">
        <v>212</v>
      </c>
      <c r="L312" s="39"/>
      <c r="M312" s="190" t="s">
        <v>19</v>
      </c>
      <c r="N312" s="191" t="s">
        <v>46</v>
      </c>
      <c r="O312" s="61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AR312" s="18" t="s">
        <v>3754</v>
      </c>
      <c r="AT312" s="18" t="s">
        <v>180</v>
      </c>
      <c r="AU312" s="18" t="s">
        <v>83</v>
      </c>
      <c r="AY312" s="18" t="s">
        <v>178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8" t="s">
        <v>83</v>
      </c>
      <c r="BK312" s="194">
        <f>ROUND(I312*H312,2)</f>
        <v>0</v>
      </c>
      <c r="BL312" s="18" t="s">
        <v>3754</v>
      </c>
      <c r="BM312" s="18" t="s">
        <v>3761</v>
      </c>
    </row>
    <row r="313" spans="2:65" s="1" customFormat="1" ht="11.25">
      <c r="B313" s="35"/>
      <c r="C313" s="36"/>
      <c r="D313" s="195" t="s">
        <v>187</v>
      </c>
      <c r="E313" s="36"/>
      <c r="F313" s="196" t="s">
        <v>3760</v>
      </c>
      <c r="G313" s="36"/>
      <c r="H313" s="36"/>
      <c r="I313" s="113"/>
      <c r="J313" s="36"/>
      <c r="K313" s="36"/>
      <c r="L313" s="39"/>
      <c r="M313" s="256"/>
      <c r="N313" s="257"/>
      <c r="O313" s="257"/>
      <c r="P313" s="257"/>
      <c r="Q313" s="257"/>
      <c r="R313" s="257"/>
      <c r="S313" s="257"/>
      <c r="T313" s="258"/>
      <c r="AT313" s="18" t="s">
        <v>187</v>
      </c>
      <c r="AU313" s="18" t="s">
        <v>83</v>
      </c>
    </row>
    <row r="314" spans="2:65" s="1" customFormat="1" ht="6.95" customHeight="1">
      <c r="B314" s="47"/>
      <c r="C314" s="48"/>
      <c r="D314" s="48"/>
      <c r="E314" s="48"/>
      <c r="F314" s="48"/>
      <c r="G314" s="48"/>
      <c r="H314" s="48"/>
      <c r="I314" s="135"/>
      <c r="J314" s="48"/>
      <c r="K314" s="48"/>
      <c r="L314" s="39"/>
    </row>
  </sheetData>
  <sheetProtection algorithmName="SHA-512" hashValue="SxNxmSdnB6jUwkZuyZ6yNAp6Oiy4/hRhZAqDsEEbn9/qzqyfy9V1aNNJbpWmEdnKtuoMLjsq8MGsxA9Ib835fA==" saltValue="VrOGLCsGquL3iivRNcXarI3bpSqc2T1KrEAFQVimuqDEpdcUeRTL39NLuPHUE4atLvYB65Rrap0eMUoM8MDlVw==" spinCount="100000" sheet="1" objects="1" scenarios="1" formatColumns="0" formatRows="0" autoFilter="0"/>
  <autoFilter ref="C99:K313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737"/>
  <sheetViews>
    <sheetView showGridLines="0" workbookViewId="0">
      <selection activeCell="D6" sqref="D6"/>
    </sheetView>
  </sheetViews>
  <sheetFormatPr defaultRowHeight="15"/>
  <cols>
    <col min="1" max="1" width="2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102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s="1" customFormat="1" ht="12" customHeight="1">
      <c r="B8" s="39"/>
      <c r="D8" s="112" t="s">
        <v>140</v>
      </c>
      <c r="I8" s="113"/>
      <c r="L8" s="39"/>
    </row>
    <row r="9" spans="2:46" s="1" customFormat="1" ht="36.950000000000003" customHeight="1">
      <c r="B9" s="39"/>
      <c r="E9" s="386" t="s">
        <v>3762</v>
      </c>
      <c r="F9" s="387"/>
      <c r="G9" s="387"/>
      <c r="H9" s="387"/>
      <c r="I9" s="113"/>
      <c r="L9" s="39"/>
    </row>
    <row r="10" spans="2:46" s="1" customFormat="1" ht="11.25">
      <c r="B10" s="39"/>
      <c r="I10" s="113"/>
      <c r="L10" s="39"/>
    </row>
    <row r="11" spans="2:46" s="1" customFormat="1" ht="12" customHeight="1">
      <c r="B11" s="39"/>
      <c r="D11" s="112" t="s">
        <v>18</v>
      </c>
      <c r="F11" s="18" t="s">
        <v>19</v>
      </c>
      <c r="I11" s="114" t="s">
        <v>20</v>
      </c>
      <c r="J11" s="18" t="s">
        <v>19</v>
      </c>
      <c r="L11" s="39"/>
    </row>
    <row r="12" spans="2:46" s="1" customFormat="1" ht="12" customHeight="1">
      <c r="B12" s="39"/>
      <c r="D12" s="112" t="s">
        <v>21</v>
      </c>
      <c r="F12" s="18" t="s">
        <v>22</v>
      </c>
      <c r="I12" s="114" t="s">
        <v>23</v>
      </c>
      <c r="J12" s="115" t="str">
        <f>'Rekapitulace stavby'!AN8</f>
        <v>18.5.2019</v>
      </c>
      <c r="L12" s="39"/>
    </row>
    <row r="13" spans="2:46" s="1" customFormat="1" ht="10.9" customHeight="1">
      <c r="B13" s="39"/>
      <c r="I13" s="113"/>
      <c r="L13" s="39"/>
    </row>
    <row r="14" spans="2:46" s="1" customFormat="1" ht="12" customHeight="1">
      <c r="B14" s="39"/>
      <c r="D14" s="112" t="s">
        <v>25</v>
      </c>
      <c r="I14" s="114" t="s">
        <v>26</v>
      </c>
      <c r="J14" s="18" t="s">
        <v>27</v>
      </c>
      <c r="L14" s="39"/>
    </row>
    <row r="15" spans="2:46" s="1" customFormat="1" ht="18" customHeight="1">
      <c r="B15" s="39"/>
      <c r="E15" s="18" t="s">
        <v>28</v>
      </c>
      <c r="I15" s="114" t="s">
        <v>29</v>
      </c>
      <c r="J15" s="18" t="s">
        <v>19</v>
      </c>
      <c r="L15" s="39"/>
    </row>
    <row r="16" spans="2:46" s="1" customFormat="1" ht="6.95" customHeight="1">
      <c r="B16" s="39"/>
      <c r="I16" s="113"/>
      <c r="L16" s="39"/>
    </row>
    <row r="17" spans="2:12" s="1" customFormat="1" ht="12" customHeight="1">
      <c r="B17" s="39"/>
      <c r="D17" s="112" t="s">
        <v>30</v>
      </c>
      <c r="I17" s="114" t="s">
        <v>26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8" t="str">
        <f>'Rekapitulace stavby'!E14</f>
        <v>Vyplň údaj</v>
      </c>
      <c r="F18" s="389"/>
      <c r="G18" s="389"/>
      <c r="H18" s="389"/>
      <c r="I18" s="114" t="s">
        <v>29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13"/>
      <c r="L19" s="39"/>
    </row>
    <row r="20" spans="2:12" s="1" customFormat="1" ht="12" customHeight="1">
      <c r="B20" s="39"/>
      <c r="D20" s="112" t="s">
        <v>32</v>
      </c>
      <c r="I20" s="114" t="s">
        <v>26</v>
      </c>
      <c r="J20" s="18" t="s">
        <v>33</v>
      </c>
      <c r="L20" s="39"/>
    </row>
    <row r="21" spans="2:12" s="1" customFormat="1" ht="18" customHeight="1">
      <c r="B21" s="39"/>
      <c r="E21" s="18" t="s">
        <v>34</v>
      </c>
      <c r="I21" s="114" t="s">
        <v>29</v>
      </c>
      <c r="J21" s="18" t="s">
        <v>19</v>
      </c>
      <c r="L21" s="39"/>
    </row>
    <row r="22" spans="2:12" s="1" customFormat="1" ht="6.95" customHeight="1">
      <c r="B22" s="39"/>
      <c r="I22" s="113"/>
      <c r="L22" s="39"/>
    </row>
    <row r="23" spans="2:12" s="1" customFormat="1" ht="12" customHeight="1">
      <c r="B23" s="39"/>
      <c r="D23" s="112" t="s">
        <v>36</v>
      </c>
      <c r="I23" s="114" t="s">
        <v>26</v>
      </c>
      <c r="J23" s="18" t="s">
        <v>37</v>
      </c>
      <c r="L23" s="39"/>
    </row>
    <row r="24" spans="2:12" s="1" customFormat="1" ht="18" customHeight="1">
      <c r="B24" s="39"/>
      <c r="E24" s="18" t="s">
        <v>38</v>
      </c>
      <c r="I24" s="114" t="s">
        <v>29</v>
      </c>
      <c r="J24" s="18" t="s">
        <v>19</v>
      </c>
      <c r="L24" s="39"/>
    </row>
    <row r="25" spans="2:12" s="1" customFormat="1" ht="6.95" customHeight="1">
      <c r="B25" s="39"/>
      <c r="I25" s="113"/>
      <c r="L25" s="39"/>
    </row>
    <row r="26" spans="2:12" s="1" customFormat="1" ht="12" customHeight="1">
      <c r="B26" s="39"/>
      <c r="D26" s="112" t="s">
        <v>39</v>
      </c>
      <c r="I26" s="113"/>
      <c r="L26" s="39"/>
    </row>
    <row r="27" spans="2:12" s="7" customFormat="1" ht="16.5" customHeight="1">
      <c r="B27" s="116"/>
      <c r="E27" s="390" t="s">
        <v>19</v>
      </c>
      <c r="F27" s="390"/>
      <c r="G27" s="390"/>
      <c r="H27" s="390"/>
      <c r="I27" s="117"/>
      <c r="L27" s="116"/>
    </row>
    <row r="28" spans="2:12" s="1" customFormat="1" ht="6.95" customHeight="1">
      <c r="B28" s="39"/>
      <c r="I28" s="113"/>
      <c r="L28" s="39"/>
    </row>
    <row r="29" spans="2:12" s="1" customFormat="1" ht="6.95" customHeight="1">
      <c r="B29" s="39"/>
      <c r="D29" s="57"/>
      <c r="E29" s="57"/>
      <c r="F29" s="57"/>
      <c r="G29" s="57"/>
      <c r="H29" s="57"/>
      <c r="I29" s="118"/>
      <c r="J29" s="57"/>
      <c r="K29" s="57"/>
      <c r="L29" s="39"/>
    </row>
    <row r="30" spans="2:12" s="1" customFormat="1" ht="25.35" customHeight="1">
      <c r="B30" s="39"/>
      <c r="D30" s="119" t="s">
        <v>41</v>
      </c>
      <c r="I30" s="113"/>
      <c r="J30" s="120">
        <f>ROUND(J96, 2)</f>
        <v>0</v>
      </c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14.45" customHeight="1">
      <c r="B32" s="39"/>
      <c r="F32" s="121" t="s">
        <v>43</v>
      </c>
      <c r="I32" s="122" t="s">
        <v>42</v>
      </c>
      <c r="J32" s="121" t="s">
        <v>44</v>
      </c>
      <c r="L32" s="39"/>
    </row>
    <row r="33" spans="2:12" s="1" customFormat="1" ht="14.45" customHeight="1">
      <c r="B33" s="39"/>
      <c r="D33" s="112" t="s">
        <v>45</v>
      </c>
      <c r="E33" s="112" t="s">
        <v>46</v>
      </c>
      <c r="F33" s="123">
        <f>ROUND((SUM(BE96:BE736)),  2)</f>
        <v>0</v>
      </c>
      <c r="I33" s="124">
        <v>0.21</v>
      </c>
      <c r="J33" s="123">
        <f>ROUND(((SUM(BE96:BE736))*I33),  2)</f>
        <v>0</v>
      </c>
      <c r="L33" s="39"/>
    </row>
    <row r="34" spans="2:12" s="1" customFormat="1" ht="14.45" customHeight="1">
      <c r="B34" s="39"/>
      <c r="E34" s="112" t="s">
        <v>47</v>
      </c>
      <c r="F34" s="123">
        <f>ROUND((SUM(BF96:BF736)),  2)</f>
        <v>0</v>
      </c>
      <c r="I34" s="124">
        <v>0.15</v>
      </c>
      <c r="J34" s="123">
        <f>ROUND(((SUM(BF96:BF736))*I34),  2)</f>
        <v>0</v>
      </c>
      <c r="L34" s="39"/>
    </row>
    <row r="35" spans="2:12" s="1" customFormat="1" ht="14.45" hidden="1" customHeight="1">
      <c r="B35" s="39"/>
      <c r="E35" s="112" t="s">
        <v>48</v>
      </c>
      <c r="F35" s="123">
        <f>ROUND((SUM(BG96:BG736)),  2)</f>
        <v>0</v>
      </c>
      <c r="I35" s="124">
        <v>0.21</v>
      </c>
      <c r="J35" s="123">
        <f>0</f>
        <v>0</v>
      </c>
      <c r="L35" s="39"/>
    </row>
    <row r="36" spans="2:12" s="1" customFormat="1" ht="14.45" hidden="1" customHeight="1">
      <c r="B36" s="39"/>
      <c r="E36" s="112" t="s">
        <v>49</v>
      </c>
      <c r="F36" s="123">
        <f>ROUND((SUM(BH96:BH736)),  2)</f>
        <v>0</v>
      </c>
      <c r="I36" s="124">
        <v>0.15</v>
      </c>
      <c r="J36" s="123">
        <f>0</f>
        <v>0</v>
      </c>
      <c r="L36" s="39"/>
    </row>
    <row r="37" spans="2:12" s="1" customFormat="1" ht="14.45" hidden="1" customHeight="1">
      <c r="B37" s="39"/>
      <c r="E37" s="112" t="s">
        <v>50</v>
      </c>
      <c r="F37" s="123">
        <f>ROUND((SUM(BI96:BI736)),  2)</f>
        <v>0</v>
      </c>
      <c r="I37" s="124">
        <v>0</v>
      </c>
      <c r="J37" s="123">
        <f>0</f>
        <v>0</v>
      </c>
      <c r="L37" s="39"/>
    </row>
    <row r="38" spans="2:12" s="1" customFormat="1" ht="6.95" customHeight="1">
      <c r="B38" s="39"/>
      <c r="I38" s="113"/>
      <c r="L38" s="39"/>
    </row>
    <row r="39" spans="2:12" s="1" customFormat="1" ht="25.35" customHeight="1"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39"/>
    </row>
    <row r="40" spans="2:12" s="1" customFormat="1" ht="14.45" customHeight="1"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39"/>
    </row>
    <row r="44" spans="2:12" s="1" customFormat="1" ht="6.95" customHeight="1"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39"/>
    </row>
    <row r="45" spans="2:12" s="1" customFormat="1" ht="24.95" customHeight="1">
      <c r="B45" s="35"/>
      <c r="C45" s="24" t="s">
        <v>142</v>
      </c>
      <c r="D45" s="36"/>
      <c r="E45" s="36"/>
      <c r="F45" s="36"/>
      <c r="G45" s="36"/>
      <c r="H45" s="36"/>
      <c r="I45" s="113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13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16.5" customHeight="1">
      <c r="B48" s="35"/>
      <c r="C48" s="36"/>
      <c r="D48" s="36"/>
      <c r="E48" s="391" t="str">
        <f>E7</f>
        <v>Modernizace sportovního areálu Za Branou</v>
      </c>
      <c r="F48" s="392"/>
      <c r="G48" s="392"/>
      <c r="H48" s="392"/>
      <c r="I48" s="113"/>
      <c r="J48" s="36"/>
      <c r="K48" s="36"/>
      <c r="L48" s="39"/>
    </row>
    <row r="49" spans="2:47" s="1" customFormat="1" ht="12" customHeight="1">
      <c r="B49" s="35"/>
      <c r="C49" s="30" t="s">
        <v>140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60" t="str">
        <f>E9</f>
        <v>003 - Rekonstrukce tribuny</v>
      </c>
      <c r="F50" s="359"/>
      <c r="G50" s="359"/>
      <c r="H50" s="359"/>
      <c r="I50" s="113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13"/>
      <c r="J51" s="36"/>
      <c r="K51" s="36"/>
      <c r="L51" s="39"/>
    </row>
    <row r="52" spans="2:47" s="1" customFormat="1" ht="12" customHeight="1">
      <c r="B52" s="35"/>
      <c r="C52" s="30" t="s">
        <v>21</v>
      </c>
      <c r="D52" s="36"/>
      <c r="E52" s="36"/>
      <c r="F52" s="28" t="str">
        <f>F12</f>
        <v>Pacov</v>
      </c>
      <c r="G52" s="36"/>
      <c r="H52" s="36"/>
      <c r="I52" s="114" t="s">
        <v>23</v>
      </c>
      <c r="J52" s="56" t="str">
        <f>IF(J12="","",J12)</f>
        <v>18.5.2019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3.7" customHeight="1">
      <c r="B54" s="35"/>
      <c r="C54" s="30" t="s">
        <v>25</v>
      </c>
      <c r="D54" s="36"/>
      <c r="E54" s="36"/>
      <c r="F54" s="28" t="str">
        <f>E15</f>
        <v>TJ Slavoj Pacov</v>
      </c>
      <c r="G54" s="36"/>
      <c r="H54" s="36"/>
      <c r="I54" s="114" t="s">
        <v>32</v>
      </c>
      <c r="J54" s="33" t="str">
        <f>E21</f>
        <v>Ing. Jan Šlechta</v>
      </c>
      <c r="K54" s="36"/>
      <c r="L54" s="39"/>
    </row>
    <row r="55" spans="2:47" s="1" customFormat="1" ht="13.7" customHeight="1">
      <c r="B55" s="35"/>
      <c r="C55" s="30" t="s">
        <v>30</v>
      </c>
      <c r="D55" s="36"/>
      <c r="E55" s="36"/>
      <c r="F55" s="28" t="str">
        <f>IF(E18="","",E18)</f>
        <v>Vyplň údaj</v>
      </c>
      <c r="G55" s="36"/>
      <c r="H55" s="36"/>
      <c r="I55" s="114" t="s">
        <v>36</v>
      </c>
      <c r="J55" s="33" t="str">
        <f>E24</f>
        <v>Ing. Pavel Vochozka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13"/>
      <c r="J56" s="36"/>
      <c r="K56" s="36"/>
      <c r="L56" s="39"/>
    </row>
    <row r="57" spans="2:47" s="1" customFormat="1" ht="29.25" customHeight="1">
      <c r="B57" s="35"/>
      <c r="C57" s="139" t="s">
        <v>143</v>
      </c>
      <c r="D57" s="140"/>
      <c r="E57" s="140"/>
      <c r="F57" s="140"/>
      <c r="G57" s="140"/>
      <c r="H57" s="140"/>
      <c r="I57" s="141"/>
      <c r="J57" s="142" t="s">
        <v>144</v>
      </c>
      <c r="K57" s="140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13"/>
      <c r="J58" s="36"/>
      <c r="K58" s="36"/>
      <c r="L58" s="39"/>
    </row>
    <row r="59" spans="2:47" s="1" customFormat="1" ht="22.9" customHeight="1">
      <c r="B59" s="35"/>
      <c r="C59" s="143" t="s">
        <v>73</v>
      </c>
      <c r="D59" s="36"/>
      <c r="E59" s="36"/>
      <c r="F59" s="36"/>
      <c r="G59" s="36"/>
      <c r="H59" s="36"/>
      <c r="I59" s="113"/>
      <c r="J59" s="74">
        <f>J96</f>
        <v>0</v>
      </c>
      <c r="K59" s="36"/>
      <c r="L59" s="39"/>
      <c r="AU59" s="18" t="s">
        <v>145</v>
      </c>
    </row>
    <row r="60" spans="2:47" s="8" customFormat="1" ht="24.95" customHeight="1">
      <c r="B60" s="144"/>
      <c r="C60" s="145"/>
      <c r="D60" s="146" t="s">
        <v>146</v>
      </c>
      <c r="E60" s="147"/>
      <c r="F60" s="147"/>
      <c r="G60" s="147"/>
      <c r="H60" s="147"/>
      <c r="I60" s="148"/>
      <c r="J60" s="149">
        <f>J97</f>
        <v>0</v>
      </c>
      <c r="K60" s="145"/>
      <c r="L60" s="150"/>
    </row>
    <row r="61" spans="2:47" s="9" customFormat="1" ht="19.899999999999999" customHeight="1">
      <c r="B61" s="151"/>
      <c r="C61" s="95"/>
      <c r="D61" s="152" t="s">
        <v>147</v>
      </c>
      <c r="E61" s="153"/>
      <c r="F61" s="153"/>
      <c r="G61" s="153"/>
      <c r="H61" s="153"/>
      <c r="I61" s="154"/>
      <c r="J61" s="155">
        <f>J98</f>
        <v>0</v>
      </c>
      <c r="K61" s="95"/>
      <c r="L61" s="156"/>
    </row>
    <row r="62" spans="2:47" s="9" customFormat="1" ht="19.899999999999999" customHeight="1">
      <c r="B62" s="151"/>
      <c r="C62" s="95"/>
      <c r="D62" s="152" t="s">
        <v>609</v>
      </c>
      <c r="E62" s="153"/>
      <c r="F62" s="153"/>
      <c r="G62" s="153"/>
      <c r="H62" s="153"/>
      <c r="I62" s="154"/>
      <c r="J62" s="155">
        <f>J248</f>
        <v>0</v>
      </c>
      <c r="K62" s="95"/>
      <c r="L62" s="156"/>
    </row>
    <row r="63" spans="2:47" s="9" customFormat="1" ht="19.899999999999999" customHeight="1">
      <c r="B63" s="151"/>
      <c r="C63" s="95"/>
      <c r="D63" s="152" t="s">
        <v>610</v>
      </c>
      <c r="E63" s="153"/>
      <c r="F63" s="153"/>
      <c r="G63" s="153"/>
      <c r="H63" s="153"/>
      <c r="I63" s="154"/>
      <c r="J63" s="155">
        <f>J272</f>
        <v>0</v>
      </c>
      <c r="K63" s="95"/>
      <c r="L63" s="156"/>
    </row>
    <row r="64" spans="2:47" s="9" customFormat="1" ht="19.899999999999999" customHeight="1">
      <c r="B64" s="151"/>
      <c r="C64" s="95"/>
      <c r="D64" s="152" t="s">
        <v>611</v>
      </c>
      <c r="E64" s="153"/>
      <c r="F64" s="153"/>
      <c r="G64" s="153"/>
      <c r="H64" s="153"/>
      <c r="I64" s="154"/>
      <c r="J64" s="155">
        <f>J315</f>
        <v>0</v>
      </c>
      <c r="K64" s="95"/>
      <c r="L64" s="156"/>
    </row>
    <row r="65" spans="2:12" s="9" customFormat="1" ht="19.899999999999999" customHeight="1">
      <c r="B65" s="151"/>
      <c r="C65" s="95"/>
      <c r="D65" s="152" t="s">
        <v>3763</v>
      </c>
      <c r="E65" s="153"/>
      <c r="F65" s="153"/>
      <c r="G65" s="153"/>
      <c r="H65" s="153"/>
      <c r="I65" s="154"/>
      <c r="J65" s="155">
        <f>J389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612</v>
      </c>
      <c r="E66" s="153"/>
      <c r="F66" s="153"/>
      <c r="G66" s="153"/>
      <c r="H66" s="153"/>
      <c r="I66" s="154"/>
      <c r="J66" s="155">
        <f>J394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148</v>
      </c>
      <c r="E67" s="153"/>
      <c r="F67" s="153"/>
      <c r="G67" s="153"/>
      <c r="H67" s="153"/>
      <c r="I67" s="154"/>
      <c r="J67" s="155">
        <f>J411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149</v>
      </c>
      <c r="E68" s="153"/>
      <c r="F68" s="153"/>
      <c r="G68" s="153"/>
      <c r="H68" s="153"/>
      <c r="I68" s="154"/>
      <c r="J68" s="155">
        <f>J497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614</v>
      </c>
      <c r="E69" s="153"/>
      <c r="F69" s="153"/>
      <c r="G69" s="153"/>
      <c r="H69" s="153"/>
      <c r="I69" s="154"/>
      <c r="J69" s="155">
        <f>J563</f>
        <v>0</v>
      </c>
      <c r="K69" s="95"/>
      <c r="L69" s="156"/>
    </row>
    <row r="70" spans="2:12" s="8" customFormat="1" ht="24.95" customHeight="1">
      <c r="B70" s="144"/>
      <c r="C70" s="145"/>
      <c r="D70" s="146" t="s">
        <v>150</v>
      </c>
      <c r="E70" s="147"/>
      <c r="F70" s="147"/>
      <c r="G70" s="147"/>
      <c r="H70" s="147"/>
      <c r="I70" s="148"/>
      <c r="J70" s="149">
        <f>J568</f>
        <v>0</v>
      </c>
      <c r="K70" s="145"/>
      <c r="L70" s="150"/>
    </row>
    <row r="71" spans="2:12" s="9" customFormat="1" ht="19.899999999999999" customHeight="1">
      <c r="B71" s="151"/>
      <c r="C71" s="95"/>
      <c r="D71" s="152" t="s">
        <v>615</v>
      </c>
      <c r="E71" s="153"/>
      <c r="F71" s="153"/>
      <c r="G71" s="153"/>
      <c r="H71" s="153"/>
      <c r="I71" s="154"/>
      <c r="J71" s="155">
        <f>J569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157</v>
      </c>
      <c r="E72" s="153"/>
      <c r="F72" s="153"/>
      <c r="G72" s="153"/>
      <c r="H72" s="153"/>
      <c r="I72" s="154"/>
      <c r="J72" s="155">
        <f>J606</f>
        <v>0</v>
      </c>
      <c r="K72" s="95"/>
      <c r="L72" s="156"/>
    </row>
    <row r="73" spans="2:12" s="9" customFormat="1" ht="19.899999999999999" customHeight="1">
      <c r="B73" s="151"/>
      <c r="C73" s="95"/>
      <c r="D73" s="152" t="s">
        <v>158</v>
      </c>
      <c r="E73" s="153"/>
      <c r="F73" s="153"/>
      <c r="G73" s="153"/>
      <c r="H73" s="153"/>
      <c r="I73" s="154"/>
      <c r="J73" s="155">
        <f>J620</f>
        <v>0</v>
      </c>
      <c r="K73" s="95"/>
      <c r="L73" s="156"/>
    </row>
    <row r="74" spans="2:12" s="9" customFormat="1" ht="19.899999999999999" customHeight="1">
      <c r="B74" s="151"/>
      <c r="C74" s="95"/>
      <c r="D74" s="152" t="s">
        <v>621</v>
      </c>
      <c r="E74" s="153"/>
      <c r="F74" s="153"/>
      <c r="G74" s="153"/>
      <c r="H74" s="153"/>
      <c r="I74" s="154"/>
      <c r="J74" s="155">
        <f>J673</f>
        <v>0</v>
      </c>
      <c r="K74" s="95"/>
      <c r="L74" s="156"/>
    </row>
    <row r="75" spans="2:12" s="8" customFormat="1" ht="24.95" customHeight="1">
      <c r="B75" s="144"/>
      <c r="C75" s="145"/>
      <c r="D75" s="146" t="s">
        <v>3476</v>
      </c>
      <c r="E75" s="147"/>
      <c r="F75" s="147"/>
      <c r="G75" s="147"/>
      <c r="H75" s="147"/>
      <c r="I75" s="148"/>
      <c r="J75" s="149">
        <f>J730</f>
        <v>0</v>
      </c>
      <c r="K75" s="145"/>
      <c r="L75" s="150"/>
    </row>
    <row r="76" spans="2:12" s="9" customFormat="1" ht="19.899999999999999" customHeight="1">
      <c r="B76" s="151"/>
      <c r="C76" s="95"/>
      <c r="D76" s="152" t="s">
        <v>3764</v>
      </c>
      <c r="E76" s="153"/>
      <c r="F76" s="153"/>
      <c r="G76" s="153"/>
      <c r="H76" s="153"/>
      <c r="I76" s="154"/>
      <c r="J76" s="155">
        <f>J731</f>
        <v>0</v>
      </c>
      <c r="K76" s="95"/>
      <c r="L76" s="156"/>
    </row>
    <row r="77" spans="2:12" s="1" customFormat="1" ht="21.75" customHeight="1">
      <c r="B77" s="35"/>
      <c r="C77" s="36"/>
      <c r="D77" s="36"/>
      <c r="E77" s="36"/>
      <c r="F77" s="36"/>
      <c r="G77" s="36"/>
      <c r="H77" s="36"/>
      <c r="I77" s="113"/>
      <c r="J77" s="36"/>
      <c r="K77" s="36"/>
      <c r="L77" s="39"/>
    </row>
    <row r="78" spans="2:12" s="1" customFormat="1" ht="6.95" customHeight="1">
      <c r="B78" s="47"/>
      <c r="C78" s="48"/>
      <c r="D78" s="48"/>
      <c r="E78" s="48"/>
      <c r="F78" s="48"/>
      <c r="G78" s="48"/>
      <c r="H78" s="48"/>
      <c r="I78" s="135"/>
      <c r="J78" s="48"/>
      <c r="K78" s="48"/>
      <c r="L78" s="39"/>
    </row>
    <row r="82" spans="2:63" s="1" customFormat="1" ht="6.95" customHeight="1">
      <c r="B82" s="49"/>
      <c r="C82" s="50"/>
      <c r="D82" s="50"/>
      <c r="E82" s="50"/>
      <c r="F82" s="50"/>
      <c r="G82" s="50"/>
      <c r="H82" s="50"/>
      <c r="I82" s="138"/>
      <c r="J82" s="50"/>
      <c r="K82" s="50"/>
      <c r="L82" s="39"/>
    </row>
    <row r="83" spans="2:63" s="1" customFormat="1" ht="24.95" customHeight="1">
      <c r="B83" s="35"/>
      <c r="C83" s="24" t="s">
        <v>163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63" s="1" customFormat="1" ht="6.95" customHeight="1">
      <c r="B84" s="35"/>
      <c r="C84" s="36"/>
      <c r="D84" s="36"/>
      <c r="E84" s="36"/>
      <c r="F84" s="36"/>
      <c r="G84" s="36"/>
      <c r="H84" s="36"/>
      <c r="I84" s="113"/>
      <c r="J84" s="36"/>
      <c r="K84" s="36"/>
      <c r="L84" s="39"/>
    </row>
    <row r="85" spans="2:63" s="1" customFormat="1" ht="12" customHeight="1">
      <c r="B85" s="35"/>
      <c r="C85" s="30" t="s">
        <v>16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63" s="1" customFormat="1" ht="16.5" customHeight="1">
      <c r="B86" s="35"/>
      <c r="C86" s="36"/>
      <c r="D86" s="36"/>
      <c r="E86" s="391" t="str">
        <f>E7</f>
        <v>Modernizace sportovního areálu Za Branou</v>
      </c>
      <c r="F86" s="392"/>
      <c r="G86" s="392"/>
      <c r="H86" s="392"/>
      <c r="I86" s="113"/>
      <c r="J86" s="36"/>
      <c r="K86" s="36"/>
      <c r="L86" s="39"/>
    </row>
    <row r="87" spans="2:63" s="1" customFormat="1" ht="12" customHeight="1">
      <c r="B87" s="35"/>
      <c r="C87" s="30" t="s">
        <v>140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6.5" customHeight="1">
      <c r="B88" s="35"/>
      <c r="C88" s="36"/>
      <c r="D88" s="36"/>
      <c r="E88" s="360" t="str">
        <f>E9</f>
        <v>003 - Rekonstrukce tribuny</v>
      </c>
      <c r="F88" s="359"/>
      <c r="G88" s="359"/>
      <c r="H88" s="359"/>
      <c r="I88" s="113"/>
      <c r="J88" s="36"/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2" customHeight="1">
      <c r="B90" s="35"/>
      <c r="C90" s="30" t="s">
        <v>21</v>
      </c>
      <c r="D90" s="36"/>
      <c r="E90" s="36"/>
      <c r="F90" s="28" t="str">
        <f>F12</f>
        <v>Pacov</v>
      </c>
      <c r="G90" s="36"/>
      <c r="H90" s="36"/>
      <c r="I90" s="114" t="s">
        <v>23</v>
      </c>
      <c r="J90" s="56" t="str">
        <f>IF(J12="","",J12)</f>
        <v>18.5.2019</v>
      </c>
      <c r="K90" s="36"/>
      <c r="L90" s="39"/>
    </row>
    <row r="91" spans="2:63" s="1" customFormat="1" ht="6.95" customHeight="1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3" s="1" customFormat="1" ht="13.7" customHeight="1">
      <c r="B92" s="35"/>
      <c r="C92" s="30" t="s">
        <v>25</v>
      </c>
      <c r="D92" s="36"/>
      <c r="E92" s="36"/>
      <c r="F92" s="28" t="str">
        <f>E15</f>
        <v>TJ Slavoj Pacov</v>
      </c>
      <c r="G92" s="36"/>
      <c r="H92" s="36"/>
      <c r="I92" s="114" t="s">
        <v>32</v>
      </c>
      <c r="J92" s="33" t="str">
        <f>E21</f>
        <v>Ing. Jan Šlechta</v>
      </c>
      <c r="K92" s="36"/>
      <c r="L92" s="39"/>
    </row>
    <row r="93" spans="2:63" s="1" customFormat="1" ht="13.7" customHeight="1">
      <c r="B93" s="35"/>
      <c r="C93" s="30" t="s">
        <v>30</v>
      </c>
      <c r="D93" s="36"/>
      <c r="E93" s="36"/>
      <c r="F93" s="28" t="str">
        <f>IF(E18="","",E18)</f>
        <v>Vyplň údaj</v>
      </c>
      <c r="G93" s="36"/>
      <c r="H93" s="36"/>
      <c r="I93" s="114" t="s">
        <v>36</v>
      </c>
      <c r="J93" s="33" t="str">
        <f>E24</f>
        <v>Ing. Pavel Vochozka</v>
      </c>
      <c r="K93" s="36"/>
      <c r="L93" s="39"/>
    </row>
    <row r="94" spans="2:63" s="1" customFormat="1" ht="10.35" customHeight="1">
      <c r="B94" s="35"/>
      <c r="C94" s="36"/>
      <c r="D94" s="36"/>
      <c r="E94" s="36"/>
      <c r="F94" s="36"/>
      <c r="G94" s="36"/>
      <c r="H94" s="36"/>
      <c r="I94" s="113"/>
      <c r="J94" s="36"/>
      <c r="K94" s="36"/>
      <c r="L94" s="39"/>
    </row>
    <row r="95" spans="2:63" s="10" customFormat="1" ht="29.25" customHeight="1">
      <c r="B95" s="157"/>
      <c r="C95" s="158" t="s">
        <v>164</v>
      </c>
      <c r="D95" s="159" t="s">
        <v>60</v>
      </c>
      <c r="E95" s="159" t="s">
        <v>56</v>
      </c>
      <c r="F95" s="159" t="s">
        <v>57</v>
      </c>
      <c r="G95" s="159" t="s">
        <v>165</v>
      </c>
      <c r="H95" s="159" t="s">
        <v>166</v>
      </c>
      <c r="I95" s="160" t="s">
        <v>167</v>
      </c>
      <c r="J95" s="159" t="s">
        <v>144</v>
      </c>
      <c r="K95" s="161" t="s">
        <v>168</v>
      </c>
      <c r="L95" s="162"/>
      <c r="M95" s="65" t="s">
        <v>19</v>
      </c>
      <c r="N95" s="66" t="s">
        <v>45</v>
      </c>
      <c r="O95" s="66" t="s">
        <v>169</v>
      </c>
      <c r="P95" s="66" t="s">
        <v>170</v>
      </c>
      <c r="Q95" s="66" t="s">
        <v>171</v>
      </c>
      <c r="R95" s="66" t="s">
        <v>172</v>
      </c>
      <c r="S95" s="66" t="s">
        <v>173</v>
      </c>
      <c r="T95" s="67" t="s">
        <v>174</v>
      </c>
    </row>
    <row r="96" spans="2:63" s="1" customFormat="1" ht="22.9" customHeight="1">
      <c r="B96" s="35"/>
      <c r="C96" s="72" t="s">
        <v>175</v>
      </c>
      <c r="D96" s="36"/>
      <c r="E96" s="36"/>
      <c r="F96" s="36"/>
      <c r="G96" s="36"/>
      <c r="H96" s="36"/>
      <c r="I96" s="113"/>
      <c r="J96" s="163">
        <f>BK96</f>
        <v>0</v>
      </c>
      <c r="K96" s="36"/>
      <c r="L96" s="39"/>
      <c r="M96" s="68"/>
      <c r="N96" s="69"/>
      <c r="O96" s="69"/>
      <c r="P96" s="164">
        <f>P97+P568+P730</f>
        <v>0</v>
      </c>
      <c r="Q96" s="69"/>
      <c r="R96" s="164">
        <f>R97+R568+R730</f>
        <v>520.52309370000012</v>
      </c>
      <c r="S96" s="69"/>
      <c r="T96" s="165">
        <f>T97+T568+T730</f>
        <v>255.27732</v>
      </c>
      <c r="AT96" s="18" t="s">
        <v>74</v>
      </c>
      <c r="AU96" s="18" t="s">
        <v>145</v>
      </c>
      <c r="BK96" s="166">
        <f>BK97+BK568+BK730</f>
        <v>0</v>
      </c>
    </row>
    <row r="97" spans="2:65" s="11" customFormat="1" ht="25.9" customHeight="1">
      <c r="B97" s="167"/>
      <c r="C97" s="168"/>
      <c r="D97" s="169" t="s">
        <v>74</v>
      </c>
      <c r="E97" s="170" t="s">
        <v>176</v>
      </c>
      <c r="F97" s="170" t="s">
        <v>177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P98+P248+P272+P315+P389+P394+P411+P497+P563</f>
        <v>0</v>
      </c>
      <c r="Q97" s="175"/>
      <c r="R97" s="176">
        <f>R98+R248+R272+R315+R389+R394+R411+R497+R563</f>
        <v>519.2160326500001</v>
      </c>
      <c r="S97" s="175"/>
      <c r="T97" s="177">
        <f>T98+T248+T272+T315+T389+T394+T411+T497+T563</f>
        <v>254.53172000000001</v>
      </c>
      <c r="AR97" s="178" t="s">
        <v>83</v>
      </c>
      <c r="AT97" s="179" t="s">
        <v>74</v>
      </c>
      <c r="AU97" s="179" t="s">
        <v>75</v>
      </c>
      <c r="AY97" s="178" t="s">
        <v>178</v>
      </c>
      <c r="BK97" s="180">
        <f>BK98+BK248+BK272+BK315+BK389+BK394+BK411+BK497+BK563</f>
        <v>0</v>
      </c>
    </row>
    <row r="98" spans="2:65" s="11" customFormat="1" ht="22.9" customHeight="1">
      <c r="B98" s="167"/>
      <c r="C98" s="168"/>
      <c r="D98" s="169" t="s">
        <v>74</v>
      </c>
      <c r="E98" s="181" t="s">
        <v>83</v>
      </c>
      <c r="F98" s="181" t="s">
        <v>179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SUM(P99:P247)</f>
        <v>0</v>
      </c>
      <c r="Q98" s="175"/>
      <c r="R98" s="176">
        <f>SUM(R99:R247)</f>
        <v>0.113229</v>
      </c>
      <c r="S98" s="175"/>
      <c r="T98" s="177">
        <f>SUM(T99:T247)</f>
        <v>133.52360000000002</v>
      </c>
      <c r="AR98" s="178" t="s">
        <v>83</v>
      </c>
      <c r="AT98" s="179" t="s">
        <v>74</v>
      </c>
      <c r="AU98" s="179" t="s">
        <v>83</v>
      </c>
      <c r="AY98" s="178" t="s">
        <v>178</v>
      </c>
      <c r="BK98" s="180">
        <f>SUM(BK99:BK247)</f>
        <v>0</v>
      </c>
    </row>
    <row r="99" spans="2:65" s="1" customFormat="1" ht="22.5" customHeight="1">
      <c r="B99" s="35"/>
      <c r="C99" s="183" t="s">
        <v>83</v>
      </c>
      <c r="D99" s="183" t="s">
        <v>180</v>
      </c>
      <c r="E99" s="184" t="s">
        <v>3765</v>
      </c>
      <c r="F99" s="185" t="s">
        <v>182</v>
      </c>
      <c r="G99" s="186" t="s">
        <v>183</v>
      </c>
      <c r="H99" s="187">
        <v>152.5</v>
      </c>
      <c r="I99" s="188"/>
      <c r="J99" s="189">
        <f>ROUND(I99*H99,2)</f>
        <v>0</v>
      </c>
      <c r="K99" s="185" t="s">
        <v>487</v>
      </c>
      <c r="L99" s="39"/>
      <c r="M99" s="190" t="s">
        <v>19</v>
      </c>
      <c r="N99" s="191" t="s">
        <v>46</v>
      </c>
      <c r="O99" s="61"/>
      <c r="P99" s="192">
        <f>O99*H99</f>
        <v>0</v>
      </c>
      <c r="Q99" s="192">
        <v>0</v>
      </c>
      <c r="R99" s="192">
        <f>Q99*H99</f>
        <v>0</v>
      </c>
      <c r="S99" s="192">
        <v>0.12</v>
      </c>
      <c r="T99" s="193">
        <f>S99*H99</f>
        <v>18.3</v>
      </c>
      <c r="AR99" s="18" t="s">
        <v>185</v>
      </c>
      <c r="AT99" s="18" t="s">
        <v>180</v>
      </c>
      <c r="AU99" s="18" t="s">
        <v>85</v>
      </c>
      <c r="AY99" s="18" t="s">
        <v>178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83</v>
      </c>
      <c r="BK99" s="194">
        <f>ROUND(I99*H99,2)</f>
        <v>0</v>
      </c>
      <c r="BL99" s="18" t="s">
        <v>185</v>
      </c>
      <c r="BM99" s="18" t="s">
        <v>3766</v>
      </c>
    </row>
    <row r="100" spans="2:65" s="1" customFormat="1" ht="19.5">
      <c r="B100" s="35"/>
      <c r="C100" s="36"/>
      <c r="D100" s="195" t="s">
        <v>187</v>
      </c>
      <c r="E100" s="36"/>
      <c r="F100" s="196" t="s">
        <v>3767</v>
      </c>
      <c r="G100" s="36"/>
      <c r="H100" s="36"/>
      <c r="I100" s="113"/>
      <c r="J100" s="36"/>
      <c r="K100" s="36"/>
      <c r="L100" s="39"/>
      <c r="M100" s="197"/>
      <c r="N100" s="61"/>
      <c r="O100" s="61"/>
      <c r="P100" s="61"/>
      <c r="Q100" s="61"/>
      <c r="R100" s="61"/>
      <c r="S100" s="61"/>
      <c r="T100" s="62"/>
      <c r="AT100" s="18" t="s">
        <v>187</v>
      </c>
      <c r="AU100" s="18" t="s">
        <v>85</v>
      </c>
    </row>
    <row r="101" spans="2:65" s="12" customFormat="1" ht="11.25">
      <c r="B101" s="198"/>
      <c r="C101" s="199"/>
      <c r="D101" s="195" t="s">
        <v>189</v>
      </c>
      <c r="E101" s="200" t="s">
        <v>19</v>
      </c>
      <c r="F101" s="201" t="s">
        <v>3768</v>
      </c>
      <c r="G101" s="199"/>
      <c r="H101" s="200" t="s">
        <v>19</v>
      </c>
      <c r="I101" s="202"/>
      <c r="J101" s="199"/>
      <c r="K101" s="199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189</v>
      </c>
      <c r="AU101" s="207" t="s">
        <v>85</v>
      </c>
      <c r="AV101" s="12" t="s">
        <v>83</v>
      </c>
      <c r="AW101" s="12" t="s">
        <v>35</v>
      </c>
      <c r="AX101" s="12" t="s">
        <v>75</v>
      </c>
      <c r="AY101" s="207" t="s">
        <v>178</v>
      </c>
    </row>
    <row r="102" spans="2:65" s="13" customFormat="1" ht="11.25">
      <c r="B102" s="208"/>
      <c r="C102" s="209"/>
      <c r="D102" s="195" t="s">
        <v>189</v>
      </c>
      <c r="E102" s="210" t="s">
        <v>19</v>
      </c>
      <c r="F102" s="211" t="s">
        <v>3769</v>
      </c>
      <c r="G102" s="209"/>
      <c r="H102" s="212">
        <v>32.6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189</v>
      </c>
      <c r="AU102" s="218" t="s">
        <v>85</v>
      </c>
      <c r="AV102" s="13" t="s">
        <v>85</v>
      </c>
      <c r="AW102" s="13" t="s">
        <v>35</v>
      </c>
      <c r="AX102" s="13" t="s">
        <v>75</v>
      </c>
      <c r="AY102" s="218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3770</v>
      </c>
      <c r="G103" s="209"/>
      <c r="H103" s="212">
        <v>103.6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75</v>
      </c>
      <c r="AY103" s="218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3771</v>
      </c>
      <c r="G104" s="209"/>
      <c r="H104" s="212">
        <v>16.3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75</v>
      </c>
      <c r="AY104" s="218" t="s">
        <v>178</v>
      </c>
    </row>
    <row r="105" spans="2:65" s="14" customFormat="1" ht="11.25">
      <c r="B105" s="219"/>
      <c r="C105" s="220"/>
      <c r="D105" s="195" t="s">
        <v>189</v>
      </c>
      <c r="E105" s="221" t="s">
        <v>19</v>
      </c>
      <c r="F105" s="222" t="s">
        <v>258</v>
      </c>
      <c r="G105" s="220"/>
      <c r="H105" s="223">
        <v>152.5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189</v>
      </c>
      <c r="AU105" s="229" t="s">
        <v>85</v>
      </c>
      <c r="AV105" s="14" t="s">
        <v>185</v>
      </c>
      <c r="AW105" s="14" t="s">
        <v>35</v>
      </c>
      <c r="AX105" s="14" t="s">
        <v>83</v>
      </c>
      <c r="AY105" s="229" t="s">
        <v>178</v>
      </c>
    </row>
    <row r="106" spans="2:65" s="1" customFormat="1" ht="16.5" customHeight="1">
      <c r="B106" s="35"/>
      <c r="C106" s="183" t="s">
        <v>85</v>
      </c>
      <c r="D106" s="183" t="s">
        <v>180</v>
      </c>
      <c r="E106" s="184" t="s">
        <v>3772</v>
      </c>
      <c r="F106" s="185" t="s">
        <v>3773</v>
      </c>
      <c r="G106" s="186" t="s">
        <v>183</v>
      </c>
      <c r="H106" s="187">
        <v>267</v>
      </c>
      <c r="I106" s="188"/>
      <c r="J106" s="189">
        <f>ROUND(I106*H106,2)</f>
        <v>0</v>
      </c>
      <c r="K106" s="185" t="s">
        <v>184</v>
      </c>
      <c r="L106" s="39"/>
      <c r="M106" s="190" t="s">
        <v>19</v>
      </c>
      <c r="N106" s="191" t="s">
        <v>46</v>
      </c>
      <c r="O106" s="61"/>
      <c r="P106" s="192">
        <f>O106*H106</f>
        <v>0</v>
      </c>
      <c r="Q106" s="192">
        <v>0</v>
      </c>
      <c r="R106" s="192">
        <f>Q106*H106</f>
        <v>0</v>
      </c>
      <c r="S106" s="192">
        <v>0.35499999999999998</v>
      </c>
      <c r="T106" s="193">
        <f>S106*H106</f>
        <v>94.784999999999997</v>
      </c>
      <c r="AR106" s="18" t="s">
        <v>185</v>
      </c>
      <c r="AT106" s="18" t="s">
        <v>180</v>
      </c>
      <c r="AU106" s="18" t="s">
        <v>85</v>
      </c>
      <c r="AY106" s="18" t="s">
        <v>178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83</v>
      </c>
      <c r="BK106" s="194">
        <f>ROUND(I106*H106,2)</f>
        <v>0</v>
      </c>
      <c r="BL106" s="18" t="s">
        <v>185</v>
      </c>
      <c r="BM106" s="18" t="s">
        <v>3774</v>
      </c>
    </row>
    <row r="107" spans="2:65" s="1" customFormat="1" ht="19.5">
      <c r="B107" s="35"/>
      <c r="C107" s="36"/>
      <c r="D107" s="195" t="s">
        <v>187</v>
      </c>
      <c r="E107" s="36"/>
      <c r="F107" s="196" t="s">
        <v>3775</v>
      </c>
      <c r="G107" s="36"/>
      <c r="H107" s="36"/>
      <c r="I107" s="113"/>
      <c r="J107" s="36"/>
      <c r="K107" s="36"/>
      <c r="L107" s="39"/>
      <c r="M107" s="197"/>
      <c r="N107" s="61"/>
      <c r="O107" s="61"/>
      <c r="P107" s="61"/>
      <c r="Q107" s="61"/>
      <c r="R107" s="61"/>
      <c r="S107" s="61"/>
      <c r="T107" s="62"/>
      <c r="AT107" s="18" t="s">
        <v>187</v>
      </c>
      <c r="AU107" s="18" t="s">
        <v>85</v>
      </c>
    </row>
    <row r="108" spans="2:65" s="12" customFormat="1" ht="11.25">
      <c r="B108" s="198"/>
      <c r="C108" s="199"/>
      <c r="D108" s="195" t="s">
        <v>189</v>
      </c>
      <c r="E108" s="200" t="s">
        <v>19</v>
      </c>
      <c r="F108" s="201" t="s">
        <v>3776</v>
      </c>
      <c r="G108" s="199"/>
      <c r="H108" s="200" t="s">
        <v>19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189</v>
      </c>
      <c r="AU108" s="207" t="s">
        <v>85</v>
      </c>
      <c r="AV108" s="12" t="s">
        <v>83</v>
      </c>
      <c r="AW108" s="12" t="s">
        <v>35</v>
      </c>
      <c r="AX108" s="12" t="s">
        <v>75</v>
      </c>
      <c r="AY108" s="207" t="s">
        <v>178</v>
      </c>
    </row>
    <row r="109" spans="2:65" s="13" customFormat="1" ht="11.25">
      <c r="B109" s="208"/>
      <c r="C109" s="209"/>
      <c r="D109" s="195" t="s">
        <v>189</v>
      </c>
      <c r="E109" s="210" t="s">
        <v>19</v>
      </c>
      <c r="F109" s="211" t="s">
        <v>2702</v>
      </c>
      <c r="G109" s="209"/>
      <c r="H109" s="212">
        <v>267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189</v>
      </c>
      <c r="AU109" s="218" t="s">
        <v>85</v>
      </c>
      <c r="AV109" s="13" t="s">
        <v>85</v>
      </c>
      <c r="AW109" s="13" t="s">
        <v>35</v>
      </c>
      <c r="AX109" s="13" t="s">
        <v>83</v>
      </c>
      <c r="AY109" s="218" t="s">
        <v>178</v>
      </c>
    </row>
    <row r="110" spans="2:65" s="1" customFormat="1" ht="16.5" customHeight="1">
      <c r="B110" s="35"/>
      <c r="C110" s="183" t="s">
        <v>198</v>
      </c>
      <c r="D110" s="183" t="s">
        <v>180</v>
      </c>
      <c r="E110" s="184" t="s">
        <v>3777</v>
      </c>
      <c r="F110" s="185" t="s">
        <v>3778</v>
      </c>
      <c r="G110" s="186" t="s">
        <v>226</v>
      </c>
      <c r="H110" s="187">
        <v>13.35</v>
      </c>
      <c r="I110" s="188"/>
      <c r="J110" s="189">
        <f>ROUND(I110*H110,2)</f>
        <v>0</v>
      </c>
      <c r="K110" s="185" t="s">
        <v>184</v>
      </c>
      <c r="L110" s="39"/>
      <c r="M110" s="190" t="s">
        <v>19</v>
      </c>
      <c r="N110" s="191" t="s">
        <v>46</v>
      </c>
      <c r="O110" s="61"/>
      <c r="P110" s="192">
        <f>O110*H110</f>
        <v>0</v>
      </c>
      <c r="Q110" s="192">
        <v>0</v>
      </c>
      <c r="R110" s="192">
        <f>Q110*H110</f>
        <v>0</v>
      </c>
      <c r="S110" s="192">
        <v>1.3</v>
      </c>
      <c r="T110" s="193">
        <f>S110*H110</f>
        <v>17.355</v>
      </c>
      <c r="AR110" s="18" t="s">
        <v>185</v>
      </c>
      <c r="AT110" s="18" t="s">
        <v>180</v>
      </c>
      <c r="AU110" s="18" t="s">
        <v>85</v>
      </c>
      <c r="AY110" s="18" t="s">
        <v>178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83</v>
      </c>
      <c r="BK110" s="194">
        <f>ROUND(I110*H110,2)</f>
        <v>0</v>
      </c>
      <c r="BL110" s="18" t="s">
        <v>185</v>
      </c>
      <c r="BM110" s="18" t="s">
        <v>3779</v>
      </c>
    </row>
    <row r="111" spans="2:65" s="1" customFormat="1" ht="19.5">
      <c r="B111" s="35"/>
      <c r="C111" s="36"/>
      <c r="D111" s="195" t="s">
        <v>187</v>
      </c>
      <c r="E111" s="36"/>
      <c r="F111" s="196" t="s">
        <v>3780</v>
      </c>
      <c r="G111" s="36"/>
      <c r="H111" s="36"/>
      <c r="I111" s="113"/>
      <c r="J111" s="36"/>
      <c r="K111" s="36"/>
      <c r="L111" s="39"/>
      <c r="M111" s="197"/>
      <c r="N111" s="61"/>
      <c r="O111" s="61"/>
      <c r="P111" s="61"/>
      <c r="Q111" s="61"/>
      <c r="R111" s="61"/>
      <c r="S111" s="61"/>
      <c r="T111" s="62"/>
      <c r="AT111" s="18" t="s">
        <v>187</v>
      </c>
      <c r="AU111" s="18" t="s">
        <v>85</v>
      </c>
    </row>
    <row r="112" spans="2:65" s="12" customFormat="1" ht="11.25">
      <c r="B112" s="198"/>
      <c r="C112" s="199"/>
      <c r="D112" s="195" t="s">
        <v>189</v>
      </c>
      <c r="E112" s="200" t="s">
        <v>19</v>
      </c>
      <c r="F112" s="201" t="s">
        <v>3781</v>
      </c>
      <c r="G112" s="199"/>
      <c r="H112" s="200" t="s">
        <v>19</v>
      </c>
      <c r="I112" s="202"/>
      <c r="J112" s="199"/>
      <c r="K112" s="199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189</v>
      </c>
      <c r="AU112" s="207" t="s">
        <v>85</v>
      </c>
      <c r="AV112" s="12" t="s">
        <v>83</v>
      </c>
      <c r="AW112" s="12" t="s">
        <v>35</v>
      </c>
      <c r="AX112" s="12" t="s">
        <v>75</v>
      </c>
      <c r="AY112" s="207" t="s">
        <v>178</v>
      </c>
    </row>
    <row r="113" spans="2:65" s="13" customFormat="1" ht="11.25">
      <c r="B113" s="208"/>
      <c r="C113" s="209"/>
      <c r="D113" s="195" t="s">
        <v>189</v>
      </c>
      <c r="E113" s="210" t="s">
        <v>19</v>
      </c>
      <c r="F113" s="211" t="s">
        <v>3782</v>
      </c>
      <c r="G113" s="209"/>
      <c r="H113" s="212">
        <v>13.35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189</v>
      </c>
      <c r="AU113" s="218" t="s">
        <v>85</v>
      </c>
      <c r="AV113" s="13" t="s">
        <v>85</v>
      </c>
      <c r="AW113" s="13" t="s">
        <v>35</v>
      </c>
      <c r="AX113" s="13" t="s">
        <v>83</v>
      </c>
      <c r="AY113" s="218" t="s">
        <v>178</v>
      </c>
    </row>
    <row r="114" spans="2:65" s="1" customFormat="1" ht="16.5" customHeight="1">
      <c r="B114" s="35"/>
      <c r="C114" s="183" t="s">
        <v>185</v>
      </c>
      <c r="D114" s="183" t="s">
        <v>180</v>
      </c>
      <c r="E114" s="184" t="s">
        <v>3783</v>
      </c>
      <c r="F114" s="185" t="s">
        <v>3784</v>
      </c>
      <c r="G114" s="186" t="s">
        <v>183</v>
      </c>
      <c r="H114" s="187">
        <v>219.64500000000001</v>
      </c>
      <c r="I114" s="188"/>
      <c r="J114" s="189">
        <f>ROUND(I114*H114,2)</f>
        <v>0</v>
      </c>
      <c r="K114" s="185" t="s">
        <v>184</v>
      </c>
      <c r="L114" s="39"/>
      <c r="M114" s="190" t="s">
        <v>19</v>
      </c>
      <c r="N114" s="191" t="s">
        <v>46</v>
      </c>
      <c r="O114" s="61"/>
      <c r="P114" s="192">
        <f>O114*H114</f>
        <v>0</v>
      </c>
      <c r="Q114" s="192">
        <v>2.0000000000000001E-4</v>
      </c>
      <c r="R114" s="192">
        <f>Q114*H114</f>
        <v>4.3929000000000003E-2</v>
      </c>
      <c r="S114" s="192">
        <v>0</v>
      </c>
      <c r="T114" s="193">
        <f>S114*H114</f>
        <v>0</v>
      </c>
      <c r="AR114" s="18" t="s">
        <v>185</v>
      </c>
      <c r="AT114" s="18" t="s">
        <v>180</v>
      </c>
      <c r="AU114" s="18" t="s">
        <v>85</v>
      </c>
      <c r="AY114" s="18" t="s">
        <v>178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83</v>
      </c>
      <c r="BK114" s="194">
        <f>ROUND(I114*H114,2)</f>
        <v>0</v>
      </c>
      <c r="BL114" s="18" t="s">
        <v>185</v>
      </c>
      <c r="BM114" s="18" t="s">
        <v>3785</v>
      </c>
    </row>
    <row r="115" spans="2:65" s="1" customFormat="1" ht="11.25">
      <c r="B115" s="35"/>
      <c r="C115" s="36"/>
      <c r="D115" s="195" t="s">
        <v>187</v>
      </c>
      <c r="E115" s="36"/>
      <c r="F115" s="196" t="s">
        <v>3786</v>
      </c>
      <c r="G115" s="36"/>
      <c r="H115" s="36"/>
      <c r="I115" s="113"/>
      <c r="J115" s="36"/>
      <c r="K115" s="36"/>
      <c r="L115" s="39"/>
      <c r="M115" s="197"/>
      <c r="N115" s="61"/>
      <c r="O115" s="61"/>
      <c r="P115" s="61"/>
      <c r="Q115" s="61"/>
      <c r="R115" s="61"/>
      <c r="S115" s="61"/>
      <c r="T115" s="62"/>
      <c r="AT115" s="18" t="s">
        <v>187</v>
      </c>
      <c r="AU115" s="18" t="s">
        <v>85</v>
      </c>
    </row>
    <row r="116" spans="2:65" s="12" customFormat="1" ht="11.25">
      <c r="B116" s="198"/>
      <c r="C116" s="199"/>
      <c r="D116" s="195" t="s">
        <v>189</v>
      </c>
      <c r="E116" s="200" t="s">
        <v>19</v>
      </c>
      <c r="F116" s="201" t="s">
        <v>3787</v>
      </c>
      <c r="G116" s="199"/>
      <c r="H116" s="200" t="s">
        <v>19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189</v>
      </c>
      <c r="AU116" s="207" t="s">
        <v>85</v>
      </c>
      <c r="AV116" s="12" t="s">
        <v>83</v>
      </c>
      <c r="AW116" s="12" t="s">
        <v>35</v>
      </c>
      <c r="AX116" s="12" t="s">
        <v>75</v>
      </c>
      <c r="AY116" s="207" t="s">
        <v>178</v>
      </c>
    </row>
    <row r="117" spans="2:65" s="12" customFormat="1" ht="11.25">
      <c r="B117" s="198"/>
      <c r="C117" s="199"/>
      <c r="D117" s="195" t="s">
        <v>189</v>
      </c>
      <c r="E117" s="200" t="s">
        <v>19</v>
      </c>
      <c r="F117" s="201" t="s">
        <v>3788</v>
      </c>
      <c r="G117" s="199"/>
      <c r="H117" s="200" t="s">
        <v>19</v>
      </c>
      <c r="I117" s="202"/>
      <c r="J117" s="199"/>
      <c r="K117" s="199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189</v>
      </c>
      <c r="AU117" s="207" t="s">
        <v>85</v>
      </c>
      <c r="AV117" s="12" t="s">
        <v>83</v>
      </c>
      <c r="AW117" s="12" t="s">
        <v>35</v>
      </c>
      <c r="AX117" s="12" t="s">
        <v>75</v>
      </c>
      <c r="AY117" s="207" t="s">
        <v>178</v>
      </c>
    </row>
    <row r="118" spans="2:65" s="13" customFormat="1" ht="11.25">
      <c r="B118" s="208"/>
      <c r="C118" s="209"/>
      <c r="D118" s="195" t="s">
        <v>189</v>
      </c>
      <c r="E118" s="210" t="s">
        <v>19</v>
      </c>
      <c r="F118" s="211" t="s">
        <v>3789</v>
      </c>
      <c r="G118" s="209"/>
      <c r="H118" s="212">
        <v>1.5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189</v>
      </c>
      <c r="AU118" s="218" t="s">
        <v>85</v>
      </c>
      <c r="AV118" s="13" t="s">
        <v>85</v>
      </c>
      <c r="AW118" s="13" t="s">
        <v>35</v>
      </c>
      <c r="AX118" s="13" t="s">
        <v>75</v>
      </c>
      <c r="AY118" s="218" t="s">
        <v>178</v>
      </c>
    </row>
    <row r="119" spans="2:65" s="13" customFormat="1" ht="11.25">
      <c r="B119" s="208"/>
      <c r="C119" s="209"/>
      <c r="D119" s="195" t="s">
        <v>189</v>
      </c>
      <c r="E119" s="210" t="s">
        <v>19</v>
      </c>
      <c r="F119" s="211" t="s">
        <v>3790</v>
      </c>
      <c r="G119" s="209"/>
      <c r="H119" s="212">
        <v>8.1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189</v>
      </c>
      <c r="AU119" s="218" t="s">
        <v>85</v>
      </c>
      <c r="AV119" s="13" t="s">
        <v>85</v>
      </c>
      <c r="AW119" s="13" t="s">
        <v>35</v>
      </c>
      <c r="AX119" s="13" t="s">
        <v>75</v>
      </c>
      <c r="AY119" s="218" t="s">
        <v>178</v>
      </c>
    </row>
    <row r="120" spans="2:65" s="13" customFormat="1" ht="11.25">
      <c r="B120" s="208"/>
      <c r="C120" s="209"/>
      <c r="D120" s="195" t="s">
        <v>189</v>
      </c>
      <c r="E120" s="210" t="s">
        <v>19</v>
      </c>
      <c r="F120" s="211" t="s">
        <v>3791</v>
      </c>
      <c r="G120" s="209"/>
      <c r="H120" s="212">
        <v>67.44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75</v>
      </c>
      <c r="AY120" s="218" t="s">
        <v>178</v>
      </c>
    </row>
    <row r="121" spans="2:65" s="15" customFormat="1" ht="11.25">
      <c r="B121" s="230"/>
      <c r="C121" s="231"/>
      <c r="D121" s="195" t="s">
        <v>189</v>
      </c>
      <c r="E121" s="232" t="s">
        <v>19</v>
      </c>
      <c r="F121" s="233" t="s">
        <v>274</v>
      </c>
      <c r="G121" s="231"/>
      <c r="H121" s="234">
        <v>77.040000000000006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189</v>
      </c>
      <c r="AU121" s="240" t="s">
        <v>85</v>
      </c>
      <c r="AV121" s="15" t="s">
        <v>198</v>
      </c>
      <c r="AW121" s="15" t="s">
        <v>35</v>
      </c>
      <c r="AX121" s="15" t="s">
        <v>75</v>
      </c>
      <c r="AY121" s="240" t="s">
        <v>178</v>
      </c>
    </row>
    <row r="122" spans="2:65" s="12" customFormat="1" ht="11.25">
      <c r="B122" s="198"/>
      <c r="C122" s="199"/>
      <c r="D122" s="195" t="s">
        <v>189</v>
      </c>
      <c r="E122" s="200" t="s">
        <v>19</v>
      </c>
      <c r="F122" s="201" t="s">
        <v>3792</v>
      </c>
      <c r="G122" s="199"/>
      <c r="H122" s="200" t="s">
        <v>19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189</v>
      </c>
      <c r="AU122" s="207" t="s">
        <v>85</v>
      </c>
      <c r="AV122" s="12" t="s">
        <v>83</v>
      </c>
      <c r="AW122" s="12" t="s">
        <v>35</v>
      </c>
      <c r="AX122" s="12" t="s">
        <v>75</v>
      </c>
      <c r="AY122" s="207" t="s">
        <v>178</v>
      </c>
    </row>
    <row r="123" spans="2:65" s="13" customFormat="1" ht="11.25">
      <c r="B123" s="208"/>
      <c r="C123" s="209"/>
      <c r="D123" s="195" t="s">
        <v>189</v>
      </c>
      <c r="E123" s="210" t="s">
        <v>19</v>
      </c>
      <c r="F123" s="211" t="s">
        <v>3793</v>
      </c>
      <c r="G123" s="209"/>
      <c r="H123" s="212">
        <v>42.38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189</v>
      </c>
      <c r="AU123" s="218" t="s">
        <v>85</v>
      </c>
      <c r="AV123" s="13" t="s">
        <v>85</v>
      </c>
      <c r="AW123" s="13" t="s">
        <v>35</v>
      </c>
      <c r="AX123" s="13" t="s">
        <v>75</v>
      </c>
      <c r="AY123" s="218" t="s">
        <v>178</v>
      </c>
    </row>
    <row r="124" spans="2:65" s="12" customFormat="1" ht="11.25">
      <c r="B124" s="198"/>
      <c r="C124" s="199"/>
      <c r="D124" s="195" t="s">
        <v>189</v>
      </c>
      <c r="E124" s="200" t="s">
        <v>19</v>
      </c>
      <c r="F124" s="201" t="s">
        <v>3794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3795</v>
      </c>
      <c r="G125" s="209"/>
      <c r="H125" s="212">
        <v>22.95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2" customFormat="1" ht="11.25">
      <c r="B126" s="198"/>
      <c r="C126" s="199"/>
      <c r="D126" s="195" t="s">
        <v>189</v>
      </c>
      <c r="E126" s="200" t="s">
        <v>19</v>
      </c>
      <c r="F126" s="201" t="s">
        <v>3796</v>
      </c>
      <c r="G126" s="199"/>
      <c r="H126" s="200" t="s">
        <v>19</v>
      </c>
      <c r="I126" s="202"/>
      <c r="J126" s="199"/>
      <c r="K126" s="199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189</v>
      </c>
      <c r="AU126" s="207" t="s">
        <v>85</v>
      </c>
      <c r="AV126" s="12" t="s">
        <v>83</v>
      </c>
      <c r="AW126" s="12" t="s">
        <v>35</v>
      </c>
      <c r="AX126" s="12" t="s">
        <v>75</v>
      </c>
      <c r="AY126" s="207" t="s">
        <v>178</v>
      </c>
    </row>
    <row r="127" spans="2:65" s="13" customFormat="1" ht="11.25">
      <c r="B127" s="208"/>
      <c r="C127" s="209"/>
      <c r="D127" s="195" t="s">
        <v>189</v>
      </c>
      <c r="E127" s="210" t="s">
        <v>19</v>
      </c>
      <c r="F127" s="211" t="s">
        <v>3797</v>
      </c>
      <c r="G127" s="209"/>
      <c r="H127" s="212">
        <v>77.275000000000006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189</v>
      </c>
      <c r="AU127" s="218" t="s">
        <v>85</v>
      </c>
      <c r="AV127" s="13" t="s">
        <v>85</v>
      </c>
      <c r="AW127" s="13" t="s">
        <v>35</v>
      </c>
      <c r="AX127" s="13" t="s">
        <v>75</v>
      </c>
      <c r="AY127" s="218" t="s">
        <v>178</v>
      </c>
    </row>
    <row r="128" spans="2:65" s="14" customFormat="1" ht="11.25">
      <c r="B128" s="219"/>
      <c r="C128" s="220"/>
      <c r="D128" s="195" t="s">
        <v>189</v>
      </c>
      <c r="E128" s="221" t="s">
        <v>19</v>
      </c>
      <c r="F128" s="222" t="s">
        <v>258</v>
      </c>
      <c r="G128" s="220"/>
      <c r="H128" s="223">
        <v>219.64500000000001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189</v>
      </c>
      <c r="AU128" s="229" t="s">
        <v>85</v>
      </c>
      <c r="AV128" s="14" t="s">
        <v>185</v>
      </c>
      <c r="AW128" s="14" t="s">
        <v>35</v>
      </c>
      <c r="AX128" s="14" t="s">
        <v>83</v>
      </c>
      <c r="AY128" s="229" t="s">
        <v>178</v>
      </c>
    </row>
    <row r="129" spans="2:65" s="1" customFormat="1" ht="16.5" customHeight="1">
      <c r="B129" s="35"/>
      <c r="C129" s="183" t="s">
        <v>209</v>
      </c>
      <c r="D129" s="183" t="s">
        <v>180</v>
      </c>
      <c r="E129" s="184" t="s">
        <v>3798</v>
      </c>
      <c r="F129" s="185" t="s">
        <v>3799</v>
      </c>
      <c r="G129" s="186" t="s">
        <v>496</v>
      </c>
      <c r="H129" s="187">
        <v>14</v>
      </c>
      <c r="I129" s="188"/>
      <c r="J129" s="189">
        <f>ROUND(I129*H129,2)</f>
        <v>0</v>
      </c>
      <c r="K129" s="185" t="s">
        <v>184</v>
      </c>
      <c r="L129" s="39"/>
      <c r="M129" s="190" t="s">
        <v>19</v>
      </c>
      <c r="N129" s="191" t="s">
        <v>46</v>
      </c>
      <c r="O129" s="61"/>
      <c r="P129" s="192">
        <f>O129*H129</f>
        <v>0</v>
      </c>
      <c r="Q129" s="192">
        <v>0</v>
      </c>
      <c r="R129" s="192">
        <f>Q129*H129</f>
        <v>0</v>
      </c>
      <c r="S129" s="192">
        <v>0.20499999999999999</v>
      </c>
      <c r="T129" s="193">
        <f>S129*H129</f>
        <v>2.8699999999999997</v>
      </c>
      <c r="AR129" s="18" t="s">
        <v>185</v>
      </c>
      <c r="AT129" s="18" t="s">
        <v>180</v>
      </c>
      <c r="AU129" s="18" t="s">
        <v>85</v>
      </c>
      <c r="AY129" s="18" t="s">
        <v>178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83</v>
      </c>
      <c r="BK129" s="194">
        <f>ROUND(I129*H129,2)</f>
        <v>0</v>
      </c>
      <c r="BL129" s="18" t="s">
        <v>185</v>
      </c>
      <c r="BM129" s="18" t="s">
        <v>3800</v>
      </c>
    </row>
    <row r="130" spans="2:65" s="1" customFormat="1" ht="19.5">
      <c r="B130" s="35"/>
      <c r="C130" s="36"/>
      <c r="D130" s="195" t="s">
        <v>187</v>
      </c>
      <c r="E130" s="36"/>
      <c r="F130" s="196" t="s">
        <v>3801</v>
      </c>
      <c r="G130" s="36"/>
      <c r="H130" s="36"/>
      <c r="I130" s="113"/>
      <c r="J130" s="36"/>
      <c r="K130" s="36"/>
      <c r="L130" s="39"/>
      <c r="M130" s="197"/>
      <c r="N130" s="61"/>
      <c r="O130" s="61"/>
      <c r="P130" s="61"/>
      <c r="Q130" s="61"/>
      <c r="R130" s="61"/>
      <c r="S130" s="61"/>
      <c r="T130" s="62"/>
      <c r="AT130" s="18" t="s">
        <v>187</v>
      </c>
      <c r="AU130" s="18" t="s">
        <v>85</v>
      </c>
    </row>
    <row r="131" spans="2:65" s="12" customFormat="1" ht="11.25">
      <c r="B131" s="198"/>
      <c r="C131" s="199"/>
      <c r="D131" s="195" t="s">
        <v>189</v>
      </c>
      <c r="E131" s="200" t="s">
        <v>19</v>
      </c>
      <c r="F131" s="201" t="s">
        <v>3802</v>
      </c>
      <c r="G131" s="199"/>
      <c r="H131" s="200" t="s">
        <v>19</v>
      </c>
      <c r="I131" s="202"/>
      <c r="J131" s="199"/>
      <c r="K131" s="199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189</v>
      </c>
      <c r="AU131" s="207" t="s">
        <v>85</v>
      </c>
      <c r="AV131" s="12" t="s">
        <v>83</v>
      </c>
      <c r="AW131" s="12" t="s">
        <v>35</v>
      </c>
      <c r="AX131" s="12" t="s">
        <v>75</v>
      </c>
      <c r="AY131" s="207" t="s">
        <v>178</v>
      </c>
    </row>
    <row r="132" spans="2:65" s="13" customFormat="1" ht="11.25">
      <c r="B132" s="208"/>
      <c r="C132" s="209"/>
      <c r="D132" s="195" t="s">
        <v>189</v>
      </c>
      <c r="E132" s="210" t="s">
        <v>19</v>
      </c>
      <c r="F132" s="211" t="s">
        <v>3803</v>
      </c>
      <c r="G132" s="209"/>
      <c r="H132" s="212">
        <v>14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189</v>
      </c>
      <c r="AU132" s="218" t="s">
        <v>85</v>
      </c>
      <c r="AV132" s="13" t="s">
        <v>85</v>
      </c>
      <c r="AW132" s="13" t="s">
        <v>35</v>
      </c>
      <c r="AX132" s="13" t="s">
        <v>83</v>
      </c>
      <c r="AY132" s="218" t="s">
        <v>178</v>
      </c>
    </row>
    <row r="133" spans="2:65" s="1" customFormat="1" ht="16.5" customHeight="1">
      <c r="B133" s="35"/>
      <c r="C133" s="183" t="s">
        <v>218</v>
      </c>
      <c r="D133" s="183" t="s">
        <v>180</v>
      </c>
      <c r="E133" s="184" t="s">
        <v>3804</v>
      </c>
      <c r="F133" s="185" t="s">
        <v>3805</v>
      </c>
      <c r="G133" s="186" t="s">
        <v>183</v>
      </c>
      <c r="H133" s="187">
        <v>267</v>
      </c>
      <c r="I133" s="188"/>
      <c r="J133" s="189">
        <f>ROUND(I133*H133,2)</f>
        <v>0</v>
      </c>
      <c r="K133" s="185" t="s">
        <v>184</v>
      </c>
      <c r="L133" s="39"/>
      <c r="M133" s="190" t="s">
        <v>19</v>
      </c>
      <c r="N133" s="191" t="s">
        <v>46</v>
      </c>
      <c r="O133" s="61"/>
      <c r="P133" s="192">
        <f>O133*H133</f>
        <v>0</v>
      </c>
      <c r="Q133" s="192">
        <v>0</v>
      </c>
      <c r="R133" s="192">
        <f>Q133*H133</f>
        <v>0</v>
      </c>
      <c r="S133" s="192">
        <v>8.0000000000000004E-4</v>
      </c>
      <c r="T133" s="193">
        <f>S133*H133</f>
        <v>0.21360000000000001</v>
      </c>
      <c r="AR133" s="18" t="s">
        <v>185</v>
      </c>
      <c r="AT133" s="18" t="s">
        <v>180</v>
      </c>
      <c r="AU133" s="18" t="s">
        <v>85</v>
      </c>
      <c r="AY133" s="18" t="s">
        <v>178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83</v>
      </c>
      <c r="BK133" s="194">
        <f>ROUND(I133*H133,2)</f>
        <v>0</v>
      </c>
      <c r="BL133" s="18" t="s">
        <v>185</v>
      </c>
      <c r="BM133" s="18" t="s">
        <v>3806</v>
      </c>
    </row>
    <row r="134" spans="2:65" s="1" customFormat="1" ht="11.25">
      <c r="B134" s="35"/>
      <c r="C134" s="36"/>
      <c r="D134" s="195" t="s">
        <v>187</v>
      </c>
      <c r="E134" s="36"/>
      <c r="F134" s="196" t="s">
        <v>3807</v>
      </c>
      <c r="G134" s="36"/>
      <c r="H134" s="36"/>
      <c r="I134" s="113"/>
      <c r="J134" s="36"/>
      <c r="K134" s="36"/>
      <c r="L134" s="39"/>
      <c r="M134" s="197"/>
      <c r="N134" s="61"/>
      <c r="O134" s="61"/>
      <c r="P134" s="61"/>
      <c r="Q134" s="61"/>
      <c r="R134" s="61"/>
      <c r="S134" s="61"/>
      <c r="T134" s="62"/>
      <c r="AT134" s="18" t="s">
        <v>187</v>
      </c>
      <c r="AU134" s="18" t="s">
        <v>85</v>
      </c>
    </row>
    <row r="135" spans="2:65" s="12" customFormat="1" ht="11.25">
      <c r="B135" s="198"/>
      <c r="C135" s="199"/>
      <c r="D135" s="195" t="s">
        <v>189</v>
      </c>
      <c r="E135" s="200" t="s">
        <v>19</v>
      </c>
      <c r="F135" s="201" t="s">
        <v>3808</v>
      </c>
      <c r="G135" s="199"/>
      <c r="H135" s="200" t="s">
        <v>19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189</v>
      </c>
      <c r="AU135" s="207" t="s">
        <v>85</v>
      </c>
      <c r="AV135" s="12" t="s">
        <v>83</v>
      </c>
      <c r="AW135" s="12" t="s">
        <v>35</v>
      </c>
      <c r="AX135" s="12" t="s">
        <v>75</v>
      </c>
      <c r="AY135" s="207" t="s">
        <v>178</v>
      </c>
    </row>
    <row r="136" spans="2:65" s="13" customFormat="1" ht="11.25">
      <c r="B136" s="208"/>
      <c r="C136" s="209"/>
      <c r="D136" s="195" t="s">
        <v>189</v>
      </c>
      <c r="E136" s="210" t="s">
        <v>19</v>
      </c>
      <c r="F136" s="211" t="s">
        <v>2702</v>
      </c>
      <c r="G136" s="209"/>
      <c r="H136" s="212">
        <v>267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83</v>
      </c>
      <c r="AY136" s="218" t="s">
        <v>178</v>
      </c>
    </row>
    <row r="137" spans="2:65" s="1" customFormat="1" ht="16.5" customHeight="1">
      <c r="B137" s="35"/>
      <c r="C137" s="183" t="s">
        <v>223</v>
      </c>
      <c r="D137" s="183" t="s">
        <v>180</v>
      </c>
      <c r="E137" s="184" t="s">
        <v>3809</v>
      </c>
      <c r="F137" s="185" t="s">
        <v>3810</v>
      </c>
      <c r="G137" s="186" t="s">
        <v>226</v>
      </c>
      <c r="H137" s="187">
        <v>36.674999999999997</v>
      </c>
      <c r="I137" s="188"/>
      <c r="J137" s="189">
        <f>ROUND(I137*H137,2)</f>
        <v>0</v>
      </c>
      <c r="K137" s="185" t="s">
        <v>184</v>
      </c>
      <c r="L137" s="39"/>
      <c r="M137" s="190" t="s">
        <v>19</v>
      </c>
      <c r="N137" s="191" t="s">
        <v>46</v>
      </c>
      <c r="O137" s="61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18" t="s">
        <v>185</v>
      </c>
      <c r="AT137" s="18" t="s">
        <v>180</v>
      </c>
      <c r="AU137" s="18" t="s">
        <v>85</v>
      </c>
      <c r="AY137" s="18" t="s">
        <v>178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83</v>
      </c>
      <c r="BK137" s="194">
        <f>ROUND(I137*H137,2)</f>
        <v>0</v>
      </c>
      <c r="BL137" s="18" t="s">
        <v>185</v>
      </c>
      <c r="BM137" s="18" t="s">
        <v>3811</v>
      </c>
    </row>
    <row r="138" spans="2:65" s="1" customFormat="1" ht="19.5">
      <c r="B138" s="35"/>
      <c r="C138" s="36"/>
      <c r="D138" s="195" t="s">
        <v>187</v>
      </c>
      <c r="E138" s="36"/>
      <c r="F138" s="196" t="s">
        <v>3812</v>
      </c>
      <c r="G138" s="36"/>
      <c r="H138" s="36"/>
      <c r="I138" s="113"/>
      <c r="J138" s="36"/>
      <c r="K138" s="36"/>
      <c r="L138" s="39"/>
      <c r="M138" s="197"/>
      <c r="N138" s="61"/>
      <c r="O138" s="61"/>
      <c r="P138" s="61"/>
      <c r="Q138" s="61"/>
      <c r="R138" s="61"/>
      <c r="S138" s="61"/>
      <c r="T138" s="62"/>
      <c r="AT138" s="18" t="s">
        <v>187</v>
      </c>
      <c r="AU138" s="18" t="s">
        <v>85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3813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3814</v>
      </c>
      <c r="G140" s="209"/>
      <c r="H140" s="212">
        <v>36.674999999999997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83</v>
      </c>
      <c r="AY140" s="218" t="s">
        <v>178</v>
      </c>
    </row>
    <row r="141" spans="2:65" s="1" customFormat="1" ht="16.5" customHeight="1">
      <c r="B141" s="35"/>
      <c r="C141" s="183" t="s">
        <v>230</v>
      </c>
      <c r="D141" s="183" t="s">
        <v>180</v>
      </c>
      <c r="E141" s="184" t="s">
        <v>623</v>
      </c>
      <c r="F141" s="185" t="s">
        <v>624</v>
      </c>
      <c r="G141" s="186" t="s">
        <v>226</v>
      </c>
      <c r="H141" s="187">
        <v>28.687999999999999</v>
      </c>
      <c r="I141" s="188"/>
      <c r="J141" s="189">
        <f>ROUND(I141*H141,2)</f>
        <v>0</v>
      </c>
      <c r="K141" s="185" t="s">
        <v>184</v>
      </c>
      <c r="L141" s="39"/>
      <c r="M141" s="190" t="s">
        <v>19</v>
      </c>
      <c r="N141" s="191" t="s">
        <v>46</v>
      </c>
      <c r="O141" s="6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18" t="s">
        <v>185</v>
      </c>
      <c r="AT141" s="18" t="s">
        <v>180</v>
      </c>
      <c r="AU141" s="18" t="s">
        <v>85</v>
      </c>
      <c r="AY141" s="18" t="s">
        <v>178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83</v>
      </c>
      <c r="BK141" s="194">
        <f>ROUND(I141*H141,2)</f>
        <v>0</v>
      </c>
      <c r="BL141" s="18" t="s">
        <v>185</v>
      </c>
      <c r="BM141" s="18" t="s">
        <v>3815</v>
      </c>
    </row>
    <row r="142" spans="2:65" s="1" customFormat="1" ht="19.5">
      <c r="B142" s="35"/>
      <c r="C142" s="36"/>
      <c r="D142" s="195" t="s">
        <v>187</v>
      </c>
      <c r="E142" s="36"/>
      <c r="F142" s="196" t="s">
        <v>626</v>
      </c>
      <c r="G142" s="36"/>
      <c r="H142" s="36"/>
      <c r="I142" s="113"/>
      <c r="J142" s="36"/>
      <c r="K142" s="36"/>
      <c r="L142" s="39"/>
      <c r="M142" s="197"/>
      <c r="N142" s="61"/>
      <c r="O142" s="61"/>
      <c r="P142" s="61"/>
      <c r="Q142" s="61"/>
      <c r="R142" s="61"/>
      <c r="S142" s="61"/>
      <c r="T142" s="62"/>
      <c r="AT142" s="18" t="s">
        <v>187</v>
      </c>
      <c r="AU142" s="18" t="s">
        <v>85</v>
      </c>
    </row>
    <row r="143" spans="2:65" s="12" customFormat="1" ht="11.25">
      <c r="B143" s="198"/>
      <c r="C143" s="199"/>
      <c r="D143" s="195" t="s">
        <v>189</v>
      </c>
      <c r="E143" s="200" t="s">
        <v>19</v>
      </c>
      <c r="F143" s="201" t="s">
        <v>3816</v>
      </c>
      <c r="G143" s="199"/>
      <c r="H143" s="200" t="s">
        <v>19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189</v>
      </c>
      <c r="AU143" s="207" t="s">
        <v>85</v>
      </c>
      <c r="AV143" s="12" t="s">
        <v>83</v>
      </c>
      <c r="AW143" s="12" t="s">
        <v>35</v>
      </c>
      <c r="AX143" s="12" t="s">
        <v>75</v>
      </c>
      <c r="AY143" s="207" t="s">
        <v>178</v>
      </c>
    </row>
    <row r="144" spans="2:65" s="13" customFormat="1" ht="11.25">
      <c r="B144" s="208"/>
      <c r="C144" s="209"/>
      <c r="D144" s="195" t="s">
        <v>189</v>
      </c>
      <c r="E144" s="210" t="s">
        <v>19</v>
      </c>
      <c r="F144" s="211" t="s">
        <v>3817</v>
      </c>
      <c r="G144" s="209"/>
      <c r="H144" s="212">
        <v>28.687999999999999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189</v>
      </c>
      <c r="AU144" s="218" t="s">
        <v>85</v>
      </c>
      <c r="AV144" s="13" t="s">
        <v>85</v>
      </c>
      <c r="AW144" s="13" t="s">
        <v>35</v>
      </c>
      <c r="AX144" s="13" t="s">
        <v>83</v>
      </c>
      <c r="AY144" s="218" t="s">
        <v>178</v>
      </c>
    </row>
    <row r="145" spans="2:65" s="1" customFormat="1" ht="16.5" customHeight="1">
      <c r="B145" s="35"/>
      <c r="C145" s="183" t="s">
        <v>216</v>
      </c>
      <c r="D145" s="183" t="s">
        <v>180</v>
      </c>
      <c r="E145" s="184" t="s">
        <v>631</v>
      </c>
      <c r="F145" s="185" t="s">
        <v>632</v>
      </c>
      <c r="G145" s="186" t="s">
        <v>226</v>
      </c>
      <c r="H145" s="187">
        <v>14.343999999999999</v>
      </c>
      <c r="I145" s="188"/>
      <c r="J145" s="189">
        <f>ROUND(I145*H145,2)</f>
        <v>0</v>
      </c>
      <c r="K145" s="185" t="s">
        <v>184</v>
      </c>
      <c r="L145" s="39"/>
      <c r="M145" s="190" t="s">
        <v>19</v>
      </c>
      <c r="N145" s="191" t="s">
        <v>46</v>
      </c>
      <c r="O145" s="6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8" t="s">
        <v>185</v>
      </c>
      <c r="AT145" s="18" t="s">
        <v>180</v>
      </c>
      <c r="AU145" s="18" t="s">
        <v>85</v>
      </c>
      <c r="AY145" s="18" t="s">
        <v>178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83</v>
      </c>
      <c r="BK145" s="194">
        <f>ROUND(I145*H145,2)</f>
        <v>0</v>
      </c>
      <c r="BL145" s="18" t="s">
        <v>185</v>
      </c>
      <c r="BM145" s="18" t="s">
        <v>3818</v>
      </c>
    </row>
    <row r="146" spans="2:65" s="1" customFormat="1" ht="19.5">
      <c r="B146" s="35"/>
      <c r="C146" s="36"/>
      <c r="D146" s="195" t="s">
        <v>187</v>
      </c>
      <c r="E146" s="36"/>
      <c r="F146" s="196" t="s">
        <v>634</v>
      </c>
      <c r="G146" s="36"/>
      <c r="H146" s="36"/>
      <c r="I146" s="113"/>
      <c r="J146" s="36"/>
      <c r="K146" s="36"/>
      <c r="L146" s="39"/>
      <c r="M146" s="197"/>
      <c r="N146" s="61"/>
      <c r="O146" s="61"/>
      <c r="P146" s="61"/>
      <c r="Q146" s="61"/>
      <c r="R146" s="61"/>
      <c r="S146" s="61"/>
      <c r="T146" s="62"/>
      <c r="AT146" s="18" t="s">
        <v>187</v>
      </c>
      <c r="AU146" s="18" t="s">
        <v>85</v>
      </c>
    </row>
    <row r="147" spans="2:65" s="12" customFormat="1" ht="11.25">
      <c r="B147" s="198"/>
      <c r="C147" s="199"/>
      <c r="D147" s="195" t="s">
        <v>189</v>
      </c>
      <c r="E147" s="200" t="s">
        <v>19</v>
      </c>
      <c r="F147" s="201" t="s">
        <v>3819</v>
      </c>
      <c r="G147" s="199"/>
      <c r="H147" s="200" t="s">
        <v>19</v>
      </c>
      <c r="I147" s="202"/>
      <c r="J147" s="199"/>
      <c r="K147" s="199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189</v>
      </c>
      <c r="AU147" s="207" t="s">
        <v>85</v>
      </c>
      <c r="AV147" s="12" t="s">
        <v>83</v>
      </c>
      <c r="AW147" s="12" t="s">
        <v>35</v>
      </c>
      <c r="AX147" s="12" t="s">
        <v>75</v>
      </c>
      <c r="AY147" s="207" t="s">
        <v>178</v>
      </c>
    </row>
    <row r="148" spans="2:65" s="13" customFormat="1" ht="11.25">
      <c r="B148" s="208"/>
      <c r="C148" s="209"/>
      <c r="D148" s="195" t="s">
        <v>189</v>
      </c>
      <c r="E148" s="210" t="s">
        <v>19</v>
      </c>
      <c r="F148" s="211" t="s">
        <v>3820</v>
      </c>
      <c r="G148" s="209"/>
      <c r="H148" s="212">
        <v>14.343999999999999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189</v>
      </c>
      <c r="AU148" s="218" t="s">
        <v>85</v>
      </c>
      <c r="AV148" s="13" t="s">
        <v>85</v>
      </c>
      <c r="AW148" s="13" t="s">
        <v>35</v>
      </c>
      <c r="AX148" s="13" t="s">
        <v>83</v>
      </c>
      <c r="AY148" s="218" t="s">
        <v>178</v>
      </c>
    </row>
    <row r="149" spans="2:65" s="1" customFormat="1" ht="16.5" customHeight="1">
      <c r="B149" s="35"/>
      <c r="C149" s="183" t="s">
        <v>243</v>
      </c>
      <c r="D149" s="183" t="s">
        <v>180</v>
      </c>
      <c r="E149" s="184" t="s">
        <v>3821</v>
      </c>
      <c r="F149" s="185" t="s">
        <v>3822</v>
      </c>
      <c r="G149" s="186" t="s">
        <v>226</v>
      </c>
      <c r="H149" s="187">
        <v>6.8949999999999996</v>
      </c>
      <c r="I149" s="188"/>
      <c r="J149" s="189">
        <f>ROUND(I149*H149,2)</f>
        <v>0</v>
      </c>
      <c r="K149" s="185" t="s">
        <v>184</v>
      </c>
      <c r="L149" s="39"/>
      <c r="M149" s="190" t="s">
        <v>19</v>
      </c>
      <c r="N149" s="191" t="s">
        <v>46</v>
      </c>
      <c r="O149" s="6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8" t="s">
        <v>185</v>
      </c>
      <c r="AT149" s="18" t="s">
        <v>180</v>
      </c>
      <c r="AU149" s="18" t="s">
        <v>85</v>
      </c>
      <c r="AY149" s="18" t="s">
        <v>178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83</v>
      </c>
      <c r="BK149" s="194">
        <f>ROUND(I149*H149,2)</f>
        <v>0</v>
      </c>
      <c r="BL149" s="18" t="s">
        <v>185</v>
      </c>
      <c r="BM149" s="18" t="s">
        <v>3823</v>
      </c>
    </row>
    <row r="150" spans="2:65" s="1" customFormat="1" ht="19.5">
      <c r="B150" s="35"/>
      <c r="C150" s="36"/>
      <c r="D150" s="195" t="s">
        <v>187</v>
      </c>
      <c r="E150" s="36"/>
      <c r="F150" s="196" t="s">
        <v>3824</v>
      </c>
      <c r="G150" s="36"/>
      <c r="H150" s="36"/>
      <c r="I150" s="113"/>
      <c r="J150" s="36"/>
      <c r="K150" s="36"/>
      <c r="L150" s="39"/>
      <c r="M150" s="197"/>
      <c r="N150" s="61"/>
      <c r="O150" s="61"/>
      <c r="P150" s="61"/>
      <c r="Q150" s="61"/>
      <c r="R150" s="61"/>
      <c r="S150" s="61"/>
      <c r="T150" s="62"/>
      <c r="AT150" s="18" t="s">
        <v>187</v>
      </c>
      <c r="AU150" s="18" t="s">
        <v>85</v>
      </c>
    </row>
    <row r="151" spans="2:65" s="12" customFormat="1" ht="11.25">
      <c r="B151" s="198"/>
      <c r="C151" s="199"/>
      <c r="D151" s="195" t="s">
        <v>189</v>
      </c>
      <c r="E151" s="200" t="s">
        <v>19</v>
      </c>
      <c r="F151" s="201" t="s">
        <v>3825</v>
      </c>
      <c r="G151" s="199"/>
      <c r="H151" s="200" t="s">
        <v>19</v>
      </c>
      <c r="I151" s="202"/>
      <c r="J151" s="199"/>
      <c r="K151" s="199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189</v>
      </c>
      <c r="AU151" s="207" t="s">
        <v>85</v>
      </c>
      <c r="AV151" s="12" t="s">
        <v>83</v>
      </c>
      <c r="AW151" s="12" t="s">
        <v>35</v>
      </c>
      <c r="AX151" s="12" t="s">
        <v>75</v>
      </c>
      <c r="AY151" s="207" t="s">
        <v>178</v>
      </c>
    </row>
    <row r="152" spans="2:65" s="12" customFormat="1" ht="11.25">
      <c r="B152" s="198"/>
      <c r="C152" s="199"/>
      <c r="D152" s="195" t="s">
        <v>189</v>
      </c>
      <c r="E152" s="200" t="s">
        <v>19</v>
      </c>
      <c r="F152" s="201" t="s">
        <v>3826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189</v>
      </c>
      <c r="AU152" s="207" t="s">
        <v>85</v>
      </c>
      <c r="AV152" s="12" t="s">
        <v>83</v>
      </c>
      <c r="AW152" s="12" t="s">
        <v>35</v>
      </c>
      <c r="AX152" s="12" t="s">
        <v>75</v>
      </c>
      <c r="AY152" s="207" t="s">
        <v>178</v>
      </c>
    </row>
    <row r="153" spans="2:65" s="13" customFormat="1" ht="11.25">
      <c r="B153" s="208"/>
      <c r="C153" s="209"/>
      <c r="D153" s="195" t="s">
        <v>189</v>
      </c>
      <c r="E153" s="210" t="s">
        <v>19</v>
      </c>
      <c r="F153" s="211" t="s">
        <v>3827</v>
      </c>
      <c r="G153" s="209"/>
      <c r="H153" s="212">
        <v>14.718999999999999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189</v>
      </c>
      <c r="AU153" s="218" t="s">
        <v>85</v>
      </c>
      <c r="AV153" s="13" t="s">
        <v>85</v>
      </c>
      <c r="AW153" s="13" t="s">
        <v>35</v>
      </c>
      <c r="AX153" s="13" t="s">
        <v>75</v>
      </c>
      <c r="AY153" s="218" t="s">
        <v>178</v>
      </c>
    </row>
    <row r="154" spans="2:65" s="13" customFormat="1" ht="11.25">
      <c r="B154" s="208"/>
      <c r="C154" s="209"/>
      <c r="D154" s="195" t="s">
        <v>189</v>
      </c>
      <c r="E154" s="210" t="s">
        <v>19</v>
      </c>
      <c r="F154" s="211" t="s">
        <v>3828</v>
      </c>
      <c r="G154" s="209"/>
      <c r="H154" s="212">
        <v>-7.8239999999999998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189</v>
      </c>
      <c r="AU154" s="218" t="s">
        <v>85</v>
      </c>
      <c r="AV154" s="13" t="s">
        <v>85</v>
      </c>
      <c r="AW154" s="13" t="s">
        <v>35</v>
      </c>
      <c r="AX154" s="13" t="s">
        <v>75</v>
      </c>
      <c r="AY154" s="218" t="s">
        <v>178</v>
      </c>
    </row>
    <row r="155" spans="2:65" s="14" customFormat="1" ht="11.25">
      <c r="B155" s="219"/>
      <c r="C155" s="220"/>
      <c r="D155" s="195" t="s">
        <v>189</v>
      </c>
      <c r="E155" s="221" t="s">
        <v>19</v>
      </c>
      <c r="F155" s="222" t="s">
        <v>258</v>
      </c>
      <c r="G155" s="220"/>
      <c r="H155" s="223">
        <v>6.8949999999999996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189</v>
      </c>
      <c r="AU155" s="229" t="s">
        <v>85</v>
      </c>
      <c r="AV155" s="14" t="s">
        <v>185</v>
      </c>
      <c r="AW155" s="14" t="s">
        <v>35</v>
      </c>
      <c r="AX155" s="14" t="s">
        <v>83</v>
      </c>
      <c r="AY155" s="229" t="s">
        <v>178</v>
      </c>
    </row>
    <row r="156" spans="2:65" s="1" customFormat="1" ht="16.5" customHeight="1">
      <c r="B156" s="35"/>
      <c r="C156" s="183" t="s">
        <v>249</v>
      </c>
      <c r="D156" s="183" t="s">
        <v>180</v>
      </c>
      <c r="E156" s="184" t="s">
        <v>3829</v>
      </c>
      <c r="F156" s="185" t="s">
        <v>3830</v>
      </c>
      <c r="G156" s="186" t="s">
        <v>226</v>
      </c>
      <c r="H156" s="187">
        <v>6.8949999999999996</v>
      </c>
      <c r="I156" s="188"/>
      <c r="J156" s="189">
        <f>ROUND(I156*H156,2)</f>
        <v>0</v>
      </c>
      <c r="K156" s="185" t="s">
        <v>184</v>
      </c>
      <c r="L156" s="39"/>
      <c r="M156" s="190" t="s">
        <v>19</v>
      </c>
      <c r="N156" s="191" t="s">
        <v>46</v>
      </c>
      <c r="O156" s="61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8" t="s">
        <v>185</v>
      </c>
      <c r="AT156" s="18" t="s">
        <v>180</v>
      </c>
      <c r="AU156" s="18" t="s">
        <v>85</v>
      </c>
      <c r="AY156" s="18" t="s">
        <v>178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83</v>
      </c>
      <c r="BK156" s="194">
        <f>ROUND(I156*H156,2)</f>
        <v>0</v>
      </c>
      <c r="BL156" s="18" t="s">
        <v>185</v>
      </c>
      <c r="BM156" s="18" t="s">
        <v>3831</v>
      </c>
    </row>
    <row r="157" spans="2:65" s="1" customFormat="1" ht="19.5">
      <c r="B157" s="35"/>
      <c r="C157" s="36"/>
      <c r="D157" s="195" t="s">
        <v>187</v>
      </c>
      <c r="E157" s="36"/>
      <c r="F157" s="196" t="s">
        <v>3832</v>
      </c>
      <c r="G157" s="36"/>
      <c r="H157" s="36"/>
      <c r="I157" s="113"/>
      <c r="J157" s="36"/>
      <c r="K157" s="36"/>
      <c r="L157" s="39"/>
      <c r="M157" s="197"/>
      <c r="N157" s="61"/>
      <c r="O157" s="61"/>
      <c r="P157" s="61"/>
      <c r="Q157" s="61"/>
      <c r="R157" s="61"/>
      <c r="S157" s="61"/>
      <c r="T157" s="62"/>
      <c r="AT157" s="18" t="s">
        <v>187</v>
      </c>
      <c r="AU157" s="18" t="s">
        <v>85</v>
      </c>
    </row>
    <row r="158" spans="2:65" s="12" customFormat="1" ht="11.25">
      <c r="B158" s="198"/>
      <c r="C158" s="199"/>
      <c r="D158" s="195" t="s">
        <v>189</v>
      </c>
      <c r="E158" s="200" t="s">
        <v>19</v>
      </c>
      <c r="F158" s="201" t="s">
        <v>3833</v>
      </c>
      <c r="G158" s="199"/>
      <c r="H158" s="200" t="s">
        <v>19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189</v>
      </c>
      <c r="AU158" s="207" t="s">
        <v>85</v>
      </c>
      <c r="AV158" s="12" t="s">
        <v>83</v>
      </c>
      <c r="AW158" s="12" t="s">
        <v>35</v>
      </c>
      <c r="AX158" s="12" t="s">
        <v>75</v>
      </c>
      <c r="AY158" s="207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3834</v>
      </c>
      <c r="G159" s="209"/>
      <c r="H159" s="212">
        <v>6.8949999999999996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83</v>
      </c>
      <c r="AY159" s="218" t="s">
        <v>178</v>
      </c>
    </row>
    <row r="160" spans="2:65" s="1" customFormat="1" ht="16.5" customHeight="1">
      <c r="B160" s="35"/>
      <c r="C160" s="183" t="s">
        <v>259</v>
      </c>
      <c r="D160" s="183" t="s">
        <v>180</v>
      </c>
      <c r="E160" s="184" t="s">
        <v>3835</v>
      </c>
      <c r="F160" s="185" t="s">
        <v>3836</v>
      </c>
      <c r="G160" s="186" t="s">
        <v>226</v>
      </c>
      <c r="H160" s="187">
        <v>4.5970000000000004</v>
      </c>
      <c r="I160" s="188"/>
      <c r="J160" s="189">
        <f>ROUND(I160*H160,2)</f>
        <v>0</v>
      </c>
      <c r="K160" s="185" t="s">
        <v>184</v>
      </c>
      <c r="L160" s="39"/>
      <c r="M160" s="190" t="s">
        <v>19</v>
      </c>
      <c r="N160" s="191" t="s">
        <v>46</v>
      </c>
      <c r="O160" s="61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8" t="s">
        <v>185</v>
      </c>
      <c r="AT160" s="18" t="s">
        <v>180</v>
      </c>
      <c r="AU160" s="18" t="s">
        <v>85</v>
      </c>
      <c r="AY160" s="18" t="s">
        <v>178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83</v>
      </c>
      <c r="BK160" s="194">
        <f>ROUND(I160*H160,2)</f>
        <v>0</v>
      </c>
      <c r="BL160" s="18" t="s">
        <v>185</v>
      </c>
      <c r="BM160" s="18" t="s">
        <v>3837</v>
      </c>
    </row>
    <row r="161" spans="2:65" s="1" customFormat="1" ht="19.5">
      <c r="B161" s="35"/>
      <c r="C161" s="36"/>
      <c r="D161" s="195" t="s">
        <v>187</v>
      </c>
      <c r="E161" s="36"/>
      <c r="F161" s="196" t="s">
        <v>3838</v>
      </c>
      <c r="G161" s="36"/>
      <c r="H161" s="36"/>
      <c r="I161" s="113"/>
      <c r="J161" s="36"/>
      <c r="K161" s="36"/>
      <c r="L161" s="39"/>
      <c r="M161" s="197"/>
      <c r="N161" s="61"/>
      <c r="O161" s="61"/>
      <c r="P161" s="61"/>
      <c r="Q161" s="61"/>
      <c r="R161" s="61"/>
      <c r="S161" s="61"/>
      <c r="T161" s="62"/>
      <c r="AT161" s="18" t="s">
        <v>187</v>
      </c>
      <c r="AU161" s="18" t="s">
        <v>85</v>
      </c>
    </row>
    <row r="162" spans="2:65" s="12" customFormat="1" ht="11.25">
      <c r="B162" s="198"/>
      <c r="C162" s="199"/>
      <c r="D162" s="195" t="s">
        <v>189</v>
      </c>
      <c r="E162" s="200" t="s">
        <v>19</v>
      </c>
      <c r="F162" s="201" t="s">
        <v>3839</v>
      </c>
      <c r="G162" s="199"/>
      <c r="H162" s="200" t="s">
        <v>19</v>
      </c>
      <c r="I162" s="202"/>
      <c r="J162" s="199"/>
      <c r="K162" s="199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189</v>
      </c>
      <c r="AU162" s="207" t="s">
        <v>85</v>
      </c>
      <c r="AV162" s="12" t="s">
        <v>83</v>
      </c>
      <c r="AW162" s="12" t="s">
        <v>35</v>
      </c>
      <c r="AX162" s="12" t="s">
        <v>75</v>
      </c>
      <c r="AY162" s="207" t="s">
        <v>178</v>
      </c>
    </row>
    <row r="163" spans="2:65" s="12" customFormat="1" ht="11.25">
      <c r="B163" s="198"/>
      <c r="C163" s="199"/>
      <c r="D163" s="195" t="s">
        <v>189</v>
      </c>
      <c r="E163" s="200" t="s">
        <v>19</v>
      </c>
      <c r="F163" s="201" t="s">
        <v>3826</v>
      </c>
      <c r="G163" s="199"/>
      <c r="H163" s="200" t="s">
        <v>19</v>
      </c>
      <c r="I163" s="202"/>
      <c r="J163" s="199"/>
      <c r="K163" s="199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189</v>
      </c>
      <c r="AU163" s="207" t="s">
        <v>85</v>
      </c>
      <c r="AV163" s="12" t="s">
        <v>83</v>
      </c>
      <c r="AW163" s="12" t="s">
        <v>35</v>
      </c>
      <c r="AX163" s="12" t="s">
        <v>75</v>
      </c>
      <c r="AY163" s="207" t="s">
        <v>178</v>
      </c>
    </row>
    <row r="164" spans="2:65" s="13" customFormat="1" ht="11.25">
      <c r="B164" s="208"/>
      <c r="C164" s="209"/>
      <c r="D164" s="195" t="s">
        <v>189</v>
      </c>
      <c r="E164" s="210" t="s">
        <v>19</v>
      </c>
      <c r="F164" s="211" t="s">
        <v>3840</v>
      </c>
      <c r="G164" s="209"/>
      <c r="H164" s="212">
        <v>9.8130000000000006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189</v>
      </c>
      <c r="AU164" s="218" t="s">
        <v>85</v>
      </c>
      <c r="AV164" s="13" t="s">
        <v>85</v>
      </c>
      <c r="AW164" s="13" t="s">
        <v>35</v>
      </c>
      <c r="AX164" s="13" t="s">
        <v>75</v>
      </c>
      <c r="AY164" s="218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3841</v>
      </c>
      <c r="G165" s="209"/>
      <c r="H165" s="212">
        <v>-5.2160000000000002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75</v>
      </c>
      <c r="AY165" s="218" t="s">
        <v>178</v>
      </c>
    </row>
    <row r="166" spans="2:65" s="14" customFormat="1" ht="11.25">
      <c r="B166" s="219"/>
      <c r="C166" s="220"/>
      <c r="D166" s="195" t="s">
        <v>189</v>
      </c>
      <c r="E166" s="221" t="s">
        <v>19</v>
      </c>
      <c r="F166" s="222" t="s">
        <v>258</v>
      </c>
      <c r="G166" s="220"/>
      <c r="H166" s="223">
        <v>4.5970000000000004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189</v>
      </c>
      <c r="AU166" s="229" t="s">
        <v>85</v>
      </c>
      <c r="AV166" s="14" t="s">
        <v>185</v>
      </c>
      <c r="AW166" s="14" t="s">
        <v>35</v>
      </c>
      <c r="AX166" s="14" t="s">
        <v>83</v>
      </c>
      <c r="AY166" s="229" t="s">
        <v>178</v>
      </c>
    </row>
    <row r="167" spans="2:65" s="1" customFormat="1" ht="16.5" customHeight="1">
      <c r="B167" s="35"/>
      <c r="C167" s="183" t="s">
        <v>266</v>
      </c>
      <c r="D167" s="183" t="s">
        <v>180</v>
      </c>
      <c r="E167" s="184" t="s">
        <v>3842</v>
      </c>
      <c r="F167" s="185" t="s">
        <v>3843</v>
      </c>
      <c r="G167" s="186" t="s">
        <v>226</v>
      </c>
      <c r="H167" s="187">
        <v>2.2989999999999999</v>
      </c>
      <c r="I167" s="188"/>
      <c r="J167" s="189">
        <f>ROUND(I167*H167,2)</f>
        <v>0</v>
      </c>
      <c r="K167" s="185" t="s">
        <v>184</v>
      </c>
      <c r="L167" s="39"/>
      <c r="M167" s="190" t="s">
        <v>19</v>
      </c>
      <c r="N167" s="191" t="s">
        <v>46</v>
      </c>
      <c r="O167" s="61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18" t="s">
        <v>185</v>
      </c>
      <c r="AT167" s="18" t="s">
        <v>180</v>
      </c>
      <c r="AU167" s="18" t="s">
        <v>85</v>
      </c>
      <c r="AY167" s="18" t="s">
        <v>178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83</v>
      </c>
      <c r="BK167" s="194">
        <f>ROUND(I167*H167,2)</f>
        <v>0</v>
      </c>
      <c r="BL167" s="18" t="s">
        <v>185</v>
      </c>
      <c r="BM167" s="18" t="s">
        <v>3844</v>
      </c>
    </row>
    <row r="168" spans="2:65" s="1" customFormat="1" ht="19.5">
      <c r="B168" s="35"/>
      <c r="C168" s="36"/>
      <c r="D168" s="195" t="s">
        <v>187</v>
      </c>
      <c r="E168" s="36"/>
      <c r="F168" s="196" t="s">
        <v>3845</v>
      </c>
      <c r="G168" s="36"/>
      <c r="H168" s="36"/>
      <c r="I168" s="113"/>
      <c r="J168" s="36"/>
      <c r="K168" s="36"/>
      <c r="L168" s="39"/>
      <c r="M168" s="197"/>
      <c r="N168" s="61"/>
      <c r="O168" s="61"/>
      <c r="P168" s="61"/>
      <c r="Q168" s="61"/>
      <c r="R168" s="61"/>
      <c r="S168" s="61"/>
      <c r="T168" s="62"/>
      <c r="AT168" s="18" t="s">
        <v>187</v>
      </c>
      <c r="AU168" s="18" t="s">
        <v>85</v>
      </c>
    </row>
    <row r="169" spans="2:65" s="12" customFormat="1" ht="11.25">
      <c r="B169" s="198"/>
      <c r="C169" s="199"/>
      <c r="D169" s="195" t="s">
        <v>189</v>
      </c>
      <c r="E169" s="200" t="s">
        <v>19</v>
      </c>
      <c r="F169" s="201" t="s">
        <v>3846</v>
      </c>
      <c r="G169" s="199"/>
      <c r="H169" s="200" t="s">
        <v>19</v>
      </c>
      <c r="I169" s="202"/>
      <c r="J169" s="199"/>
      <c r="K169" s="199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189</v>
      </c>
      <c r="AU169" s="207" t="s">
        <v>85</v>
      </c>
      <c r="AV169" s="12" t="s">
        <v>83</v>
      </c>
      <c r="AW169" s="12" t="s">
        <v>35</v>
      </c>
      <c r="AX169" s="12" t="s">
        <v>75</v>
      </c>
      <c r="AY169" s="207" t="s">
        <v>178</v>
      </c>
    </row>
    <row r="170" spans="2:65" s="13" customFormat="1" ht="11.25">
      <c r="B170" s="208"/>
      <c r="C170" s="209"/>
      <c r="D170" s="195" t="s">
        <v>189</v>
      </c>
      <c r="E170" s="210" t="s">
        <v>19</v>
      </c>
      <c r="F170" s="211" t="s">
        <v>3847</v>
      </c>
      <c r="G170" s="209"/>
      <c r="H170" s="212">
        <v>2.2989999999999999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189</v>
      </c>
      <c r="AU170" s="218" t="s">
        <v>85</v>
      </c>
      <c r="AV170" s="13" t="s">
        <v>85</v>
      </c>
      <c r="AW170" s="13" t="s">
        <v>35</v>
      </c>
      <c r="AX170" s="13" t="s">
        <v>83</v>
      </c>
      <c r="AY170" s="218" t="s">
        <v>178</v>
      </c>
    </row>
    <row r="171" spans="2:65" s="1" customFormat="1" ht="16.5" customHeight="1">
      <c r="B171" s="35"/>
      <c r="C171" s="183" t="s">
        <v>276</v>
      </c>
      <c r="D171" s="183" t="s">
        <v>180</v>
      </c>
      <c r="E171" s="184" t="s">
        <v>3848</v>
      </c>
      <c r="F171" s="185" t="s">
        <v>3849</v>
      </c>
      <c r="G171" s="186" t="s">
        <v>183</v>
      </c>
      <c r="H171" s="187">
        <v>99</v>
      </c>
      <c r="I171" s="188"/>
      <c r="J171" s="189">
        <f>ROUND(I171*H171,2)</f>
        <v>0</v>
      </c>
      <c r="K171" s="185" t="s">
        <v>184</v>
      </c>
      <c r="L171" s="39"/>
      <c r="M171" s="190" t="s">
        <v>19</v>
      </c>
      <c r="N171" s="191" t="s">
        <v>46</v>
      </c>
      <c r="O171" s="61"/>
      <c r="P171" s="192">
        <f>O171*H171</f>
        <v>0</v>
      </c>
      <c r="Q171" s="192">
        <v>6.9999999999999999E-4</v>
      </c>
      <c r="R171" s="192">
        <f>Q171*H171</f>
        <v>6.93E-2</v>
      </c>
      <c r="S171" s="192">
        <v>0</v>
      </c>
      <c r="T171" s="193">
        <f>S171*H171</f>
        <v>0</v>
      </c>
      <c r="AR171" s="18" t="s">
        <v>288</v>
      </c>
      <c r="AT171" s="18" t="s">
        <v>180</v>
      </c>
      <c r="AU171" s="18" t="s">
        <v>85</v>
      </c>
      <c r="AY171" s="18" t="s">
        <v>178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83</v>
      </c>
      <c r="BK171" s="194">
        <f>ROUND(I171*H171,2)</f>
        <v>0</v>
      </c>
      <c r="BL171" s="18" t="s">
        <v>288</v>
      </c>
      <c r="BM171" s="18" t="s">
        <v>3850</v>
      </c>
    </row>
    <row r="172" spans="2:65" s="1" customFormat="1" ht="11.25">
      <c r="B172" s="35"/>
      <c r="C172" s="36"/>
      <c r="D172" s="195" t="s">
        <v>187</v>
      </c>
      <c r="E172" s="36"/>
      <c r="F172" s="196" t="s">
        <v>3851</v>
      </c>
      <c r="G172" s="36"/>
      <c r="H172" s="36"/>
      <c r="I172" s="113"/>
      <c r="J172" s="36"/>
      <c r="K172" s="36"/>
      <c r="L172" s="39"/>
      <c r="M172" s="197"/>
      <c r="N172" s="61"/>
      <c r="O172" s="61"/>
      <c r="P172" s="61"/>
      <c r="Q172" s="61"/>
      <c r="R172" s="61"/>
      <c r="S172" s="61"/>
      <c r="T172" s="62"/>
      <c r="AT172" s="18" t="s">
        <v>187</v>
      </c>
      <c r="AU172" s="18" t="s">
        <v>85</v>
      </c>
    </row>
    <row r="173" spans="2:65" s="12" customFormat="1" ht="11.25">
      <c r="B173" s="198"/>
      <c r="C173" s="199"/>
      <c r="D173" s="195" t="s">
        <v>189</v>
      </c>
      <c r="E173" s="200" t="s">
        <v>19</v>
      </c>
      <c r="F173" s="201" t="s">
        <v>3852</v>
      </c>
      <c r="G173" s="199"/>
      <c r="H173" s="200" t="s">
        <v>19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189</v>
      </c>
      <c r="AU173" s="207" t="s">
        <v>85</v>
      </c>
      <c r="AV173" s="12" t="s">
        <v>83</v>
      </c>
      <c r="AW173" s="12" t="s">
        <v>35</v>
      </c>
      <c r="AX173" s="12" t="s">
        <v>75</v>
      </c>
      <c r="AY173" s="207" t="s">
        <v>178</v>
      </c>
    </row>
    <row r="174" spans="2:65" s="12" customFormat="1" ht="11.25">
      <c r="B174" s="198"/>
      <c r="C174" s="199"/>
      <c r="D174" s="195" t="s">
        <v>189</v>
      </c>
      <c r="E174" s="200" t="s">
        <v>19</v>
      </c>
      <c r="F174" s="201" t="s">
        <v>3853</v>
      </c>
      <c r="G174" s="199"/>
      <c r="H174" s="200" t="s">
        <v>19</v>
      </c>
      <c r="I174" s="202"/>
      <c r="J174" s="199"/>
      <c r="K174" s="199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189</v>
      </c>
      <c r="AU174" s="207" t="s">
        <v>85</v>
      </c>
      <c r="AV174" s="12" t="s">
        <v>83</v>
      </c>
      <c r="AW174" s="12" t="s">
        <v>35</v>
      </c>
      <c r="AX174" s="12" t="s">
        <v>75</v>
      </c>
      <c r="AY174" s="207" t="s">
        <v>178</v>
      </c>
    </row>
    <row r="175" spans="2:65" s="13" customFormat="1" ht="11.25">
      <c r="B175" s="208"/>
      <c r="C175" s="209"/>
      <c r="D175" s="195" t="s">
        <v>189</v>
      </c>
      <c r="E175" s="210" t="s">
        <v>19</v>
      </c>
      <c r="F175" s="211" t="s">
        <v>3854</v>
      </c>
      <c r="G175" s="209"/>
      <c r="H175" s="212">
        <v>49.5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189</v>
      </c>
      <c r="AU175" s="218" t="s">
        <v>85</v>
      </c>
      <c r="AV175" s="13" t="s">
        <v>85</v>
      </c>
      <c r="AW175" s="13" t="s">
        <v>35</v>
      </c>
      <c r="AX175" s="13" t="s">
        <v>75</v>
      </c>
      <c r="AY175" s="218" t="s">
        <v>178</v>
      </c>
    </row>
    <row r="176" spans="2:65" s="12" customFormat="1" ht="11.25">
      <c r="B176" s="198"/>
      <c r="C176" s="199"/>
      <c r="D176" s="195" t="s">
        <v>189</v>
      </c>
      <c r="E176" s="200" t="s">
        <v>19</v>
      </c>
      <c r="F176" s="201" t="s">
        <v>3855</v>
      </c>
      <c r="G176" s="199"/>
      <c r="H176" s="200" t="s">
        <v>19</v>
      </c>
      <c r="I176" s="202"/>
      <c r="J176" s="199"/>
      <c r="K176" s="199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189</v>
      </c>
      <c r="AU176" s="207" t="s">
        <v>85</v>
      </c>
      <c r="AV176" s="12" t="s">
        <v>83</v>
      </c>
      <c r="AW176" s="12" t="s">
        <v>35</v>
      </c>
      <c r="AX176" s="12" t="s">
        <v>75</v>
      </c>
      <c r="AY176" s="207" t="s">
        <v>178</v>
      </c>
    </row>
    <row r="177" spans="2:65" s="13" customFormat="1" ht="11.25">
      <c r="B177" s="208"/>
      <c r="C177" s="209"/>
      <c r="D177" s="195" t="s">
        <v>189</v>
      </c>
      <c r="E177" s="210" t="s">
        <v>19</v>
      </c>
      <c r="F177" s="211" t="s">
        <v>3854</v>
      </c>
      <c r="G177" s="209"/>
      <c r="H177" s="212">
        <v>49.5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189</v>
      </c>
      <c r="AU177" s="218" t="s">
        <v>85</v>
      </c>
      <c r="AV177" s="13" t="s">
        <v>85</v>
      </c>
      <c r="AW177" s="13" t="s">
        <v>35</v>
      </c>
      <c r="AX177" s="13" t="s">
        <v>75</v>
      </c>
      <c r="AY177" s="218" t="s">
        <v>178</v>
      </c>
    </row>
    <row r="178" spans="2:65" s="14" customFormat="1" ht="11.25">
      <c r="B178" s="219"/>
      <c r="C178" s="220"/>
      <c r="D178" s="195" t="s">
        <v>189</v>
      </c>
      <c r="E178" s="221" t="s">
        <v>19</v>
      </c>
      <c r="F178" s="222" t="s">
        <v>258</v>
      </c>
      <c r="G178" s="220"/>
      <c r="H178" s="223">
        <v>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189</v>
      </c>
      <c r="AU178" s="229" t="s">
        <v>85</v>
      </c>
      <c r="AV178" s="14" t="s">
        <v>185</v>
      </c>
      <c r="AW178" s="14" t="s">
        <v>35</v>
      </c>
      <c r="AX178" s="14" t="s">
        <v>83</v>
      </c>
      <c r="AY178" s="229" t="s">
        <v>178</v>
      </c>
    </row>
    <row r="179" spans="2:65" s="1" customFormat="1" ht="16.5" customHeight="1">
      <c r="B179" s="35"/>
      <c r="C179" s="183" t="s">
        <v>8</v>
      </c>
      <c r="D179" s="183" t="s">
        <v>180</v>
      </c>
      <c r="E179" s="184" t="s">
        <v>3856</v>
      </c>
      <c r="F179" s="185" t="s">
        <v>3857</v>
      </c>
      <c r="G179" s="186" t="s">
        <v>183</v>
      </c>
      <c r="H179" s="187">
        <v>99</v>
      </c>
      <c r="I179" s="188"/>
      <c r="J179" s="189">
        <f>ROUND(I179*H179,2)</f>
        <v>0</v>
      </c>
      <c r="K179" s="185" t="s">
        <v>184</v>
      </c>
      <c r="L179" s="39"/>
      <c r="M179" s="190" t="s">
        <v>19</v>
      </c>
      <c r="N179" s="191" t="s">
        <v>46</v>
      </c>
      <c r="O179" s="61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8" t="s">
        <v>185</v>
      </c>
      <c r="AT179" s="18" t="s">
        <v>180</v>
      </c>
      <c r="AU179" s="18" t="s">
        <v>85</v>
      </c>
      <c r="AY179" s="18" t="s">
        <v>178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83</v>
      </c>
      <c r="BK179" s="194">
        <f>ROUND(I179*H179,2)</f>
        <v>0</v>
      </c>
      <c r="BL179" s="18" t="s">
        <v>185</v>
      </c>
      <c r="BM179" s="18" t="s">
        <v>3858</v>
      </c>
    </row>
    <row r="180" spans="2:65" s="1" customFormat="1" ht="11.25">
      <c r="B180" s="35"/>
      <c r="C180" s="36"/>
      <c r="D180" s="195" t="s">
        <v>187</v>
      </c>
      <c r="E180" s="36"/>
      <c r="F180" s="196" t="s">
        <v>3859</v>
      </c>
      <c r="G180" s="36"/>
      <c r="H180" s="36"/>
      <c r="I180" s="113"/>
      <c r="J180" s="36"/>
      <c r="K180" s="36"/>
      <c r="L180" s="39"/>
      <c r="M180" s="197"/>
      <c r="N180" s="61"/>
      <c r="O180" s="61"/>
      <c r="P180" s="61"/>
      <c r="Q180" s="61"/>
      <c r="R180" s="61"/>
      <c r="S180" s="61"/>
      <c r="T180" s="62"/>
      <c r="AT180" s="18" t="s">
        <v>187</v>
      </c>
      <c r="AU180" s="18" t="s">
        <v>85</v>
      </c>
    </row>
    <row r="181" spans="2:65" s="12" customFormat="1" ht="11.25">
      <c r="B181" s="198"/>
      <c r="C181" s="199"/>
      <c r="D181" s="195" t="s">
        <v>189</v>
      </c>
      <c r="E181" s="200" t="s">
        <v>19</v>
      </c>
      <c r="F181" s="201" t="s">
        <v>3860</v>
      </c>
      <c r="G181" s="199"/>
      <c r="H181" s="200" t="s">
        <v>19</v>
      </c>
      <c r="I181" s="202"/>
      <c r="J181" s="199"/>
      <c r="K181" s="199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189</v>
      </c>
      <c r="AU181" s="207" t="s">
        <v>85</v>
      </c>
      <c r="AV181" s="12" t="s">
        <v>83</v>
      </c>
      <c r="AW181" s="12" t="s">
        <v>35</v>
      </c>
      <c r="AX181" s="12" t="s">
        <v>75</v>
      </c>
      <c r="AY181" s="207" t="s">
        <v>178</v>
      </c>
    </row>
    <row r="182" spans="2:65" s="12" customFormat="1" ht="11.25">
      <c r="B182" s="198"/>
      <c r="C182" s="199"/>
      <c r="D182" s="195" t="s">
        <v>189</v>
      </c>
      <c r="E182" s="200" t="s">
        <v>19</v>
      </c>
      <c r="F182" s="201" t="s">
        <v>3853</v>
      </c>
      <c r="G182" s="199"/>
      <c r="H182" s="200" t="s">
        <v>19</v>
      </c>
      <c r="I182" s="202"/>
      <c r="J182" s="199"/>
      <c r="K182" s="199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189</v>
      </c>
      <c r="AU182" s="207" t="s">
        <v>85</v>
      </c>
      <c r="AV182" s="12" t="s">
        <v>83</v>
      </c>
      <c r="AW182" s="12" t="s">
        <v>35</v>
      </c>
      <c r="AX182" s="12" t="s">
        <v>75</v>
      </c>
      <c r="AY182" s="207" t="s">
        <v>178</v>
      </c>
    </row>
    <row r="183" spans="2:65" s="13" customFormat="1" ht="11.25">
      <c r="B183" s="208"/>
      <c r="C183" s="209"/>
      <c r="D183" s="195" t="s">
        <v>189</v>
      </c>
      <c r="E183" s="210" t="s">
        <v>19</v>
      </c>
      <c r="F183" s="211" t="s">
        <v>3854</v>
      </c>
      <c r="G183" s="209"/>
      <c r="H183" s="212">
        <v>49.5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189</v>
      </c>
      <c r="AU183" s="218" t="s">
        <v>85</v>
      </c>
      <c r="AV183" s="13" t="s">
        <v>85</v>
      </c>
      <c r="AW183" s="13" t="s">
        <v>35</v>
      </c>
      <c r="AX183" s="13" t="s">
        <v>75</v>
      </c>
      <c r="AY183" s="218" t="s">
        <v>178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3855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3" customFormat="1" ht="11.25">
      <c r="B185" s="208"/>
      <c r="C185" s="209"/>
      <c r="D185" s="195" t="s">
        <v>189</v>
      </c>
      <c r="E185" s="210" t="s">
        <v>19</v>
      </c>
      <c r="F185" s="211" t="s">
        <v>3854</v>
      </c>
      <c r="G185" s="209"/>
      <c r="H185" s="212">
        <v>49.5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189</v>
      </c>
      <c r="AU185" s="218" t="s">
        <v>85</v>
      </c>
      <c r="AV185" s="13" t="s">
        <v>85</v>
      </c>
      <c r="AW185" s="13" t="s">
        <v>35</v>
      </c>
      <c r="AX185" s="13" t="s">
        <v>75</v>
      </c>
      <c r="AY185" s="218" t="s">
        <v>178</v>
      </c>
    </row>
    <row r="186" spans="2:65" s="14" customFormat="1" ht="11.25">
      <c r="B186" s="219"/>
      <c r="C186" s="220"/>
      <c r="D186" s="195" t="s">
        <v>189</v>
      </c>
      <c r="E186" s="221" t="s">
        <v>19</v>
      </c>
      <c r="F186" s="222" t="s">
        <v>258</v>
      </c>
      <c r="G186" s="220"/>
      <c r="H186" s="223">
        <v>99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189</v>
      </c>
      <c r="AU186" s="229" t="s">
        <v>85</v>
      </c>
      <c r="AV186" s="14" t="s">
        <v>185</v>
      </c>
      <c r="AW186" s="14" t="s">
        <v>35</v>
      </c>
      <c r="AX186" s="14" t="s">
        <v>83</v>
      </c>
      <c r="AY186" s="229" t="s">
        <v>178</v>
      </c>
    </row>
    <row r="187" spans="2:65" s="1" customFormat="1" ht="16.5" customHeight="1">
      <c r="B187" s="35"/>
      <c r="C187" s="183" t="s">
        <v>288</v>
      </c>
      <c r="D187" s="183" t="s">
        <v>180</v>
      </c>
      <c r="E187" s="184" t="s">
        <v>3861</v>
      </c>
      <c r="F187" s="185" t="s">
        <v>3862</v>
      </c>
      <c r="G187" s="186" t="s">
        <v>226</v>
      </c>
      <c r="H187" s="187">
        <v>79.153000000000006</v>
      </c>
      <c r="I187" s="188"/>
      <c r="J187" s="189">
        <f>ROUND(I187*H187,2)</f>
        <v>0</v>
      </c>
      <c r="K187" s="185" t="s">
        <v>184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8" t="s">
        <v>185</v>
      </c>
      <c r="AT187" s="18" t="s">
        <v>180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185</v>
      </c>
      <c r="BM187" s="18" t="s">
        <v>3863</v>
      </c>
    </row>
    <row r="188" spans="2:65" s="1" customFormat="1" ht="19.5">
      <c r="B188" s="35"/>
      <c r="C188" s="36"/>
      <c r="D188" s="195" t="s">
        <v>187</v>
      </c>
      <c r="E188" s="36"/>
      <c r="F188" s="196" t="s">
        <v>3864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2" customFormat="1" ht="11.25">
      <c r="B189" s="198"/>
      <c r="C189" s="199"/>
      <c r="D189" s="195" t="s">
        <v>189</v>
      </c>
      <c r="E189" s="200" t="s">
        <v>19</v>
      </c>
      <c r="F189" s="201" t="s">
        <v>3865</v>
      </c>
      <c r="G189" s="199"/>
      <c r="H189" s="200" t="s">
        <v>19</v>
      </c>
      <c r="I189" s="202"/>
      <c r="J189" s="199"/>
      <c r="K189" s="199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189</v>
      </c>
      <c r="AU189" s="207" t="s">
        <v>85</v>
      </c>
      <c r="AV189" s="12" t="s">
        <v>83</v>
      </c>
      <c r="AW189" s="12" t="s">
        <v>35</v>
      </c>
      <c r="AX189" s="12" t="s">
        <v>75</v>
      </c>
      <c r="AY189" s="207" t="s">
        <v>178</v>
      </c>
    </row>
    <row r="190" spans="2:65" s="13" customFormat="1" ht="11.25">
      <c r="B190" s="208"/>
      <c r="C190" s="209"/>
      <c r="D190" s="195" t="s">
        <v>189</v>
      </c>
      <c r="E190" s="210" t="s">
        <v>19</v>
      </c>
      <c r="F190" s="211" t="s">
        <v>3866</v>
      </c>
      <c r="G190" s="209"/>
      <c r="H190" s="212">
        <v>79.153000000000006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189</v>
      </c>
      <c r="AU190" s="218" t="s">
        <v>85</v>
      </c>
      <c r="AV190" s="13" t="s">
        <v>85</v>
      </c>
      <c r="AW190" s="13" t="s">
        <v>35</v>
      </c>
      <c r="AX190" s="13" t="s">
        <v>83</v>
      </c>
      <c r="AY190" s="218" t="s">
        <v>178</v>
      </c>
    </row>
    <row r="191" spans="2:65" s="1" customFormat="1" ht="16.5" customHeight="1">
      <c r="B191" s="35"/>
      <c r="C191" s="183" t="s">
        <v>295</v>
      </c>
      <c r="D191" s="183" t="s">
        <v>180</v>
      </c>
      <c r="E191" s="184" t="s">
        <v>3867</v>
      </c>
      <c r="F191" s="185" t="s">
        <v>3868</v>
      </c>
      <c r="G191" s="186" t="s">
        <v>226</v>
      </c>
      <c r="H191" s="187">
        <v>79.153000000000006</v>
      </c>
      <c r="I191" s="188"/>
      <c r="J191" s="189">
        <f>ROUND(I191*H191,2)</f>
        <v>0</v>
      </c>
      <c r="K191" s="185" t="s">
        <v>184</v>
      </c>
      <c r="L191" s="39"/>
      <c r="M191" s="190" t="s">
        <v>19</v>
      </c>
      <c r="N191" s="191" t="s">
        <v>46</v>
      </c>
      <c r="O191" s="61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8" t="s">
        <v>185</v>
      </c>
      <c r="AT191" s="18" t="s">
        <v>180</v>
      </c>
      <c r="AU191" s="18" t="s">
        <v>85</v>
      </c>
      <c r="AY191" s="18" t="s">
        <v>178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83</v>
      </c>
      <c r="BK191" s="194">
        <f>ROUND(I191*H191,2)</f>
        <v>0</v>
      </c>
      <c r="BL191" s="18" t="s">
        <v>185</v>
      </c>
      <c r="BM191" s="18" t="s">
        <v>3869</v>
      </c>
    </row>
    <row r="192" spans="2:65" s="1" customFormat="1" ht="19.5">
      <c r="B192" s="35"/>
      <c r="C192" s="36"/>
      <c r="D192" s="195" t="s">
        <v>187</v>
      </c>
      <c r="E192" s="36"/>
      <c r="F192" s="196" t="s">
        <v>3870</v>
      </c>
      <c r="G192" s="36"/>
      <c r="H192" s="36"/>
      <c r="I192" s="113"/>
      <c r="J192" s="36"/>
      <c r="K192" s="36"/>
      <c r="L192" s="39"/>
      <c r="M192" s="197"/>
      <c r="N192" s="61"/>
      <c r="O192" s="61"/>
      <c r="P192" s="61"/>
      <c r="Q192" s="61"/>
      <c r="R192" s="61"/>
      <c r="S192" s="61"/>
      <c r="T192" s="62"/>
      <c r="AT192" s="18" t="s">
        <v>187</v>
      </c>
      <c r="AU192" s="18" t="s">
        <v>85</v>
      </c>
    </row>
    <row r="193" spans="2:65" s="12" customFormat="1" ht="11.25">
      <c r="B193" s="198"/>
      <c r="C193" s="199"/>
      <c r="D193" s="195" t="s">
        <v>189</v>
      </c>
      <c r="E193" s="200" t="s">
        <v>19</v>
      </c>
      <c r="F193" s="201" t="s">
        <v>3871</v>
      </c>
      <c r="G193" s="199"/>
      <c r="H193" s="200" t="s">
        <v>19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189</v>
      </c>
      <c r="AU193" s="207" t="s">
        <v>85</v>
      </c>
      <c r="AV193" s="12" t="s">
        <v>83</v>
      </c>
      <c r="AW193" s="12" t="s">
        <v>35</v>
      </c>
      <c r="AX193" s="12" t="s">
        <v>75</v>
      </c>
      <c r="AY193" s="207" t="s">
        <v>178</v>
      </c>
    </row>
    <row r="194" spans="2:65" s="13" customFormat="1" ht="11.25">
      <c r="B194" s="208"/>
      <c r="C194" s="209"/>
      <c r="D194" s="195" t="s">
        <v>189</v>
      </c>
      <c r="E194" s="210" t="s">
        <v>19</v>
      </c>
      <c r="F194" s="211" t="s">
        <v>3866</v>
      </c>
      <c r="G194" s="209"/>
      <c r="H194" s="212">
        <v>79.153000000000006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189</v>
      </c>
      <c r="AU194" s="218" t="s">
        <v>85</v>
      </c>
      <c r="AV194" s="13" t="s">
        <v>85</v>
      </c>
      <c r="AW194" s="13" t="s">
        <v>35</v>
      </c>
      <c r="AX194" s="13" t="s">
        <v>83</v>
      </c>
      <c r="AY194" s="218" t="s">
        <v>178</v>
      </c>
    </row>
    <row r="195" spans="2:65" s="1" customFormat="1" ht="16.5" customHeight="1">
      <c r="B195" s="35"/>
      <c r="C195" s="183" t="s">
        <v>302</v>
      </c>
      <c r="D195" s="183" t="s">
        <v>180</v>
      </c>
      <c r="E195" s="184" t="s">
        <v>680</v>
      </c>
      <c r="F195" s="185" t="s">
        <v>681</v>
      </c>
      <c r="G195" s="186" t="s">
        <v>226</v>
      </c>
      <c r="H195" s="187">
        <v>136.91999999999999</v>
      </c>
      <c r="I195" s="188"/>
      <c r="J195" s="189">
        <f>ROUND(I195*H195,2)</f>
        <v>0</v>
      </c>
      <c r="K195" s="185" t="s">
        <v>184</v>
      </c>
      <c r="L195" s="39"/>
      <c r="M195" s="190" t="s">
        <v>19</v>
      </c>
      <c r="N195" s="191" t="s">
        <v>46</v>
      </c>
      <c r="O195" s="6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8" t="s">
        <v>185</v>
      </c>
      <c r="AT195" s="18" t="s">
        <v>180</v>
      </c>
      <c r="AU195" s="18" t="s">
        <v>85</v>
      </c>
      <c r="AY195" s="18" t="s">
        <v>178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83</v>
      </c>
      <c r="BK195" s="194">
        <f>ROUND(I195*H195,2)</f>
        <v>0</v>
      </c>
      <c r="BL195" s="18" t="s">
        <v>185</v>
      </c>
      <c r="BM195" s="18" t="s">
        <v>3872</v>
      </c>
    </row>
    <row r="196" spans="2:65" s="1" customFormat="1" ht="19.5">
      <c r="B196" s="35"/>
      <c r="C196" s="36"/>
      <c r="D196" s="195" t="s">
        <v>187</v>
      </c>
      <c r="E196" s="36"/>
      <c r="F196" s="196" t="s">
        <v>683</v>
      </c>
      <c r="G196" s="36"/>
      <c r="H196" s="36"/>
      <c r="I196" s="113"/>
      <c r="J196" s="36"/>
      <c r="K196" s="36"/>
      <c r="L196" s="39"/>
      <c r="M196" s="197"/>
      <c r="N196" s="61"/>
      <c r="O196" s="61"/>
      <c r="P196" s="61"/>
      <c r="Q196" s="61"/>
      <c r="R196" s="61"/>
      <c r="S196" s="61"/>
      <c r="T196" s="62"/>
      <c r="AT196" s="18" t="s">
        <v>187</v>
      </c>
      <c r="AU196" s="18" t="s">
        <v>85</v>
      </c>
    </row>
    <row r="197" spans="2:65" s="12" customFormat="1" ht="11.25">
      <c r="B197" s="198"/>
      <c r="C197" s="199"/>
      <c r="D197" s="195" t="s">
        <v>189</v>
      </c>
      <c r="E197" s="200" t="s">
        <v>19</v>
      </c>
      <c r="F197" s="201" t="s">
        <v>3873</v>
      </c>
      <c r="G197" s="199"/>
      <c r="H197" s="200" t="s">
        <v>19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189</v>
      </c>
      <c r="AU197" s="207" t="s">
        <v>85</v>
      </c>
      <c r="AV197" s="12" t="s">
        <v>83</v>
      </c>
      <c r="AW197" s="12" t="s">
        <v>35</v>
      </c>
      <c r="AX197" s="12" t="s">
        <v>75</v>
      </c>
      <c r="AY197" s="207" t="s">
        <v>178</v>
      </c>
    </row>
    <row r="198" spans="2:65" s="13" customFormat="1" ht="11.25">
      <c r="B198" s="208"/>
      <c r="C198" s="209"/>
      <c r="D198" s="195" t="s">
        <v>189</v>
      </c>
      <c r="E198" s="210" t="s">
        <v>19</v>
      </c>
      <c r="F198" s="211" t="s">
        <v>3874</v>
      </c>
      <c r="G198" s="209"/>
      <c r="H198" s="212">
        <v>68.459999999999994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189</v>
      </c>
      <c r="AU198" s="218" t="s">
        <v>85</v>
      </c>
      <c r="AV198" s="13" t="s">
        <v>85</v>
      </c>
      <c r="AW198" s="13" t="s">
        <v>35</v>
      </c>
      <c r="AX198" s="13" t="s">
        <v>75</v>
      </c>
      <c r="AY198" s="218" t="s">
        <v>178</v>
      </c>
    </row>
    <row r="199" spans="2:65" s="12" customFormat="1" ht="11.25">
      <c r="B199" s="198"/>
      <c r="C199" s="199"/>
      <c r="D199" s="195" t="s">
        <v>189</v>
      </c>
      <c r="E199" s="200" t="s">
        <v>19</v>
      </c>
      <c r="F199" s="201" t="s">
        <v>3875</v>
      </c>
      <c r="G199" s="199"/>
      <c r="H199" s="200" t="s">
        <v>19</v>
      </c>
      <c r="I199" s="202"/>
      <c r="J199" s="199"/>
      <c r="K199" s="199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189</v>
      </c>
      <c r="AU199" s="207" t="s">
        <v>85</v>
      </c>
      <c r="AV199" s="12" t="s">
        <v>83</v>
      </c>
      <c r="AW199" s="12" t="s">
        <v>35</v>
      </c>
      <c r="AX199" s="12" t="s">
        <v>75</v>
      </c>
      <c r="AY199" s="207" t="s">
        <v>178</v>
      </c>
    </row>
    <row r="200" spans="2:65" s="13" customFormat="1" ht="11.25">
      <c r="B200" s="208"/>
      <c r="C200" s="209"/>
      <c r="D200" s="195" t="s">
        <v>189</v>
      </c>
      <c r="E200" s="210" t="s">
        <v>19</v>
      </c>
      <c r="F200" s="211" t="s">
        <v>3874</v>
      </c>
      <c r="G200" s="209"/>
      <c r="H200" s="212">
        <v>68.459999999999994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189</v>
      </c>
      <c r="AU200" s="218" t="s">
        <v>85</v>
      </c>
      <c r="AV200" s="13" t="s">
        <v>85</v>
      </c>
      <c r="AW200" s="13" t="s">
        <v>35</v>
      </c>
      <c r="AX200" s="13" t="s">
        <v>75</v>
      </c>
      <c r="AY200" s="218" t="s">
        <v>178</v>
      </c>
    </row>
    <row r="201" spans="2:65" s="14" customFormat="1" ht="11.25">
      <c r="B201" s="219"/>
      <c r="C201" s="220"/>
      <c r="D201" s="195" t="s">
        <v>189</v>
      </c>
      <c r="E201" s="221" t="s">
        <v>19</v>
      </c>
      <c r="F201" s="222" t="s">
        <v>258</v>
      </c>
      <c r="G201" s="220"/>
      <c r="H201" s="223">
        <v>136.91999999999999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189</v>
      </c>
      <c r="AU201" s="229" t="s">
        <v>85</v>
      </c>
      <c r="AV201" s="14" t="s">
        <v>185</v>
      </c>
      <c r="AW201" s="14" t="s">
        <v>35</v>
      </c>
      <c r="AX201" s="14" t="s">
        <v>83</v>
      </c>
      <c r="AY201" s="229" t="s">
        <v>178</v>
      </c>
    </row>
    <row r="202" spans="2:65" s="1" customFormat="1" ht="16.5" customHeight="1">
      <c r="B202" s="35"/>
      <c r="C202" s="183" t="s">
        <v>308</v>
      </c>
      <c r="D202" s="183" t="s">
        <v>180</v>
      </c>
      <c r="E202" s="184" t="s">
        <v>687</v>
      </c>
      <c r="F202" s="185" t="s">
        <v>688</v>
      </c>
      <c r="G202" s="186" t="s">
        <v>226</v>
      </c>
      <c r="H202" s="187">
        <v>10.693</v>
      </c>
      <c r="I202" s="188"/>
      <c r="J202" s="189">
        <f>ROUND(I202*H202,2)</f>
        <v>0</v>
      </c>
      <c r="K202" s="185" t="s">
        <v>184</v>
      </c>
      <c r="L202" s="39"/>
      <c r="M202" s="190" t="s">
        <v>19</v>
      </c>
      <c r="N202" s="191" t="s">
        <v>46</v>
      </c>
      <c r="O202" s="61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8" t="s">
        <v>185</v>
      </c>
      <c r="AT202" s="18" t="s">
        <v>180</v>
      </c>
      <c r="AU202" s="18" t="s">
        <v>85</v>
      </c>
      <c r="AY202" s="18" t="s">
        <v>178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83</v>
      </c>
      <c r="BK202" s="194">
        <f>ROUND(I202*H202,2)</f>
        <v>0</v>
      </c>
      <c r="BL202" s="18" t="s">
        <v>185</v>
      </c>
      <c r="BM202" s="18" t="s">
        <v>3876</v>
      </c>
    </row>
    <row r="203" spans="2:65" s="1" customFormat="1" ht="19.5">
      <c r="B203" s="35"/>
      <c r="C203" s="36"/>
      <c r="D203" s="195" t="s">
        <v>187</v>
      </c>
      <c r="E203" s="36"/>
      <c r="F203" s="196" t="s">
        <v>690</v>
      </c>
      <c r="G203" s="36"/>
      <c r="H203" s="36"/>
      <c r="I203" s="113"/>
      <c r="J203" s="36"/>
      <c r="K203" s="36"/>
      <c r="L203" s="39"/>
      <c r="M203" s="197"/>
      <c r="N203" s="61"/>
      <c r="O203" s="61"/>
      <c r="P203" s="61"/>
      <c r="Q203" s="61"/>
      <c r="R203" s="61"/>
      <c r="S203" s="61"/>
      <c r="T203" s="62"/>
      <c r="AT203" s="18" t="s">
        <v>187</v>
      </c>
      <c r="AU203" s="18" t="s">
        <v>85</v>
      </c>
    </row>
    <row r="204" spans="2:65" s="12" customFormat="1" ht="11.25">
      <c r="B204" s="198"/>
      <c r="C204" s="199"/>
      <c r="D204" s="195" t="s">
        <v>189</v>
      </c>
      <c r="E204" s="200" t="s">
        <v>19</v>
      </c>
      <c r="F204" s="201" t="s">
        <v>691</v>
      </c>
      <c r="G204" s="199"/>
      <c r="H204" s="200" t="s">
        <v>19</v>
      </c>
      <c r="I204" s="202"/>
      <c r="J204" s="199"/>
      <c r="K204" s="199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189</v>
      </c>
      <c r="AU204" s="207" t="s">
        <v>85</v>
      </c>
      <c r="AV204" s="12" t="s">
        <v>83</v>
      </c>
      <c r="AW204" s="12" t="s">
        <v>35</v>
      </c>
      <c r="AX204" s="12" t="s">
        <v>75</v>
      </c>
      <c r="AY204" s="207" t="s">
        <v>178</v>
      </c>
    </row>
    <row r="205" spans="2:65" s="13" customFormat="1" ht="11.25">
      <c r="B205" s="208"/>
      <c r="C205" s="209"/>
      <c r="D205" s="195" t="s">
        <v>189</v>
      </c>
      <c r="E205" s="210" t="s">
        <v>19</v>
      </c>
      <c r="F205" s="211" t="s">
        <v>3866</v>
      </c>
      <c r="G205" s="209"/>
      <c r="H205" s="212">
        <v>79.153000000000006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189</v>
      </c>
      <c r="AU205" s="218" t="s">
        <v>85</v>
      </c>
      <c r="AV205" s="13" t="s">
        <v>85</v>
      </c>
      <c r="AW205" s="13" t="s">
        <v>35</v>
      </c>
      <c r="AX205" s="13" t="s">
        <v>75</v>
      </c>
      <c r="AY205" s="218" t="s">
        <v>178</v>
      </c>
    </row>
    <row r="206" spans="2:65" s="13" customFormat="1" ht="11.25">
      <c r="B206" s="208"/>
      <c r="C206" s="209"/>
      <c r="D206" s="195" t="s">
        <v>189</v>
      </c>
      <c r="E206" s="210" t="s">
        <v>19</v>
      </c>
      <c r="F206" s="211" t="s">
        <v>3877</v>
      </c>
      <c r="G206" s="209"/>
      <c r="H206" s="212">
        <v>-68.459999999999994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189</v>
      </c>
      <c r="AU206" s="218" t="s">
        <v>85</v>
      </c>
      <c r="AV206" s="13" t="s">
        <v>85</v>
      </c>
      <c r="AW206" s="13" t="s">
        <v>35</v>
      </c>
      <c r="AX206" s="13" t="s">
        <v>75</v>
      </c>
      <c r="AY206" s="218" t="s">
        <v>178</v>
      </c>
    </row>
    <row r="207" spans="2:65" s="14" customFormat="1" ht="11.25">
      <c r="B207" s="219"/>
      <c r="C207" s="220"/>
      <c r="D207" s="195" t="s">
        <v>189</v>
      </c>
      <c r="E207" s="221" t="s">
        <v>19</v>
      </c>
      <c r="F207" s="222" t="s">
        <v>258</v>
      </c>
      <c r="G207" s="220"/>
      <c r="H207" s="223">
        <v>10.693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189</v>
      </c>
      <c r="AU207" s="229" t="s">
        <v>85</v>
      </c>
      <c r="AV207" s="14" t="s">
        <v>185</v>
      </c>
      <c r="AW207" s="14" t="s">
        <v>35</v>
      </c>
      <c r="AX207" s="14" t="s">
        <v>83</v>
      </c>
      <c r="AY207" s="229" t="s">
        <v>178</v>
      </c>
    </row>
    <row r="208" spans="2:65" s="1" customFormat="1" ht="16.5" customHeight="1">
      <c r="B208" s="35"/>
      <c r="C208" s="183" t="s">
        <v>315</v>
      </c>
      <c r="D208" s="183" t="s">
        <v>180</v>
      </c>
      <c r="E208" s="184" t="s">
        <v>3878</v>
      </c>
      <c r="F208" s="185" t="s">
        <v>3879</v>
      </c>
      <c r="G208" s="186" t="s">
        <v>226</v>
      </c>
      <c r="H208" s="187">
        <v>147.613</v>
      </c>
      <c r="I208" s="188"/>
      <c r="J208" s="189">
        <f>ROUND(I208*H208,2)</f>
        <v>0</v>
      </c>
      <c r="K208" s="185" t="s">
        <v>184</v>
      </c>
      <c r="L208" s="39"/>
      <c r="M208" s="190" t="s">
        <v>19</v>
      </c>
      <c r="N208" s="191" t="s">
        <v>46</v>
      </c>
      <c r="O208" s="61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18" t="s">
        <v>185</v>
      </c>
      <c r="AT208" s="18" t="s">
        <v>180</v>
      </c>
      <c r="AU208" s="18" t="s">
        <v>85</v>
      </c>
      <c r="AY208" s="18" t="s">
        <v>178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83</v>
      </c>
      <c r="BK208" s="194">
        <f>ROUND(I208*H208,2)</f>
        <v>0</v>
      </c>
      <c r="BL208" s="18" t="s">
        <v>185</v>
      </c>
      <c r="BM208" s="18" t="s">
        <v>3880</v>
      </c>
    </row>
    <row r="209" spans="2:65" s="1" customFormat="1" ht="11.25">
      <c r="B209" s="35"/>
      <c r="C209" s="36"/>
      <c r="D209" s="195" t="s">
        <v>187</v>
      </c>
      <c r="E209" s="36"/>
      <c r="F209" s="196" t="s">
        <v>3881</v>
      </c>
      <c r="G209" s="36"/>
      <c r="H209" s="36"/>
      <c r="I209" s="113"/>
      <c r="J209" s="36"/>
      <c r="K209" s="36"/>
      <c r="L209" s="39"/>
      <c r="M209" s="197"/>
      <c r="N209" s="61"/>
      <c r="O209" s="61"/>
      <c r="P209" s="61"/>
      <c r="Q209" s="61"/>
      <c r="R209" s="61"/>
      <c r="S209" s="61"/>
      <c r="T209" s="62"/>
      <c r="AT209" s="18" t="s">
        <v>187</v>
      </c>
      <c r="AU209" s="18" t="s">
        <v>85</v>
      </c>
    </row>
    <row r="210" spans="2:65" s="12" customFormat="1" ht="11.25">
      <c r="B210" s="198"/>
      <c r="C210" s="199"/>
      <c r="D210" s="195" t="s">
        <v>189</v>
      </c>
      <c r="E210" s="200" t="s">
        <v>19</v>
      </c>
      <c r="F210" s="201" t="s">
        <v>3882</v>
      </c>
      <c r="G210" s="199"/>
      <c r="H210" s="200" t="s">
        <v>19</v>
      </c>
      <c r="I210" s="202"/>
      <c r="J210" s="199"/>
      <c r="K210" s="199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189</v>
      </c>
      <c r="AU210" s="207" t="s">
        <v>85</v>
      </c>
      <c r="AV210" s="12" t="s">
        <v>83</v>
      </c>
      <c r="AW210" s="12" t="s">
        <v>35</v>
      </c>
      <c r="AX210" s="12" t="s">
        <v>75</v>
      </c>
      <c r="AY210" s="207" t="s">
        <v>178</v>
      </c>
    </row>
    <row r="211" spans="2:65" s="13" customFormat="1" ht="11.25">
      <c r="B211" s="208"/>
      <c r="C211" s="209"/>
      <c r="D211" s="195" t="s">
        <v>189</v>
      </c>
      <c r="E211" s="210" t="s">
        <v>19</v>
      </c>
      <c r="F211" s="211" t="s">
        <v>3883</v>
      </c>
      <c r="G211" s="209"/>
      <c r="H211" s="212">
        <v>68.459999999999994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189</v>
      </c>
      <c r="AU211" s="218" t="s">
        <v>85</v>
      </c>
      <c r="AV211" s="13" t="s">
        <v>85</v>
      </c>
      <c r="AW211" s="13" t="s">
        <v>35</v>
      </c>
      <c r="AX211" s="13" t="s">
        <v>75</v>
      </c>
      <c r="AY211" s="218" t="s">
        <v>178</v>
      </c>
    </row>
    <row r="212" spans="2:65" s="13" customFormat="1" ht="11.25">
      <c r="B212" s="208"/>
      <c r="C212" s="209"/>
      <c r="D212" s="195" t="s">
        <v>189</v>
      </c>
      <c r="E212" s="210" t="s">
        <v>19</v>
      </c>
      <c r="F212" s="211" t="s">
        <v>3884</v>
      </c>
      <c r="G212" s="209"/>
      <c r="H212" s="212">
        <v>10.693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189</v>
      </c>
      <c r="AU212" s="218" t="s">
        <v>85</v>
      </c>
      <c r="AV212" s="13" t="s">
        <v>85</v>
      </c>
      <c r="AW212" s="13" t="s">
        <v>35</v>
      </c>
      <c r="AX212" s="13" t="s">
        <v>75</v>
      </c>
      <c r="AY212" s="218" t="s">
        <v>178</v>
      </c>
    </row>
    <row r="213" spans="2:65" s="15" customFormat="1" ht="11.25">
      <c r="B213" s="230"/>
      <c r="C213" s="231"/>
      <c r="D213" s="195" t="s">
        <v>189</v>
      </c>
      <c r="E213" s="232" t="s">
        <v>19</v>
      </c>
      <c r="F213" s="233" t="s">
        <v>274</v>
      </c>
      <c r="G213" s="231"/>
      <c r="H213" s="234">
        <v>79.153000000000006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189</v>
      </c>
      <c r="AU213" s="240" t="s">
        <v>85</v>
      </c>
      <c r="AV213" s="15" t="s">
        <v>198</v>
      </c>
      <c r="AW213" s="15" t="s">
        <v>35</v>
      </c>
      <c r="AX213" s="15" t="s">
        <v>75</v>
      </c>
      <c r="AY213" s="240" t="s">
        <v>178</v>
      </c>
    </row>
    <row r="214" spans="2:65" s="12" customFormat="1" ht="11.25">
      <c r="B214" s="198"/>
      <c r="C214" s="199"/>
      <c r="D214" s="195" t="s">
        <v>189</v>
      </c>
      <c r="E214" s="200" t="s">
        <v>19</v>
      </c>
      <c r="F214" s="201" t="s">
        <v>3885</v>
      </c>
      <c r="G214" s="199"/>
      <c r="H214" s="200" t="s">
        <v>19</v>
      </c>
      <c r="I214" s="202"/>
      <c r="J214" s="199"/>
      <c r="K214" s="199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189</v>
      </c>
      <c r="AU214" s="207" t="s">
        <v>85</v>
      </c>
      <c r="AV214" s="12" t="s">
        <v>83</v>
      </c>
      <c r="AW214" s="12" t="s">
        <v>35</v>
      </c>
      <c r="AX214" s="12" t="s">
        <v>75</v>
      </c>
      <c r="AY214" s="207" t="s">
        <v>178</v>
      </c>
    </row>
    <row r="215" spans="2:65" s="13" customFormat="1" ht="11.25">
      <c r="B215" s="208"/>
      <c r="C215" s="209"/>
      <c r="D215" s="195" t="s">
        <v>189</v>
      </c>
      <c r="E215" s="210" t="s">
        <v>19</v>
      </c>
      <c r="F215" s="211" t="s">
        <v>3874</v>
      </c>
      <c r="G215" s="209"/>
      <c r="H215" s="212">
        <v>68.459999999999994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85</v>
      </c>
      <c r="AV215" s="13" t="s">
        <v>85</v>
      </c>
      <c r="AW215" s="13" t="s">
        <v>35</v>
      </c>
      <c r="AX215" s="13" t="s">
        <v>75</v>
      </c>
      <c r="AY215" s="218" t="s">
        <v>178</v>
      </c>
    </row>
    <row r="216" spans="2:65" s="14" customFormat="1" ht="11.25">
      <c r="B216" s="219"/>
      <c r="C216" s="220"/>
      <c r="D216" s="195" t="s">
        <v>189</v>
      </c>
      <c r="E216" s="221" t="s">
        <v>19</v>
      </c>
      <c r="F216" s="222" t="s">
        <v>258</v>
      </c>
      <c r="G216" s="220"/>
      <c r="H216" s="223">
        <v>147.613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189</v>
      </c>
      <c r="AU216" s="229" t="s">
        <v>85</v>
      </c>
      <c r="AV216" s="14" t="s">
        <v>185</v>
      </c>
      <c r="AW216" s="14" t="s">
        <v>35</v>
      </c>
      <c r="AX216" s="14" t="s">
        <v>83</v>
      </c>
      <c r="AY216" s="229" t="s">
        <v>178</v>
      </c>
    </row>
    <row r="217" spans="2:65" s="1" customFormat="1" ht="16.5" customHeight="1">
      <c r="B217" s="35"/>
      <c r="C217" s="183" t="s">
        <v>7</v>
      </c>
      <c r="D217" s="183" t="s">
        <v>180</v>
      </c>
      <c r="E217" s="184" t="s">
        <v>702</v>
      </c>
      <c r="F217" s="185" t="s">
        <v>703</v>
      </c>
      <c r="G217" s="186" t="s">
        <v>226</v>
      </c>
      <c r="H217" s="187">
        <v>79.153000000000006</v>
      </c>
      <c r="I217" s="188"/>
      <c r="J217" s="189">
        <f>ROUND(I217*H217,2)</f>
        <v>0</v>
      </c>
      <c r="K217" s="185" t="s">
        <v>184</v>
      </c>
      <c r="L217" s="39"/>
      <c r="M217" s="190" t="s">
        <v>19</v>
      </c>
      <c r="N217" s="191" t="s">
        <v>46</v>
      </c>
      <c r="O217" s="61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18" t="s">
        <v>185</v>
      </c>
      <c r="AT217" s="18" t="s">
        <v>180</v>
      </c>
      <c r="AU217" s="18" t="s">
        <v>85</v>
      </c>
      <c r="AY217" s="18" t="s">
        <v>178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83</v>
      </c>
      <c r="BK217" s="194">
        <f>ROUND(I217*H217,2)</f>
        <v>0</v>
      </c>
      <c r="BL217" s="18" t="s">
        <v>185</v>
      </c>
      <c r="BM217" s="18" t="s">
        <v>3886</v>
      </c>
    </row>
    <row r="218" spans="2:65" s="1" customFormat="1" ht="11.25">
      <c r="B218" s="35"/>
      <c r="C218" s="36"/>
      <c r="D218" s="195" t="s">
        <v>187</v>
      </c>
      <c r="E218" s="36"/>
      <c r="F218" s="196" t="s">
        <v>703</v>
      </c>
      <c r="G218" s="36"/>
      <c r="H218" s="36"/>
      <c r="I218" s="113"/>
      <c r="J218" s="36"/>
      <c r="K218" s="36"/>
      <c r="L218" s="39"/>
      <c r="M218" s="197"/>
      <c r="N218" s="61"/>
      <c r="O218" s="61"/>
      <c r="P218" s="61"/>
      <c r="Q218" s="61"/>
      <c r="R218" s="61"/>
      <c r="S218" s="61"/>
      <c r="T218" s="62"/>
      <c r="AT218" s="18" t="s">
        <v>187</v>
      </c>
      <c r="AU218" s="18" t="s">
        <v>85</v>
      </c>
    </row>
    <row r="219" spans="2:65" s="12" customFormat="1" ht="11.25">
      <c r="B219" s="198"/>
      <c r="C219" s="199"/>
      <c r="D219" s="195" t="s">
        <v>189</v>
      </c>
      <c r="E219" s="200" t="s">
        <v>19</v>
      </c>
      <c r="F219" s="201" t="s">
        <v>3887</v>
      </c>
      <c r="G219" s="199"/>
      <c r="H219" s="200" t="s">
        <v>19</v>
      </c>
      <c r="I219" s="202"/>
      <c r="J219" s="199"/>
      <c r="K219" s="199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189</v>
      </c>
      <c r="AU219" s="207" t="s">
        <v>85</v>
      </c>
      <c r="AV219" s="12" t="s">
        <v>83</v>
      </c>
      <c r="AW219" s="12" t="s">
        <v>35</v>
      </c>
      <c r="AX219" s="12" t="s">
        <v>75</v>
      </c>
      <c r="AY219" s="207" t="s">
        <v>178</v>
      </c>
    </row>
    <row r="220" spans="2:65" s="13" customFormat="1" ht="11.25">
      <c r="B220" s="208"/>
      <c r="C220" s="209"/>
      <c r="D220" s="195" t="s">
        <v>189</v>
      </c>
      <c r="E220" s="210" t="s">
        <v>19</v>
      </c>
      <c r="F220" s="211" t="s">
        <v>3888</v>
      </c>
      <c r="G220" s="209"/>
      <c r="H220" s="212">
        <v>10.693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189</v>
      </c>
      <c r="AU220" s="218" t="s">
        <v>85</v>
      </c>
      <c r="AV220" s="13" t="s">
        <v>85</v>
      </c>
      <c r="AW220" s="13" t="s">
        <v>35</v>
      </c>
      <c r="AX220" s="13" t="s">
        <v>75</v>
      </c>
      <c r="AY220" s="218" t="s">
        <v>178</v>
      </c>
    </row>
    <row r="221" spans="2:65" s="12" customFormat="1" ht="11.25">
      <c r="B221" s="198"/>
      <c r="C221" s="199"/>
      <c r="D221" s="195" t="s">
        <v>189</v>
      </c>
      <c r="E221" s="200" t="s">
        <v>19</v>
      </c>
      <c r="F221" s="201" t="s">
        <v>3889</v>
      </c>
      <c r="G221" s="199"/>
      <c r="H221" s="200" t="s">
        <v>19</v>
      </c>
      <c r="I221" s="202"/>
      <c r="J221" s="199"/>
      <c r="K221" s="199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189</v>
      </c>
      <c r="AU221" s="207" t="s">
        <v>85</v>
      </c>
      <c r="AV221" s="12" t="s">
        <v>83</v>
      </c>
      <c r="AW221" s="12" t="s">
        <v>35</v>
      </c>
      <c r="AX221" s="12" t="s">
        <v>75</v>
      </c>
      <c r="AY221" s="207" t="s">
        <v>178</v>
      </c>
    </row>
    <row r="222" spans="2:65" s="13" customFormat="1" ht="11.25">
      <c r="B222" s="208"/>
      <c r="C222" s="209"/>
      <c r="D222" s="195" t="s">
        <v>189</v>
      </c>
      <c r="E222" s="210" t="s">
        <v>19</v>
      </c>
      <c r="F222" s="211" t="s">
        <v>3874</v>
      </c>
      <c r="G222" s="209"/>
      <c r="H222" s="212">
        <v>68.459999999999994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189</v>
      </c>
      <c r="AU222" s="218" t="s">
        <v>85</v>
      </c>
      <c r="AV222" s="13" t="s">
        <v>85</v>
      </c>
      <c r="AW222" s="13" t="s">
        <v>35</v>
      </c>
      <c r="AX222" s="13" t="s">
        <v>75</v>
      </c>
      <c r="AY222" s="218" t="s">
        <v>178</v>
      </c>
    </row>
    <row r="223" spans="2:65" s="14" customFormat="1" ht="11.25">
      <c r="B223" s="219"/>
      <c r="C223" s="220"/>
      <c r="D223" s="195" t="s">
        <v>189</v>
      </c>
      <c r="E223" s="221" t="s">
        <v>19</v>
      </c>
      <c r="F223" s="222" t="s">
        <v>258</v>
      </c>
      <c r="G223" s="220"/>
      <c r="H223" s="223">
        <v>79.153000000000006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189</v>
      </c>
      <c r="AU223" s="229" t="s">
        <v>85</v>
      </c>
      <c r="AV223" s="14" t="s">
        <v>185</v>
      </c>
      <c r="AW223" s="14" t="s">
        <v>35</v>
      </c>
      <c r="AX223" s="14" t="s">
        <v>83</v>
      </c>
      <c r="AY223" s="229" t="s">
        <v>178</v>
      </c>
    </row>
    <row r="224" spans="2:65" s="1" customFormat="1" ht="22.5" customHeight="1">
      <c r="B224" s="35"/>
      <c r="C224" s="183" t="s">
        <v>329</v>
      </c>
      <c r="D224" s="183" t="s">
        <v>180</v>
      </c>
      <c r="E224" s="184" t="s">
        <v>708</v>
      </c>
      <c r="F224" s="185" t="s">
        <v>709</v>
      </c>
      <c r="G224" s="186" t="s">
        <v>362</v>
      </c>
      <c r="H224" s="187">
        <v>17.109000000000002</v>
      </c>
      <c r="I224" s="188"/>
      <c r="J224" s="189">
        <f>ROUND(I224*H224,2)</f>
        <v>0</v>
      </c>
      <c r="K224" s="185" t="s">
        <v>487</v>
      </c>
      <c r="L224" s="39"/>
      <c r="M224" s="190" t="s">
        <v>19</v>
      </c>
      <c r="N224" s="191" t="s">
        <v>46</v>
      </c>
      <c r="O224" s="61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18" t="s">
        <v>185</v>
      </c>
      <c r="AT224" s="18" t="s">
        <v>180</v>
      </c>
      <c r="AU224" s="18" t="s">
        <v>85</v>
      </c>
      <c r="AY224" s="18" t="s">
        <v>178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83</v>
      </c>
      <c r="BK224" s="194">
        <f>ROUND(I224*H224,2)</f>
        <v>0</v>
      </c>
      <c r="BL224" s="18" t="s">
        <v>185</v>
      </c>
      <c r="BM224" s="18" t="s">
        <v>3890</v>
      </c>
    </row>
    <row r="225" spans="2:65" s="1" customFormat="1" ht="11.25">
      <c r="B225" s="35"/>
      <c r="C225" s="36"/>
      <c r="D225" s="195" t="s">
        <v>187</v>
      </c>
      <c r="E225" s="36"/>
      <c r="F225" s="196" t="s">
        <v>427</v>
      </c>
      <c r="G225" s="36"/>
      <c r="H225" s="36"/>
      <c r="I225" s="113"/>
      <c r="J225" s="36"/>
      <c r="K225" s="36"/>
      <c r="L225" s="39"/>
      <c r="M225" s="197"/>
      <c r="N225" s="61"/>
      <c r="O225" s="61"/>
      <c r="P225" s="61"/>
      <c r="Q225" s="61"/>
      <c r="R225" s="61"/>
      <c r="S225" s="61"/>
      <c r="T225" s="62"/>
      <c r="AT225" s="18" t="s">
        <v>187</v>
      </c>
      <c r="AU225" s="18" t="s">
        <v>85</v>
      </c>
    </row>
    <row r="226" spans="2:65" s="12" customFormat="1" ht="11.25">
      <c r="B226" s="198"/>
      <c r="C226" s="199"/>
      <c r="D226" s="195" t="s">
        <v>189</v>
      </c>
      <c r="E226" s="200" t="s">
        <v>19</v>
      </c>
      <c r="F226" s="201" t="s">
        <v>711</v>
      </c>
      <c r="G226" s="199"/>
      <c r="H226" s="200" t="s">
        <v>19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189</v>
      </c>
      <c r="AU226" s="207" t="s">
        <v>85</v>
      </c>
      <c r="AV226" s="12" t="s">
        <v>83</v>
      </c>
      <c r="AW226" s="12" t="s">
        <v>35</v>
      </c>
      <c r="AX226" s="12" t="s">
        <v>75</v>
      </c>
      <c r="AY226" s="207" t="s">
        <v>178</v>
      </c>
    </row>
    <row r="227" spans="2:65" s="13" customFormat="1" ht="11.25">
      <c r="B227" s="208"/>
      <c r="C227" s="209"/>
      <c r="D227" s="195" t="s">
        <v>189</v>
      </c>
      <c r="E227" s="210" t="s">
        <v>19</v>
      </c>
      <c r="F227" s="211" t="s">
        <v>3891</v>
      </c>
      <c r="G227" s="209"/>
      <c r="H227" s="212">
        <v>17.109000000000002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189</v>
      </c>
      <c r="AU227" s="218" t="s">
        <v>85</v>
      </c>
      <c r="AV227" s="13" t="s">
        <v>85</v>
      </c>
      <c r="AW227" s="13" t="s">
        <v>35</v>
      </c>
      <c r="AX227" s="13" t="s">
        <v>83</v>
      </c>
      <c r="AY227" s="218" t="s">
        <v>178</v>
      </c>
    </row>
    <row r="228" spans="2:65" s="1" customFormat="1" ht="16.5" customHeight="1">
      <c r="B228" s="35"/>
      <c r="C228" s="183" t="s">
        <v>335</v>
      </c>
      <c r="D228" s="183" t="s">
        <v>180</v>
      </c>
      <c r="E228" s="184" t="s">
        <v>713</v>
      </c>
      <c r="F228" s="185" t="s">
        <v>714</v>
      </c>
      <c r="G228" s="186" t="s">
        <v>226</v>
      </c>
      <c r="H228" s="187">
        <v>68.459999999999994</v>
      </c>
      <c r="I228" s="188"/>
      <c r="J228" s="189">
        <f>ROUND(I228*H228,2)</f>
        <v>0</v>
      </c>
      <c r="K228" s="185" t="s">
        <v>184</v>
      </c>
      <c r="L228" s="39"/>
      <c r="M228" s="190" t="s">
        <v>19</v>
      </c>
      <c r="N228" s="191" t="s">
        <v>46</v>
      </c>
      <c r="O228" s="6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18" t="s">
        <v>185</v>
      </c>
      <c r="AT228" s="18" t="s">
        <v>180</v>
      </c>
      <c r="AU228" s="18" t="s">
        <v>85</v>
      </c>
      <c r="AY228" s="18" t="s">
        <v>178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83</v>
      </c>
      <c r="BK228" s="194">
        <f>ROUND(I228*H228,2)</f>
        <v>0</v>
      </c>
      <c r="BL228" s="18" t="s">
        <v>185</v>
      </c>
      <c r="BM228" s="18" t="s">
        <v>3892</v>
      </c>
    </row>
    <row r="229" spans="2:65" s="1" customFormat="1" ht="19.5">
      <c r="B229" s="35"/>
      <c r="C229" s="36"/>
      <c r="D229" s="195" t="s">
        <v>187</v>
      </c>
      <c r="E229" s="36"/>
      <c r="F229" s="196" t="s">
        <v>716</v>
      </c>
      <c r="G229" s="36"/>
      <c r="H229" s="36"/>
      <c r="I229" s="113"/>
      <c r="J229" s="36"/>
      <c r="K229" s="36"/>
      <c r="L229" s="39"/>
      <c r="M229" s="197"/>
      <c r="N229" s="61"/>
      <c r="O229" s="61"/>
      <c r="P229" s="61"/>
      <c r="Q229" s="61"/>
      <c r="R229" s="61"/>
      <c r="S229" s="61"/>
      <c r="T229" s="62"/>
      <c r="AT229" s="18" t="s">
        <v>187</v>
      </c>
      <c r="AU229" s="18" t="s">
        <v>85</v>
      </c>
    </row>
    <row r="230" spans="2:65" s="12" customFormat="1" ht="11.25">
      <c r="B230" s="198"/>
      <c r="C230" s="199"/>
      <c r="D230" s="195" t="s">
        <v>189</v>
      </c>
      <c r="E230" s="200" t="s">
        <v>19</v>
      </c>
      <c r="F230" s="201" t="s">
        <v>3893</v>
      </c>
      <c r="G230" s="199"/>
      <c r="H230" s="200" t="s">
        <v>19</v>
      </c>
      <c r="I230" s="202"/>
      <c r="J230" s="199"/>
      <c r="K230" s="199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189</v>
      </c>
      <c r="AU230" s="207" t="s">
        <v>85</v>
      </c>
      <c r="AV230" s="12" t="s">
        <v>83</v>
      </c>
      <c r="AW230" s="12" t="s">
        <v>35</v>
      </c>
      <c r="AX230" s="12" t="s">
        <v>75</v>
      </c>
      <c r="AY230" s="207" t="s">
        <v>178</v>
      </c>
    </row>
    <row r="231" spans="2:65" s="13" customFormat="1" ht="11.25">
      <c r="B231" s="208"/>
      <c r="C231" s="209"/>
      <c r="D231" s="195" t="s">
        <v>189</v>
      </c>
      <c r="E231" s="210" t="s">
        <v>19</v>
      </c>
      <c r="F231" s="211" t="s">
        <v>3894</v>
      </c>
      <c r="G231" s="209"/>
      <c r="H231" s="212">
        <v>68.459999999999994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189</v>
      </c>
      <c r="AU231" s="218" t="s">
        <v>85</v>
      </c>
      <c r="AV231" s="13" t="s">
        <v>85</v>
      </c>
      <c r="AW231" s="13" t="s">
        <v>35</v>
      </c>
      <c r="AX231" s="13" t="s">
        <v>83</v>
      </c>
      <c r="AY231" s="218" t="s">
        <v>178</v>
      </c>
    </row>
    <row r="232" spans="2:65" s="1" customFormat="1" ht="16.5" customHeight="1">
      <c r="B232" s="35"/>
      <c r="C232" s="183" t="s">
        <v>341</v>
      </c>
      <c r="D232" s="183" t="s">
        <v>180</v>
      </c>
      <c r="E232" s="184" t="s">
        <v>721</v>
      </c>
      <c r="F232" s="185" t="s">
        <v>722</v>
      </c>
      <c r="G232" s="186" t="s">
        <v>183</v>
      </c>
      <c r="H232" s="187">
        <v>47.14</v>
      </c>
      <c r="I232" s="188"/>
      <c r="J232" s="189">
        <f>ROUND(I232*H232,2)</f>
        <v>0</v>
      </c>
      <c r="K232" s="185" t="s">
        <v>184</v>
      </c>
      <c r="L232" s="39"/>
      <c r="M232" s="190" t="s">
        <v>19</v>
      </c>
      <c r="N232" s="191" t="s">
        <v>46</v>
      </c>
      <c r="O232" s="61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8" t="s">
        <v>185</v>
      </c>
      <c r="AT232" s="18" t="s">
        <v>180</v>
      </c>
      <c r="AU232" s="18" t="s">
        <v>85</v>
      </c>
      <c r="AY232" s="18" t="s">
        <v>178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83</v>
      </c>
      <c r="BK232" s="194">
        <f>ROUND(I232*H232,2)</f>
        <v>0</v>
      </c>
      <c r="BL232" s="18" t="s">
        <v>185</v>
      </c>
      <c r="BM232" s="18" t="s">
        <v>3895</v>
      </c>
    </row>
    <row r="233" spans="2:65" s="1" customFormat="1" ht="11.25">
      <c r="B233" s="35"/>
      <c r="C233" s="36"/>
      <c r="D233" s="195" t="s">
        <v>187</v>
      </c>
      <c r="E233" s="36"/>
      <c r="F233" s="196" t="s">
        <v>724</v>
      </c>
      <c r="G233" s="36"/>
      <c r="H233" s="36"/>
      <c r="I233" s="113"/>
      <c r="J233" s="36"/>
      <c r="K233" s="36"/>
      <c r="L233" s="39"/>
      <c r="M233" s="197"/>
      <c r="N233" s="61"/>
      <c r="O233" s="61"/>
      <c r="P233" s="61"/>
      <c r="Q233" s="61"/>
      <c r="R233" s="61"/>
      <c r="S233" s="61"/>
      <c r="T233" s="62"/>
      <c r="AT233" s="18" t="s">
        <v>187</v>
      </c>
      <c r="AU233" s="18" t="s">
        <v>85</v>
      </c>
    </row>
    <row r="234" spans="2:65" s="12" customFormat="1" ht="11.25">
      <c r="B234" s="198"/>
      <c r="C234" s="199"/>
      <c r="D234" s="195" t="s">
        <v>189</v>
      </c>
      <c r="E234" s="200" t="s">
        <v>19</v>
      </c>
      <c r="F234" s="201" t="s">
        <v>3896</v>
      </c>
      <c r="G234" s="199"/>
      <c r="H234" s="200" t="s">
        <v>19</v>
      </c>
      <c r="I234" s="202"/>
      <c r="J234" s="199"/>
      <c r="K234" s="199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189</v>
      </c>
      <c r="AU234" s="207" t="s">
        <v>85</v>
      </c>
      <c r="AV234" s="12" t="s">
        <v>83</v>
      </c>
      <c r="AW234" s="12" t="s">
        <v>35</v>
      </c>
      <c r="AX234" s="12" t="s">
        <v>75</v>
      </c>
      <c r="AY234" s="207" t="s">
        <v>178</v>
      </c>
    </row>
    <row r="235" spans="2:65" s="12" customFormat="1" ht="11.25">
      <c r="B235" s="198"/>
      <c r="C235" s="199"/>
      <c r="D235" s="195" t="s">
        <v>189</v>
      </c>
      <c r="E235" s="200" t="s">
        <v>19</v>
      </c>
      <c r="F235" s="201" t="s">
        <v>3897</v>
      </c>
      <c r="G235" s="199"/>
      <c r="H235" s="200" t="s">
        <v>19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189</v>
      </c>
      <c r="AU235" s="207" t="s">
        <v>85</v>
      </c>
      <c r="AV235" s="12" t="s">
        <v>83</v>
      </c>
      <c r="AW235" s="12" t="s">
        <v>35</v>
      </c>
      <c r="AX235" s="12" t="s">
        <v>75</v>
      </c>
      <c r="AY235" s="207" t="s">
        <v>178</v>
      </c>
    </row>
    <row r="236" spans="2:65" s="13" customFormat="1" ht="11.25">
      <c r="B236" s="208"/>
      <c r="C236" s="209"/>
      <c r="D236" s="195" t="s">
        <v>189</v>
      </c>
      <c r="E236" s="210" t="s">
        <v>19</v>
      </c>
      <c r="F236" s="211" t="s">
        <v>3898</v>
      </c>
      <c r="G236" s="209"/>
      <c r="H236" s="212">
        <v>45.64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189</v>
      </c>
      <c r="AU236" s="218" t="s">
        <v>85</v>
      </c>
      <c r="AV236" s="13" t="s">
        <v>85</v>
      </c>
      <c r="AW236" s="13" t="s">
        <v>35</v>
      </c>
      <c r="AX236" s="13" t="s">
        <v>75</v>
      </c>
      <c r="AY236" s="218" t="s">
        <v>178</v>
      </c>
    </row>
    <row r="237" spans="2:65" s="13" customFormat="1" ht="11.25">
      <c r="B237" s="208"/>
      <c r="C237" s="209"/>
      <c r="D237" s="195" t="s">
        <v>189</v>
      </c>
      <c r="E237" s="210" t="s">
        <v>19</v>
      </c>
      <c r="F237" s="211" t="s">
        <v>3789</v>
      </c>
      <c r="G237" s="209"/>
      <c r="H237" s="212">
        <v>1.5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85</v>
      </c>
      <c r="AV237" s="13" t="s">
        <v>85</v>
      </c>
      <c r="AW237" s="13" t="s">
        <v>35</v>
      </c>
      <c r="AX237" s="13" t="s">
        <v>75</v>
      </c>
      <c r="AY237" s="218" t="s">
        <v>178</v>
      </c>
    </row>
    <row r="238" spans="2:65" s="14" customFormat="1" ht="11.25">
      <c r="B238" s="219"/>
      <c r="C238" s="220"/>
      <c r="D238" s="195" t="s">
        <v>189</v>
      </c>
      <c r="E238" s="221" t="s">
        <v>19</v>
      </c>
      <c r="F238" s="222" t="s">
        <v>258</v>
      </c>
      <c r="G238" s="220"/>
      <c r="H238" s="223">
        <v>47.14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189</v>
      </c>
      <c r="AU238" s="229" t="s">
        <v>85</v>
      </c>
      <c r="AV238" s="14" t="s">
        <v>185</v>
      </c>
      <c r="AW238" s="14" t="s">
        <v>35</v>
      </c>
      <c r="AX238" s="14" t="s">
        <v>83</v>
      </c>
      <c r="AY238" s="229" t="s">
        <v>178</v>
      </c>
    </row>
    <row r="239" spans="2:65" s="1" customFormat="1" ht="22.5" customHeight="1">
      <c r="B239" s="35"/>
      <c r="C239" s="183" t="s">
        <v>346</v>
      </c>
      <c r="D239" s="183" t="s">
        <v>180</v>
      </c>
      <c r="E239" s="184" t="s">
        <v>3899</v>
      </c>
      <c r="F239" s="185" t="s">
        <v>3900</v>
      </c>
      <c r="G239" s="186" t="s">
        <v>183</v>
      </c>
      <c r="H239" s="187">
        <v>228.2</v>
      </c>
      <c r="I239" s="188"/>
      <c r="J239" s="189">
        <f>ROUND(I239*H239,2)</f>
        <v>0</v>
      </c>
      <c r="K239" s="185" t="s">
        <v>487</v>
      </c>
      <c r="L239" s="39"/>
      <c r="M239" s="190" t="s">
        <v>19</v>
      </c>
      <c r="N239" s="191" t="s">
        <v>46</v>
      </c>
      <c r="O239" s="61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AR239" s="18" t="s">
        <v>185</v>
      </c>
      <c r="AT239" s="18" t="s">
        <v>180</v>
      </c>
      <c r="AU239" s="18" t="s">
        <v>85</v>
      </c>
      <c r="AY239" s="18" t="s">
        <v>178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8" t="s">
        <v>83</v>
      </c>
      <c r="BK239" s="194">
        <f>ROUND(I239*H239,2)</f>
        <v>0</v>
      </c>
      <c r="BL239" s="18" t="s">
        <v>185</v>
      </c>
      <c r="BM239" s="18" t="s">
        <v>3901</v>
      </c>
    </row>
    <row r="240" spans="2:65" s="1" customFormat="1" ht="11.25">
      <c r="B240" s="35"/>
      <c r="C240" s="36"/>
      <c r="D240" s="195" t="s">
        <v>187</v>
      </c>
      <c r="E240" s="36"/>
      <c r="F240" s="196" t="s">
        <v>3902</v>
      </c>
      <c r="G240" s="36"/>
      <c r="H240" s="36"/>
      <c r="I240" s="113"/>
      <c r="J240" s="36"/>
      <c r="K240" s="36"/>
      <c r="L240" s="39"/>
      <c r="M240" s="197"/>
      <c r="N240" s="61"/>
      <c r="O240" s="61"/>
      <c r="P240" s="61"/>
      <c r="Q240" s="61"/>
      <c r="R240" s="61"/>
      <c r="S240" s="61"/>
      <c r="T240" s="62"/>
      <c r="AT240" s="18" t="s">
        <v>187</v>
      </c>
      <c r="AU240" s="18" t="s">
        <v>85</v>
      </c>
    </row>
    <row r="241" spans="2:65" s="12" customFormat="1" ht="11.25">
      <c r="B241" s="198"/>
      <c r="C241" s="199"/>
      <c r="D241" s="195" t="s">
        <v>189</v>
      </c>
      <c r="E241" s="200" t="s">
        <v>19</v>
      </c>
      <c r="F241" s="201" t="s">
        <v>3896</v>
      </c>
      <c r="G241" s="199"/>
      <c r="H241" s="200" t="s">
        <v>19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189</v>
      </c>
      <c r="AU241" s="207" t="s">
        <v>85</v>
      </c>
      <c r="AV241" s="12" t="s">
        <v>83</v>
      </c>
      <c r="AW241" s="12" t="s">
        <v>35</v>
      </c>
      <c r="AX241" s="12" t="s">
        <v>75</v>
      </c>
      <c r="AY241" s="207" t="s">
        <v>178</v>
      </c>
    </row>
    <row r="242" spans="2:65" s="12" customFormat="1" ht="11.25">
      <c r="B242" s="198"/>
      <c r="C242" s="199"/>
      <c r="D242" s="195" t="s">
        <v>189</v>
      </c>
      <c r="E242" s="200" t="s">
        <v>19</v>
      </c>
      <c r="F242" s="201" t="s">
        <v>3897</v>
      </c>
      <c r="G242" s="199"/>
      <c r="H242" s="200" t="s">
        <v>19</v>
      </c>
      <c r="I242" s="202"/>
      <c r="J242" s="199"/>
      <c r="K242" s="199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189</v>
      </c>
      <c r="AU242" s="207" t="s">
        <v>85</v>
      </c>
      <c r="AV242" s="12" t="s">
        <v>83</v>
      </c>
      <c r="AW242" s="12" t="s">
        <v>35</v>
      </c>
      <c r="AX242" s="12" t="s">
        <v>75</v>
      </c>
      <c r="AY242" s="207" t="s">
        <v>178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3903</v>
      </c>
      <c r="G243" s="209"/>
      <c r="H243" s="212">
        <v>228.2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83</v>
      </c>
      <c r="AY243" s="218" t="s">
        <v>178</v>
      </c>
    </row>
    <row r="244" spans="2:65" s="1" customFormat="1" ht="16.5" customHeight="1">
      <c r="B244" s="35"/>
      <c r="C244" s="183" t="s">
        <v>350</v>
      </c>
      <c r="D244" s="183" t="s">
        <v>180</v>
      </c>
      <c r="E244" s="184" t="s">
        <v>3904</v>
      </c>
      <c r="F244" s="185" t="s">
        <v>3905</v>
      </c>
      <c r="G244" s="186" t="s">
        <v>183</v>
      </c>
      <c r="H244" s="187">
        <v>228.2</v>
      </c>
      <c r="I244" s="188"/>
      <c r="J244" s="189">
        <f>ROUND(I244*H244,2)</f>
        <v>0</v>
      </c>
      <c r="K244" s="185" t="s">
        <v>184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8" t="s">
        <v>185</v>
      </c>
      <c r="AT244" s="18" t="s">
        <v>180</v>
      </c>
      <c r="AU244" s="18" t="s">
        <v>85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185</v>
      </c>
      <c r="BM244" s="18" t="s">
        <v>3906</v>
      </c>
    </row>
    <row r="245" spans="2:65" s="1" customFormat="1" ht="11.25">
      <c r="B245" s="35"/>
      <c r="C245" s="36"/>
      <c r="D245" s="195" t="s">
        <v>187</v>
      </c>
      <c r="E245" s="36"/>
      <c r="F245" s="196" t="s">
        <v>3907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85</v>
      </c>
    </row>
    <row r="246" spans="2:65" s="12" customFormat="1" ht="11.25">
      <c r="B246" s="198"/>
      <c r="C246" s="199"/>
      <c r="D246" s="195" t="s">
        <v>189</v>
      </c>
      <c r="E246" s="200" t="s">
        <v>19</v>
      </c>
      <c r="F246" s="201" t="s">
        <v>3908</v>
      </c>
      <c r="G246" s="199"/>
      <c r="H246" s="200" t="s">
        <v>19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189</v>
      </c>
      <c r="AU246" s="207" t="s">
        <v>85</v>
      </c>
      <c r="AV246" s="12" t="s">
        <v>83</v>
      </c>
      <c r="AW246" s="12" t="s">
        <v>35</v>
      </c>
      <c r="AX246" s="12" t="s">
        <v>75</v>
      </c>
      <c r="AY246" s="207" t="s">
        <v>178</v>
      </c>
    </row>
    <row r="247" spans="2:65" s="13" customFormat="1" ht="11.25">
      <c r="B247" s="208"/>
      <c r="C247" s="209"/>
      <c r="D247" s="195" t="s">
        <v>189</v>
      </c>
      <c r="E247" s="210" t="s">
        <v>19</v>
      </c>
      <c r="F247" s="211" t="s">
        <v>3903</v>
      </c>
      <c r="G247" s="209"/>
      <c r="H247" s="212">
        <v>228.2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189</v>
      </c>
      <c r="AU247" s="218" t="s">
        <v>85</v>
      </c>
      <c r="AV247" s="13" t="s">
        <v>85</v>
      </c>
      <c r="AW247" s="13" t="s">
        <v>35</v>
      </c>
      <c r="AX247" s="13" t="s">
        <v>83</v>
      </c>
      <c r="AY247" s="218" t="s">
        <v>178</v>
      </c>
    </row>
    <row r="248" spans="2:65" s="11" customFormat="1" ht="22.9" customHeight="1">
      <c r="B248" s="167"/>
      <c r="C248" s="168"/>
      <c r="D248" s="169" t="s">
        <v>74</v>
      </c>
      <c r="E248" s="181" t="s">
        <v>85</v>
      </c>
      <c r="F248" s="181" t="s">
        <v>736</v>
      </c>
      <c r="G248" s="168"/>
      <c r="H248" s="168"/>
      <c r="I248" s="171"/>
      <c r="J248" s="182">
        <f>BK248</f>
        <v>0</v>
      </c>
      <c r="K248" s="168"/>
      <c r="L248" s="173"/>
      <c r="M248" s="174"/>
      <c r="N248" s="175"/>
      <c r="O248" s="175"/>
      <c r="P248" s="176">
        <f>SUM(P249:P271)</f>
        <v>0</v>
      </c>
      <c r="Q248" s="175"/>
      <c r="R248" s="176">
        <f>SUM(R249:R271)</f>
        <v>236.45630350000005</v>
      </c>
      <c r="S248" s="175"/>
      <c r="T248" s="177">
        <f>SUM(T249:T271)</f>
        <v>0</v>
      </c>
      <c r="AR248" s="178" t="s">
        <v>83</v>
      </c>
      <c r="AT248" s="179" t="s">
        <v>74</v>
      </c>
      <c r="AU248" s="179" t="s">
        <v>83</v>
      </c>
      <c r="AY248" s="178" t="s">
        <v>178</v>
      </c>
      <c r="BK248" s="180">
        <f>SUM(BK249:BK271)</f>
        <v>0</v>
      </c>
    </row>
    <row r="249" spans="2:65" s="1" customFormat="1" ht="16.5" customHeight="1">
      <c r="B249" s="35"/>
      <c r="C249" s="183" t="s">
        <v>359</v>
      </c>
      <c r="D249" s="183" t="s">
        <v>180</v>
      </c>
      <c r="E249" s="184" t="s">
        <v>3909</v>
      </c>
      <c r="F249" s="185" t="s">
        <v>3910</v>
      </c>
      <c r="G249" s="186" t="s">
        <v>183</v>
      </c>
      <c r="H249" s="187">
        <v>250.03</v>
      </c>
      <c r="I249" s="188"/>
      <c r="J249" s="189">
        <f>ROUND(I249*H249,2)</f>
        <v>0</v>
      </c>
      <c r="K249" s="185" t="s">
        <v>184</v>
      </c>
      <c r="L249" s="39"/>
      <c r="M249" s="190" t="s">
        <v>19</v>
      </c>
      <c r="N249" s="191" t="s">
        <v>46</v>
      </c>
      <c r="O249" s="61"/>
      <c r="P249" s="192">
        <f>O249*H249</f>
        <v>0</v>
      </c>
      <c r="Q249" s="192">
        <v>1E-4</v>
      </c>
      <c r="R249" s="192">
        <f>Q249*H249</f>
        <v>2.5003000000000001E-2</v>
      </c>
      <c r="S249" s="192">
        <v>0</v>
      </c>
      <c r="T249" s="193">
        <f>S249*H249</f>
        <v>0</v>
      </c>
      <c r="AR249" s="18" t="s">
        <v>185</v>
      </c>
      <c r="AT249" s="18" t="s">
        <v>180</v>
      </c>
      <c r="AU249" s="18" t="s">
        <v>85</v>
      </c>
      <c r="AY249" s="18" t="s">
        <v>178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8" t="s">
        <v>83</v>
      </c>
      <c r="BK249" s="194">
        <f>ROUND(I249*H249,2)</f>
        <v>0</v>
      </c>
      <c r="BL249" s="18" t="s">
        <v>185</v>
      </c>
      <c r="BM249" s="18" t="s">
        <v>3911</v>
      </c>
    </row>
    <row r="250" spans="2:65" s="1" customFormat="1" ht="19.5">
      <c r="B250" s="35"/>
      <c r="C250" s="36"/>
      <c r="D250" s="195" t="s">
        <v>187</v>
      </c>
      <c r="E250" s="36"/>
      <c r="F250" s="196" t="s">
        <v>3912</v>
      </c>
      <c r="G250" s="36"/>
      <c r="H250" s="36"/>
      <c r="I250" s="113"/>
      <c r="J250" s="36"/>
      <c r="K250" s="36"/>
      <c r="L250" s="39"/>
      <c r="M250" s="197"/>
      <c r="N250" s="61"/>
      <c r="O250" s="61"/>
      <c r="P250" s="61"/>
      <c r="Q250" s="61"/>
      <c r="R250" s="61"/>
      <c r="S250" s="61"/>
      <c r="T250" s="62"/>
      <c r="AT250" s="18" t="s">
        <v>187</v>
      </c>
      <c r="AU250" s="18" t="s">
        <v>85</v>
      </c>
    </row>
    <row r="251" spans="2:65" s="12" customFormat="1" ht="11.25">
      <c r="B251" s="198"/>
      <c r="C251" s="199"/>
      <c r="D251" s="195" t="s">
        <v>189</v>
      </c>
      <c r="E251" s="200" t="s">
        <v>19</v>
      </c>
      <c r="F251" s="201" t="s">
        <v>3913</v>
      </c>
      <c r="G251" s="199"/>
      <c r="H251" s="200" t="s">
        <v>19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189</v>
      </c>
      <c r="AU251" s="207" t="s">
        <v>85</v>
      </c>
      <c r="AV251" s="12" t="s">
        <v>83</v>
      </c>
      <c r="AW251" s="12" t="s">
        <v>35</v>
      </c>
      <c r="AX251" s="12" t="s">
        <v>75</v>
      </c>
      <c r="AY251" s="207" t="s">
        <v>178</v>
      </c>
    </row>
    <row r="252" spans="2:65" s="13" customFormat="1" ht="11.25">
      <c r="B252" s="208"/>
      <c r="C252" s="209"/>
      <c r="D252" s="195" t="s">
        <v>189</v>
      </c>
      <c r="E252" s="210" t="s">
        <v>19</v>
      </c>
      <c r="F252" s="211" t="s">
        <v>3914</v>
      </c>
      <c r="G252" s="209"/>
      <c r="H252" s="212">
        <v>250.03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189</v>
      </c>
      <c r="AU252" s="218" t="s">
        <v>85</v>
      </c>
      <c r="AV252" s="13" t="s">
        <v>85</v>
      </c>
      <c r="AW252" s="13" t="s">
        <v>35</v>
      </c>
      <c r="AX252" s="13" t="s">
        <v>83</v>
      </c>
      <c r="AY252" s="218" t="s">
        <v>178</v>
      </c>
    </row>
    <row r="253" spans="2:65" s="1" customFormat="1" ht="16.5" customHeight="1">
      <c r="B253" s="35"/>
      <c r="C253" s="245" t="s">
        <v>374</v>
      </c>
      <c r="D253" s="245" t="s">
        <v>970</v>
      </c>
      <c r="E253" s="246" t="s">
        <v>1947</v>
      </c>
      <c r="F253" s="247" t="s">
        <v>1948</v>
      </c>
      <c r="G253" s="248" t="s">
        <v>183</v>
      </c>
      <c r="H253" s="249">
        <v>287.53500000000003</v>
      </c>
      <c r="I253" s="250"/>
      <c r="J253" s="251">
        <f>ROUND(I253*H253,2)</f>
        <v>0</v>
      </c>
      <c r="K253" s="247" t="s">
        <v>184</v>
      </c>
      <c r="L253" s="252"/>
      <c r="M253" s="253" t="s">
        <v>19</v>
      </c>
      <c r="N253" s="254" t="s">
        <v>46</v>
      </c>
      <c r="O253" s="61"/>
      <c r="P253" s="192">
        <f>O253*H253</f>
        <v>0</v>
      </c>
      <c r="Q253" s="192">
        <v>2.9999999999999997E-4</v>
      </c>
      <c r="R253" s="192">
        <f>Q253*H253</f>
        <v>8.6260500000000004E-2</v>
      </c>
      <c r="S253" s="192">
        <v>0</v>
      </c>
      <c r="T253" s="193">
        <f>S253*H253</f>
        <v>0</v>
      </c>
      <c r="AR253" s="18" t="s">
        <v>230</v>
      </c>
      <c r="AT253" s="18" t="s">
        <v>970</v>
      </c>
      <c r="AU253" s="18" t="s">
        <v>85</v>
      </c>
      <c r="AY253" s="18" t="s">
        <v>178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83</v>
      </c>
      <c r="BK253" s="194">
        <f>ROUND(I253*H253,2)</f>
        <v>0</v>
      </c>
      <c r="BL253" s="18" t="s">
        <v>185</v>
      </c>
      <c r="BM253" s="18" t="s">
        <v>3915</v>
      </c>
    </row>
    <row r="254" spans="2:65" s="1" customFormat="1" ht="11.25">
      <c r="B254" s="35"/>
      <c r="C254" s="36"/>
      <c r="D254" s="195" t="s">
        <v>187</v>
      </c>
      <c r="E254" s="36"/>
      <c r="F254" s="196" t="s">
        <v>1948</v>
      </c>
      <c r="G254" s="36"/>
      <c r="H254" s="36"/>
      <c r="I254" s="113"/>
      <c r="J254" s="36"/>
      <c r="K254" s="36"/>
      <c r="L254" s="39"/>
      <c r="M254" s="197"/>
      <c r="N254" s="61"/>
      <c r="O254" s="61"/>
      <c r="P254" s="61"/>
      <c r="Q254" s="61"/>
      <c r="R254" s="61"/>
      <c r="S254" s="61"/>
      <c r="T254" s="62"/>
      <c r="AT254" s="18" t="s">
        <v>187</v>
      </c>
      <c r="AU254" s="18" t="s">
        <v>85</v>
      </c>
    </row>
    <row r="255" spans="2:65" s="13" customFormat="1" ht="11.25">
      <c r="B255" s="208"/>
      <c r="C255" s="209"/>
      <c r="D255" s="195" t="s">
        <v>189</v>
      </c>
      <c r="E255" s="209"/>
      <c r="F255" s="211" t="s">
        <v>3916</v>
      </c>
      <c r="G255" s="209"/>
      <c r="H255" s="212">
        <v>287.53500000000003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189</v>
      </c>
      <c r="AU255" s="218" t="s">
        <v>85</v>
      </c>
      <c r="AV255" s="13" t="s">
        <v>85</v>
      </c>
      <c r="AW255" s="13" t="s">
        <v>4</v>
      </c>
      <c r="AX255" s="13" t="s">
        <v>83</v>
      </c>
      <c r="AY255" s="218" t="s">
        <v>178</v>
      </c>
    </row>
    <row r="256" spans="2:65" s="1" customFormat="1" ht="22.5" customHeight="1">
      <c r="B256" s="35"/>
      <c r="C256" s="183" t="s">
        <v>388</v>
      </c>
      <c r="D256" s="183" t="s">
        <v>180</v>
      </c>
      <c r="E256" s="184" t="s">
        <v>3917</v>
      </c>
      <c r="F256" s="185" t="s">
        <v>3918</v>
      </c>
      <c r="G256" s="186" t="s">
        <v>226</v>
      </c>
      <c r="H256" s="187">
        <v>96.069000000000003</v>
      </c>
      <c r="I256" s="188"/>
      <c r="J256" s="189">
        <f>ROUND(I256*H256,2)</f>
        <v>0</v>
      </c>
      <c r="K256" s="185" t="s">
        <v>487</v>
      </c>
      <c r="L256" s="39"/>
      <c r="M256" s="190" t="s">
        <v>19</v>
      </c>
      <c r="N256" s="191" t="s">
        <v>46</v>
      </c>
      <c r="O256" s="61"/>
      <c r="P256" s="192">
        <f>O256*H256</f>
        <v>0</v>
      </c>
      <c r="Q256" s="192">
        <v>2.16</v>
      </c>
      <c r="R256" s="192">
        <f>Q256*H256</f>
        <v>207.50904000000003</v>
      </c>
      <c r="S256" s="192">
        <v>0</v>
      </c>
      <c r="T256" s="193">
        <f>S256*H256</f>
        <v>0</v>
      </c>
      <c r="AR256" s="18" t="s">
        <v>185</v>
      </c>
      <c r="AT256" s="18" t="s">
        <v>180</v>
      </c>
      <c r="AU256" s="18" t="s">
        <v>85</v>
      </c>
      <c r="AY256" s="18" t="s">
        <v>178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83</v>
      </c>
      <c r="BK256" s="194">
        <f>ROUND(I256*H256,2)</f>
        <v>0</v>
      </c>
      <c r="BL256" s="18" t="s">
        <v>185</v>
      </c>
      <c r="BM256" s="18" t="s">
        <v>3919</v>
      </c>
    </row>
    <row r="257" spans="2:65" s="1" customFormat="1" ht="11.25">
      <c r="B257" s="35"/>
      <c r="C257" s="36"/>
      <c r="D257" s="195" t="s">
        <v>187</v>
      </c>
      <c r="E257" s="36"/>
      <c r="F257" s="196" t="s">
        <v>3920</v>
      </c>
      <c r="G257" s="36"/>
      <c r="H257" s="36"/>
      <c r="I257" s="113"/>
      <c r="J257" s="36"/>
      <c r="K257" s="36"/>
      <c r="L257" s="39"/>
      <c r="M257" s="197"/>
      <c r="N257" s="61"/>
      <c r="O257" s="61"/>
      <c r="P257" s="61"/>
      <c r="Q257" s="61"/>
      <c r="R257" s="61"/>
      <c r="S257" s="61"/>
      <c r="T257" s="62"/>
      <c r="AT257" s="18" t="s">
        <v>187</v>
      </c>
      <c r="AU257" s="18" t="s">
        <v>85</v>
      </c>
    </row>
    <row r="258" spans="2:65" s="12" customFormat="1" ht="11.25">
      <c r="B258" s="198"/>
      <c r="C258" s="199"/>
      <c r="D258" s="195" t="s">
        <v>189</v>
      </c>
      <c r="E258" s="200" t="s">
        <v>19</v>
      </c>
      <c r="F258" s="201" t="s">
        <v>3921</v>
      </c>
      <c r="G258" s="199"/>
      <c r="H258" s="200" t="s">
        <v>19</v>
      </c>
      <c r="I258" s="202"/>
      <c r="J258" s="199"/>
      <c r="K258" s="199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189</v>
      </c>
      <c r="AU258" s="207" t="s">
        <v>85</v>
      </c>
      <c r="AV258" s="12" t="s">
        <v>83</v>
      </c>
      <c r="AW258" s="12" t="s">
        <v>35</v>
      </c>
      <c r="AX258" s="12" t="s">
        <v>75</v>
      </c>
      <c r="AY258" s="207" t="s">
        <v>178</v>
      </c>
    </row>
    <row r="259" spans="2:65" s="13" customFormat="1" ht="11.25">
      <c r="B259" s="208"/>
      <c r="C259" s="209"/>
      <c r="D259" s="195" t="s">
        <v>189</v>
      </c>
      <c r="E259" s="210" t="s">
        <v>19</v>
      </c>
      <c r="F259" s="211" t="s">
        <v>3922</v>
      </c>
      <c r="G259" s="209"/>
      <c r="H259" s="212">
        <v>95.843999999999994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189</v>
      </c>
      <c r="AU259" s="218" t="s">
        <v>85</v>
      </c>
      <c r="AV259" s="13" t="s">
        <v>85</v>
      </c>
      <c r="AW259" s="13" t="s">
        <v>35</v>
      </c>
      <c r="AX259" s="13" t="s">
        <v>75</v>
      </c>
      <c r="AY259" s="218" t="s">
        <v>178</v>
      </c>
    </row>
    <row r="260" spans="2:65" s="13" customFormat="1" ht="11.25">
      <c r="B260" s="208"/>
      <c r="C260" s="209"/>
      <c r="D260" s="195" t="s">
        <v>189</v>
      </c>
      <c r="E260" s="210" t="s">
        <v>19</v>
      </c>
      <c r="F260" s="211" t="s">
        <v>3923</v>
      </c>
      <c r="G260" s="209"/>
      <c r="H260" s="212">
        <v>0.22500000000000001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189</v>
      </c>
      <c r="AU260" s="218" t="s">
        <v>85</v>
      </c>
      <c r="AV260" s="13" t="s">
        <v>85</v>
      </c>
      <c r="AW260" s="13" t="s">
        <v>35</v>
      </c>
      <c r="AX260" s="13" t="s">
        <v>75</v>
      </c>
      <c r="AY260" s="218" t="s">
        <v>178</v>
      </c>
    </row>
    <row r="261" spans="2:65" s="14" customFormat="1" ht="11.25">
      <c r="B261" s="219"/>
      <c r="C261" s="220"/>
      <c r="D261" s="195" t="s">
        <v>189</v>
      </c>
      <c r="E261" s="221" t="s">
        <v>19</v>
      </c>
      <c r="F261" s="222" t="s">
        <v>258</v>
      </c>
      <c r="G261" s="220"/>
      <c r="H261" s="223">
        <v>96.069000000000003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189</v>
      </c>
      <c r="AU261" s="229" t="s">
        <v>85</v>
      </c>
      <c r="AV261" s="14" t="s">
        <v>185</v>
      </c>
      <c r="AW261" s="14" t="s">
        <v>35</v>
      </c>
      <c r="AX261" s="14" t="s">
        <v>83</v>
      </c>
      <c r="AY261" s="229" t="s">
        <v>178</v>
      </c>
    </row>
    <row r="262" spans="2:65" s="1" customFormat="1" ht="22.5" customHeight="1">
      <c r="B262" s="35"/>
      <c r="C262" s="183" t="s">
        <v>393</v>
      </c>
      <c r="D262" s="183" t="s">
        <v>180</v>
      </c>
      <c r="E262" s="184" t="s">
        <v>3924</v>
      </c>
      <c r="F262" s="185" t="s">
        <v>3925</v>
      </c>
      <c r="G262" s="186" t="s">
        <v>183</v>
      </c>
      <c r="H262" s="187">
        <v>267</v>
      </c>
      <c r="I262" s="188"/>
      <c r="J262" s="189">
        <f>ROUND(I262*H262,2)</f>
        <v>0</v>
      </c>
      <c r="K262" s="185" t="s">
        <v>487</v>
      </c>
      <c r="L262" s="39"/>
      <c r="M262" s="190" t="s">
        <v>19</v>
      </c>
      <c r="N262" s="191" t="s">
        <v>46</v>
      </c>
      <c r="O262" s="61"/>
      <c r="P262" s="192">
        <f>O262*H262</f>
        <v>0</v>
      </c>
      <c r="Q262" s="192">
        <v>0.108</v>
      </c>
      <c r="R262" s="192">
        <f>Q262*H262</f>
        <v>28.835999999999999</v>
      </c>
      <c r="S262" s="192">
        <v>0</v>
      </c>
      <c r="T262" s="193">
        <f>S262*H262</f>
        <v>0</v>
      </c>
      <c r="AR262" s="18" t="s">
        <v>185</v>
      </c>
      <c r="AT262" s="18" t="s">
        <v>180</v>
      </c>
      <c r="AU262" s="18" t="s">
        <v>85</v>
      </c>
      <c r="AY262" s="18" t="s">
        <v>178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83</v>
      </c>
      <c r="BK262" s="194">
        <f>ROUND(I262*H262,2)</f>
        <v>0</v>
      </c>
      <c r="BL262" s="18" t="s">
        <v>185</v>
      </c>
      <c r="BM262" s="18" t="s">
        <v>3926</v>
      </c>
    </row>
    <row r="263" spans="2:65" s="1" customFormat="1" ht="11.25">
      <c r="B263" s="35"/>
      <c r="C263" s="36"/>
      <c r="D263" s="195" t="s">
        <v>187</v>
      </c>
      <c r="E263" s="36"/>
      <c r="F263" s="196" t="s">
        <v>3927</v>
      </c>
      <c r="G263" s="36"/>
      <c r="H263" s="36"/>
      <c r="I263" s="113"/>
      <c r="J263" s="36"/>
      <c r="K263" s="36"/>
      <c r="L263" s="39"/>
      <c r="M263" s="197"/>
      <c r="N263" s="61"/>
      <c r="O263" s="61"/>
      <c r="P263" s="61"/>
      <c r="Q263" s="61"/>
      <c r="R263" s="61"/>
      <c r="S263" s="61"/>
      <c r="T263" s="62"/>
      <c r="AT263" s="18" t="s">
        <v>187</v>
      </c>
      <c r="AU263" s="18" t="s">
        <v>85</v>
      </c>
    </row>
    <row r="264" spans="2:65" s="1" customFormat="1" ht="19.5">
      <c r="B264" s="35"/>
      <c r="C264" s="36"/>
      <c r="D264" s="195" t="s">
        <v>333</v>
      </c>
      <c r="E264" s="36"/>
      <c r="F264" s="241" t="s">
        <v>3928</v>
      </c>
      <c r="G264" s="36"/>
      <c r="H264" s="36"/>
      <c r="I264" s="113"/>
      <c r="J264" s="36"/>
      <c r="K264" s="36"/>
      <c r="L264" s="39"/>
      <c r="M264" s="197"/>
      <c r="N264" s="61"/>
      <c r="O264" s="61"/>
      <c r="P264" s="61"/>
      <c r="Q264" s="61"/>
      <c r="R264" s="61"/>
      <c r="S264" s="61"/>
      <c r="T264" s="62"/>
      <c r="AT264" s="18" t="s">
        <v>333</v>
      </c>
      <c r="AU264" s="18" t="s">
        <v>85</v>
      </c>
    </row>
    <row r="265" spans="2:65" s="12" customFormat="1" ht="11.25">
      <c r="B265" s="198"/>
      <c r="C265" s="199"/>
      <c r="D265" s="195" t="s">
        <v>189</v>
      </c>
      <c r="E265" s="200" t="s">
        <v>19</v>
      </c>
      <c r="F265" s="201" t="s">
        <v>3929</v>
      </c>
      <c r="G265" s="199"/>
      <c r="H265" s="200" t="s">
        <v>19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189</v>
      </c>
      <c r="AU265" s="207" t="s">
        <v>85</v>
      </c>
      <c r="AV265" s="12" t="s">
        <v>83</v>
      </c>
      <c r="AW265" s="12" t="s">
        <v>35</v>
      </c>
      <c r="AX265" s="12" t="s">
        <v>75</v>
      </c>
      <c r="AY265" s="207" t="s">
        <v>178</v>
      </c>
    </row>
    <row r="266" spans="2:65" s="13" customFormat="1" ht="11.25">
      <c r="B266" s="208"/>
      <c r="C266" s="209"/>
      <c r="D266" s="195" t="s">
        <v>189</v>
      </c>
      <c r="E266" s="210" t="s">
        <v>19</v>
      </c>
      <c r="F266" s="211" t="s">
        <v>3930</v>
      </c>
      <c r="G266" s="209"/>
      <c r="H266" s="212">
        <v>267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189</v>
      </c>
      <c r="AU266" s="218" t="s">
        <v>85</v>
      </c>
      <c r="AV266" s="13" t="s">
        <v>85</v>
      </c>
      <c r="AW266" s="13" t="s">
        <v>35</v>
      </c>
      <c r="AX266" s="13" t="s">
        <v>83</v>
      </c>
      <c r="AY266" s="218" t="s">
        <v>178</v>
      </c>
    </row>
    <row r="267" spans="2:65" s="1" customFormat="1" ht="22.5" customHeight="1">
      <c r="B267" s="35"/>
      <c r="C267" s="245" t="s">
        <v>398</v>
      </c>
      <c r="D267" s="245" t="s">
        <v>970</v>
      </c>
      <c r="E267" s="246" t="s">
        <v>3931</v>
      </c>
      <c r="F267" s="247" t="s">
        <v>3932</v>
      </c>
      <c r="G267" s="248" t="s">
        <v>291</v>
      </c>
      <c r="H267" s="249">
        <v>75</v>
      </c>
      <c r="I267" s="250"/>
      <c r="J267" s="251">
        <f>ROUND(I267*H267,2)</f>
        <v>0</v>
      </c>
      <c r="K267" s="247" t="s">
        <v>487</v>
      </c>
      <c r="L267" s="252"/>
      <c r="M267" s="253" t="s">
        <v>19</v>
      </c>
      <c r="N267" s="254" t="s">
        <v>46</v>
      </c>
      <c r="O267" s="61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AR267" s="18" t="s">
        <v>230</v>
      </c>
      <c r="AT267" s="18" t="s">
        <v>970</v>
      </c>
      <c r="AU267" s="18" t="s">
        <v>85</v>
      </c>
      <c r="AY267" s="18" t="s">
        <v>178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83</v>
      </c>
      <c r="BK267" s="194">
        <f>ROUND(I267*H267,2)</f>
        <v>0</v>
      </c>
      <c r="BL267" s="18" t="s">
        <v>185</v>
      </c>
      <c r="BM267" s="18" t="s">
        <v>3933</v>
      </c>
    </row>
    <row r="268" spans="2:65" s="1" customFormat="1" ht="11.25">
      <c r="B268" s="35"/>
      <c r="C268" s="36"/>
      <c r="D268" s="195" t="s">
        <v>187</v>
      </c>
      <c r="E268" s="36"/>
      <c r="F268" s="196" t="s">
        <v>3932</v>
      </c>
      <c r="G268" s="36"/>
      <c r="H268" s="36"/>
      <c r="I268" s="113"/>
      <c r="J268" s="36"/>
      <c r="K268" s="36"/>
      <c r="L268" s="39"/>
      <c r="M268" s="197"/>
      <c r="N268" s="61"/>
      <c r="O268" s="61"/>
      <c r="P268" s="61"/>
      <c r="Q268" s="61"/>
      <c r="R268" s="61"/>
      <c r="S268" s="61"/>
      <c r="T268" s="62"/>
      <c r="AT268" s="18" t="s">
        <v>187</v>
      </c>
      <c r="AU268" s="18" t="s">
        <v>85</v>
      </c>
    </row>
    <row r="269" spans="2:65" s="12" customFormat="1" ht="11.25">
      <c r="B269" s="198"/>
      <c r="C269" s="199"/>
      <c r="D269" s="195" t="s">
        <v>189</v>
      </c>
      <c r="E269" s="200" t="s">
        <v>19</v>
      </c>
      <c r="F269" s="201" t="s">
        <v>3934</v>
      </c>
      <c r="G269" s="199"/>
      <c r="H269" s="200" t="s">
        <v>19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189</v>
      </c>
      <c r="AU269" s="207" t="s">
        <v>85</v>
      </c>
      <c r="AV269" s="12" t="s">
        <v>83</v>
      </c>
      <c r="AW269" s="12" t="s">
        <v>35</v>
      </c>
      <c r="AX269" s="12" t="s">
        <v>75</v>
      </c>
      <c r="AY269" s="207" t="s">
        <v>178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3935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3" customFormat="1" ht="11.25">
      <c r="B271" s="208"/>
      <c r="C271" s="209"/>
      <c r="D271" s="195" t="s">
        <v>189</v>
      </c>
      <c r="E271" s="210" t="s">
        <v>19</v>
      </c>
      <c r="F271" s="211" t="s">
        <v>328</v>
      </c>
      <c r="G271" s="209"/>
      <c r="H271" s="212">
        <v>75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189</v>
      </c>
      <c r="AU271" s="218" t="s">
        <v>85</v>
      </c>
      <c r="AV271" s="13" t="s">
        <v>85</v>
      </c>
      <c r="AW271" s="13" t="s">
        <v>35</v>
      </c>
      <c r="AX271" s="13" t="s">
        <v>83</v>
      </c>
      <c r="AY271" s="218" t="s">
        <v>178</v>
      </c>
    </row>
    <row r="272" spans="2:65" s="11" customFormat="1" ht="22.9" customHeight="1">
      <c r="B272" s="167"/>
      <c r="C272" s="168"/>
      <c r="D272" s="169" t="s">
        <v>74</v>
      </c>
      <c r="E272" s="181" t="s">
        <v>198</v>
      </c>
      <c r="F272" s="181" t="s">
        <v>874</v>
      </c>
      <c r="G272" s="168"/>
      <c r="H272" s="168"/>
      <c r="I272" s="171"/>
      <c r="J272" s="182">
        <f>BK272</f>
        <v>0</v>
      </c>
      <c r="K272" s="168"/>
      <c r="L272" s="173"/>
      <c r="M272" s="174"/>
      <c r="N272" s="175"/>
      <c r="O272" s="175"/>
      <c r="P272" s="176">
        <f>SUM(P273:P314)</f>
        <v>0</v>
      </c>
      <c r="Q272" s="175"/>
      <c r="R272" s="176">
        <f>SUM(R273:R314)</f>
        <v>81.863728530000003</v>
      </c>
      <c r="S272" s="175"/>
      <c r="T272" s="177">
        <f>SUM(T273:T314)</f>
        <v>0</v>
      </c>
      <c r="AR272" s="178" t="s">
        <v>83</v>
      </c>
      <c r="AT272" s="179" t="s">
        <v>74</v>
      </c>
      <c r="AU272" s="179" t="s">
        <v>83</v>
      </c>
      <c r="AY272" s="178" t="s">
        <v>178</v>
      </c>
      <c r="BK272" s="180">
        <f>SUM(BK273:BK314)</f>
        <v>0</v>
      </c>
    </row>
    <row r="273" spans="2:65" s="1" customFormat="1" ht="16.5" customHeight="1">
      <c r="B273" s="35"/>
      <c r="C273" s="183" t="s">
        <v>403</v>
      </c>
      <c r="D273" s="183" t="s">
        <v>180</v>
      </c>
      <c r="E273" s="184" t="s">
        <v>3936</v>
      </c>
      <c r="F273" s="185" t="s">
        <v>3937</v>
      </c>
      <c r="G273" s="186" t="s">
        <v>226</v>
      </c>
      <c r="H273" s="187">
        <v>25.265000000000001</v>
      </c>
      <c r="I273" s="188"/>
      <c r="J273" s="189">
        <f>ROUND(I273*H273,2)</f>
        <v>0</v>
      </c>
      <c r="K273" s="185" t="s">
        <v>184</v>
      </c>
      <c r="L273" s="39"/>
      <c r="M273" s="190" t="s">
        <v>19</v>
      </c>
      <c r="N273" s="191" t="s">
        <v>46</v>
      </c>
      <c r="O273" s="61"/>
      <c r="P273" s="192">
        <f>O273*H273</f>
        <v>0</v>
      </c>
      <c r="Q273" s="192">
        <v>2.45329</v>
      </c>
      <c r="R273" s="192">
        <f>Q273*H273</f>
        <v>61.98237185</v>
      </c>
      <c r="S273" s="192">
        <v>0</v>
      </c>
      <c r="T273" s="193">
        <f>S273*H273</f>
        <v>0</v>
      </c>
      <c r="AR273" s="18" t="s">
        <v>185</v>
      </c>
      <c r="AT273" s="18" t="s">
        <v>180</v>
      </c>
      <c r="AU273" s="18" t="s">
        <v>85</v>
      </c>
      <c r="AY273" s="18" t="s">
        <v>178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8" t="s">
        <v>83</v>
      </c>
      <c r="BK273" s="194">
        <f>ROUND(I273*H273,2)</f>
        <v>0</v>
      </c>
      <c r="BL273" s="18" t="s">
        <v>185</v>
      </c>
      <c r="BM273" s="18" t="s">
        <v>3938</v>
      </c>
    </row>
    <row r="274" spans="2:65" s="1" customFormat="1" ht="11.25">
      <c r="B274" s="35"/>
      <c r="C274" s="36"/>
      <c r="D274" s="195" t="s">
        <v>187</v>
      </c>
      <c r="E274" s="36"/>
      <c r="F274" s="196" t="s">
        <v>3939</v>
      </c>
      <c r="G274" s="36"/>
      <c r="H274" s="36"/>
      <c r="I274" s="113"/>
      <c r="J274" s="36"/>
      <c r="K274" s="36"/>
      <c r="L274" s="39"/>
      <c r="M274" s="197"/>
      <c r="N274" s="61"/>
      <c r="O274" s="61"/>
      <c r="P274" s="61"/>
      <c r="Q274" s="61"/>
      <c r="R274" s="61"/>
      <c r="S274" s="61"/>
      <c r="T274" s="62"/>
      <c r="AT274" s="18" t="s">
        <v>187</v>
      </c>
      <c r="AU274" s="18" t="s">
        <v>85</v>
      </c>
    </row>
    <row r="275" spans="2:65" s="12" customFormat="1" ht="11.25">
      <c r="B275" s="198"/>
      <c r="C275" s="199"/>
      <c r="D275" s="195" t="s">
        <v>189</v>
      </c>
      <c r="E275" s="200" t="s">
        <v>19</v>
      </c>
      <c r="F275" s="201" t="s">
        <v>3940</v>
      </c>
      <c r="G275" s="199"/>
      <c r="H275" s="200" t="s">
        <v>19</v>
      </c>
      <c r="I275" s="202"/>
      <c r="J275" s="199"/>
      <c r="K275" s="199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189</v>
      </c>
      <c r="AU275" s="207" t="s">
        <v>85</v>
      </c>
      <c r="AV275" s="12" t="s">
        <v>83</v>
      </c>
      <c r="AW275" s="12" t="s">
        <v>35</v>
      </c>
      <c r="AX275" s="12" t="s">
        <v>75</v>
      </c>
      <c r="AY275" s="207" t="s">
        <v>178</v>
      </c>
    </row>
    <row r="276" spans="2:65" s="12" customFormat="1" ht="11.25">
      <c r="B276" s="198"/>
      <c r="C276" s="199"/>
      <c r="D276" s="195" t="s">
        <v>189</v>
      </c>
      <c r="E276" s="200" t="s">
        <v>19</v>
      </c>
      <c r="F276" s="201" t="s">
        <v>3941</v>
      </c>
      <c r="G276" s="199"/>
      <c r="H276" s="200" t="s">
        <v>19</v>
      </c>
      <c r="I276" s="202"/>
      <c r="J276" s="199"/>
      <c r="K276" s="199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189</v>
      </c>
      <c r="AU276" s="207" t="s">
        <v>85</v>
      </c>
      <c r="AV276" s="12" t="s">
        <v>83</v>
      </c>
      <c r="AW276" s="12" t="s">
        <v>35</v>
      </c>
      <c r="AX276" s="12" t="s">
        <v>75</v>
      </c>
      <c r="AY276" s="207" t="s">
        <v>178</v>
      </c>
    </row>
    <row r="277" spans="2:65" s="13" customFormat="1" ht="11.25">
      <c r="B277" s="208"/>
      <c r="C277" s="209"/>
      <c r="D277" s="195" t="s">
        <v>189</v>
      </c>
      <c r="E277" s="210" t="s">
        <v>19</v>
      </c>
      <c r="F277" s="211" t="s">
        <v>3942</v>
      </c>
      <c r="G277" s="209"/>
      <c r="H277" s="212">
        <v>11.573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189</v>
      </c>
      <c r="AU277" s="218" t="s">
        <v>85</v>
      </c>
      <c r="AV277" s="13" t="s">
        <v>85</v>
      </c>
      <c r="AW277" s="13" t="s">
        <v>35</v>
      </c>
      <c r="AX277" s="13" t="s">
        <v>75</v>
      </c>
      <c r="AY277" s="218" t="s">
        <v>178</v>
      </c>
    </row>
    <row r="278" spans="2:65" s="12" customFormat="1" ht="11.25">
      <c r="B278" s="198"/>
      <c r="C278" s="199"/>
      <c r="D278" s="195" t="s">
        <v>189</v>
      </c>
      <c r="E278" s="200" t="s">
        <v>19</v>
      </c>
      <c r="F278" s="201" t="s">
        <v>3943</v>
      </c>
      <c r="G278" s="199"/>
      <c r="H278" s="200" t="s">
        <v>19</v>
      </c>
      <c r="I278" s="202"/>
      <c r="J278" s="199"/>
      <c r="K278" s="199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189</v>
      </c>
      <c r="AU278" s="207" t="s">
        <v>85</v>
      </c>
      <c r="AV278" s="12" t="s">
        <v>83</v>
      </c>
      <c r="AW278" s="12" t="s">
        <v>35</v>
      </c>
      <c r="AX278" s="12" t="s">
        <v>75</v>
      </c>
      <c r="AY278" s="207" t="s">
        <v>178</v>
      </c>
    </row>
    <row r="279" spans="2:65" s="13" customFormat="1" ht="11.25">
      <c r="B279" s="208"/>
      <c r="C279" s="209"/>
      <c r="D279" s="195" t="s">
        <v>189</v>
      </c>
      <c r="E279" s="210" t="s">
        <v>19</v>
      </c>
      <c r="F279" s="211" t="s">
        <v>3944</v>
      </c>
      <c r="G279" s="209"/>
      <c r="H279" s="212">
        <v>13.692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189</v>
      </c>
      <c r="AU279" s="218" t="s">
        <v>85</v>
      </c>
      <c r="AV279" s="13" t="s">
        <v>85</v>
      </c>
      <c r="AW279" s="13" t="s">
        <v>35</v>
      </c>
      <c r="AX279" s="13" t="s">
        <v>75</v>
      </c>
      <c r="AY279" s="218" t="s">
        <v>178</v>
      </c>
    </row>
    <row r="280" spans="2:65" s="14" customFormat="1" ht="11.25">
      <c r="B280" s="219"/>
      <c r="C280" s="220"/>
      <c r="D280" s="195" t="s">
        <v>189</v>
      </c>
      <c r="E280" s="221" t="s">
        <v>19</v>
      </c>
      <c r="F280" s="222" t="s">
        <v>258</v>
      </c>
      <c r="G280" s="220"/>
      <c r="H280" s="223">
        <v>25.265000000000001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189</v>
      </c>
      <c r="AU280" s="229" t="s">
        <v>85</v>
      </c>
      <c r="AV280" s="14" t="s">
        <v>185</v>
      </c>
      <c r="AW280" s="14" t="s">
        <v>35</v>
      </c>
      <c r="AX280" s="14" t="s">
        <v>83</v>
      </c>
      <c r="AY280" s="229" t="s">
        <v>178</v>
      </c>
    </row>
    <row r="281" spans="2:65" s="1" customFormat="1" ht="16.5" customHeight="1">
      <c r="B281" s="35"/>
      <c r="C281" s="183" t="s">
        <v>408</v>
      </c>
      <c r="D281" s="183" t="s">
        <v>180</v>
      </c>
      <c r="E281" s="184" t="s">
        <v>3945</v>
      </c>
      <c r="F281" s="185" t="s">
        <v>3946</v>
      </c>
      <c r="G281" s="186" t="s">
        <v>183</v>
      </c>
      <c r="H281" s="187">
        <v>120.62</v>
      </c>
      <c r="I281" s="188"/>
      <c r="J281" s="189">
        <f>ROUND(I281*H281,2)</f>
        <v>0</v>
      </c>
      <c r="K281" s="185" t="s">
        <v>184</v>
      </c>
      <c r="L281" s="39"/>
      <c r="M281" s="190" t="s">
        <v>19</v>
      </c>
      <c r="N281" s="191" t="s">
        <v>46</v>
      </c>
      <c r="O281" s="61"/>
      <c r="P281" s="192">
        <f>O281*H281</f>
        <v>0</v>
      </c>
      <c r="Q281" s="192">
        <v>2.7499999999999998E-3</v>
      </c>
      <c r="R281" s="192">
        <f>Q281*H281</f>
        <v>0.33170499999999997</v>
      </c>
      <c r="S281" s="192">
        <v>0</v>
      </c>
      <c r="T281" s="193">
        <f>S281*H281</f>
        <v>0</v>
      </c>
      <c r="AR281" s="18" t="s">
        <v>185</v>
      </c>
      <c r="AT281" s="18" t="s">
        <v>180</v>
      </c>
      <c r="AU281" s="18" t="s">
        <v>85</v>
      </c>
      <c r="AY281" s="18" t="s">
        <v>178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83</v>
      </c>
      <c r="BK281" s="194">
        <f>ROUND(I281*H281,2)</f>
        <v>0</v>
      </c>
      <c r="BL281" s="18" t="s">
        <v>185</v>
      </c>
      <c r="BM281" s="18" t="s">
        <v>3947</v>
      </c>
    </row>
    <row r="282" spans="2:65" s="1" customFormat="1" ht="11.25">
      <c r="B282" s="35"/>
      <c r="C282" s="36"/>
      <c r="D282" s="195" t="s">
        <v>187</v>
      </c>
      <c r="E282" s="36"/>
      <c r="F282" s="196" t="s">
        <v>3948</v>
      </c>
      <c r="G282" s="36"/>
      <c r="H282" s="36"/>
      <c r="I282" s="113"/>
      <c r="J282" s="36"/>
      <c r="K282" s="36"/>
      <c r="L282" s="39"/>
      <c r="M282" s="197"/>
      <c r="N282" s="61"/>
      <c r="O282" s="61"/>
      <c r="P282" s="61"/>
      <c r="Q282" s="61"/>
      <c r="R282" s="61"/>
      <c r="S282" s="61"/>
      <c r="T282" s="62"/>
      <c r="AT282" s="18" t="s">
        <v>187</v>
      </c>
      <c r="AU282" s="18" t="s">
        <v>85</v>
      </c>
    </row>
    <row r="283" spans="2:65" s="12" customFormat="1" ht="11.25">
      <c r="B283" s="198"/>
      <c r="C283" s="199"/>
      <c r="D283" s="195" t="s">
        <v>189</v>
      </c>
      <c r="E283" s="200" t="s">
        <v>19</v>
      </c>
      <c r="F283" s="201" t="s">
        <v>3949</v>
      </c>
      <c r="G283" s="199"/>
      <c r="H283" s="200" t="s">
        <v>19</v>
      </c>
      <c r="I283" s="202"/>
      <c r="J283" s="199"/>
      <c r="K283" s="199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189</v>
      </c>
      <c r="AU283" s="207" t="s">
        <v>85</v>
      </c>
      <c r="AV283" s="12" t="s">
        <v>83</v>
      </c>
      <c r="AW283" s="12" t="s">
        <v>35</v>
      </c>
      <c r="AX283" s="12" t="s">
        <v>75</v>
      </c>
      <c r="AY283" s="207" t="s">
        <v>178</v>
      </c>
    </row>
    <row r="284" spans="2:65" s="12" customFormat="1" ht="11.25">
      <c r="B284" s="198"/>
      <c r="C284" s="199"/>
      <c r="D284" s="195" t="s">
        <v>189</v>
      </c>
      <c r="E284" s="200" t="s">
        <v>19</v>
      </c>
      <c r="F284" s="201" t="s">
        <v>3941</v>
      </c>
      <c r="G284" s="199"/>
      <c r="H284" s="200" t="s">
        <v>19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189</v>
      </c>
      <c r="AU284" s="207" t="s">
        <v>85</v>
      </c>
      <c r="AV284" s="12" t="s">
        <v>83</v>
      </c>
      <c r="AW284" s="12" t="s">
        <v>35</v>
      </c>
      <c r="AX284" s="12" t="s">
        <v>75</v>
      </c>
      <c r="AY284" s="207" t="s">
        <v>178</v>
      </c>
    </row>
    <row r="285" spans="2:65" s="13" customFormat="1" ht="11.25">
      <c r="B285" s="208"/>
      <c r="C285" s="209"/>
      <c r="D285" s="195" t="s">
        <v>189</v>
      </c>
      <c r="E285" s="210" t="s">
        <v>19</v>
      </c>
      <c r="F285" s="211" t="s">
        <v>3950</v>
      </c>
      <c r="G285" s="209"/>
      <c r="H285" s="212">
        <v>120.62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189</v>
      </c>
      <c r="AU285" s="218" t="s">
        <v>85</v>
      </c>
      <c r="AV285" s="13" t="s">
        <v>85</v>
      </c>
      <c r="AW285" s="13" t="s">
        <v>35</v>
      </c>
      <c r="AX285" s="13" t="s">
        <v>83</v>
      </c>
      <c r="AY285" s="218" t="s">
        <v>178</v>
      </c>
    </row>
    <row r="286" spans="2:65" s="1" customFormat="1" ht="16.5" customHeight="1">
      <c r="B286" s="35"/>
      <c r="C286" s="183" t="s">
        <v>413</v>
      </c>
      <c r="D286" s="183" t="s">
        <v>180</v>
      </c>
      <c r="E286" s="184" t="s">
        <v>3951</v>
      </c>
      <c r="F286" s="185" t="s">
        <v>3952</v>
      </c>
      <c r="G286" s="186" t="s">
        <v>183</v>
      </c>
      <c r="H286" s="187">
        <v>120.62</v>
      </c>
      <c r="I286" s="188"/>
      <c r="J286" s="189">
        <f>ROUND(I286*H286,2)</f>
        <v>0</v>
      </c>
      <c r="K286" s="185" t="s">
        <v>184</v>
      </c>
      <c r="L286" s="39"/>
      <c r="M286" s="190" t="s">
        <v>19</v>
      </c>
      <c r="N286" s="191" t="s">
        <v>46</v>
      </c>
      <c r="O286" s="61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AR286" s="18" t="s">
        <v>185</v>
      </c>
      <c r="AT286" s="18" t="s">
        <v>180</v>
      </c>
      <c r="AU286" s="18" t="s">
        <v>85</v>
      </c>
      <c r="AY286" s="18" t="s">
        <v>178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83</v>
      </c>
      <c r="BK286" s="194">
        <f>ROUND(I286*H286,2)</f>
        <v>0</v>
      </c>
      <c r="BL286" s="18" t="s">
        <v>185</v>
      </c>
      <c r="BM286" s="18" t="s">
        <v>3953</v>
      </c>
    </row>
    <row r="287" spans="2:65" s="1" customFormat="1" ht="11.25">
      <c r="B287" s="35"/>
      <c r="C287" s="36"/>
      <c r="D287" s="195" t="s">
        <v>187</v>
      </c>
      <c r="E287" s="36"/>
      <c r="F287" s="196" t="s">
        <v>3954</v>
      </c>
      <c r="G287" s="36"/>
      <c r="H287" s="36"/>
      <c r="I287" s="113"/>
      <c r="J287" s="36"/>
      <c r="K287" s="36"/>
      <c r="L287" s="39"/>
      <c r="M287" s="197"/>
      <c r="N287" s="61"/>
      <c r="O287" s="61"/>
      <c r="P287" s="61"/>
      <c r="Q287" s="61"/>
      <c r="R287" s="61"/>
      <c r="S287" s="61"/>
      <c r="T287" s="62"/>
      <c r="AT287" s="18" t="s">
        <v>187</v>
      </c>
      <c r="AU287" s="18" t="s">
        <v>85</v>
      </c>
    </row>
    <row r="288" spans="2:65" s="12" customFormat="1" ht="11.25">
      <c r="B288" s="198"/>
      <c r="C288" s="199"/>
      <c r="D288" s="195" t="s">
        <v>189</v>
      </c>
      <c r="E288" s="200" t="s">
        <v>19</v>
      </c>
      <c r="F288" s="201" t="s">
        <v>3955</v>
      </c>
      <c r="G288" s="199"/>
      <c r="H288" s="200" t="s">
        <v>19</v>
      </c>
      <c r="I288" s="202"/>
      <c r="J288" s="199"/>
      <c r="K288" s="199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189</v>
      </c>
      <c r="AU288" s="207" t="s">
        <v>85</v>
      </c>
      <c r="AV288" s="12" t="s">
        <v>83</v>
      </c>
      <c r="AW288" s="12" t="s">
        <v>35</v>
      </c>
      <c r="AX288" s="12" t="s">
        <v>75</v>
      </c>
      <c r="AY288" s="207" t="s">
        <v>178</v>
      </c>
    </row>
    <row r="289" spans="2:65" s="12" customFormat="1" ht="11.25">
      <c r="B289" s="198"/>
      <c r="C289" s="199"/>
      <c r="D289" s="195" t="s">
        <v>189</v>
      </c>
      <c r="E289" s="200" t="s">
        <v>19</v>
      </c>
      <c r="F289" s="201" t="s">
        <v>3941</v>
      </c>
      <c r="G289" s="199"/>
      <c r="H289" s="200" t="s">
        <v>19</v>
      </c>
      <c r="I289" s="202"/>
      <c r="J289" s="199"/>
      <c r="K289" s="199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189</v>
      </c>
      <c r="AU289" s="207" t="s">
        <v>85</v>
      </c>
      <c r="AV289" s="12" t="s">
        <v>83</v>
      </c>
      <c r="AW289" s="12" t="s">
        <v>35</v>
      </c>
      <c r="AX289" s="12" t="s">
        <v>75</v>
      </c>
      <c r="AY289" s="207" t="s">
        <v>178</v>
      </c>
    </row>
    <row r="290" spans="2:65" s="13" customFormat="1" ht="11.25">
      <c r="B290" s="208"/>
      <c r="C290" s="209"/>
      <c r="D290" s="195" t="s">
        <v>189</v>
      </c>
      <c r="E290" s="210" t="s">
        <v>19</v>
      </c>
      <c r="F290" s="211" t="s">
        <v>3950</v>
      </c>
      <c r="G290" s="209"/>
      <c r="H290" s="212">
        <v>120.62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189</v>
      </c>
      <c r="AU290" s="218" t="s">
        <v>85</v>
      </c>
      <c r="AV290" s="13" t="s">
        <v>85</v>
      </c>
      <c r="AW290" s="13" t="s">
        <v>35</v>
      </c>
      <c r="AX290" s="13" t="s">
        <v>83</v>
      </c>
      <c r="AY290" s="218" t="s">
        <v>178</v>
      </c>
    </row>
    <row r="291" spans="2:65" s="1" customFormat="1" ht="16.5" customHeight="1">
      <c r="B291" s="35"/>
      <c r="C291" s="183" t="s">
        <v>418</v>
      </c>
      <c r="D291" s="183" t="s">
        <v>180</v>
      </c>
      <c r="E291" s="184" t="s">
        <v>3956</v>
      </c>
      <c r="F291" s="185" t="s">
        <v>3957</v>
      </c>
      <c r="G291" s="186" t="s">
        <v>362</v>
      </c>
      <c r="H291" s="187">
        <v>0.39800000000000002</v>
      </c>
      <c r="I291" s="188"/>
      <c r="J291" s="189">
        <f>ROUND(I291*H291,2)</f>
        <v>0</v>
      </c>
      <c r="K291" s="185" t="s">
        <v>184</v>
      </c>
      <c r="L291" s="39"/>
      <c r="M291" s="190" t="s">
        <v>19</v>
      </c>
      <c r="N291" s="191" t="s">
        <v>46</v>
      </c>
      <c r="O291" s="61"/>
      <c r="P291" s="192">
        <f>O291*H291</f>
        <v>0</v>
      </c>
      <c r="Q291" s="192">
        <v>1.04881</v>
      </c>
      <c r="R291" s="192">
        <f>Q291*H291</f>
        <v>0.41742638000000004</v>
      </c>
      <c r="S291" s="192">
        <v>0</v>
      </c>
      <c r="T291" s="193">
        <f>S291*H291</f>
        <v>0</v>
      </c>
      <c r="AR291" s="18" t="s">
        <v>185</v>
      </c>
      <c r="AT291" s="18" t="s">
        <v>180</v>
      </c>
      <c r="AU291" s="18" t="s">
        <v>85</v>
      </c>
      <c r="AY291" s="18" t="s">
        <v>178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83</v>
      </c>
      <c r="BK291" s="194">
        <f>ROUND(I291*H291,2)</f>
        <v>0</v>
      </c>
      <c r="BL291" s="18" t="s">
        <v>185</v>
      </c>
      <c r="BM291" s="18" t="s">
        <v>3958</v>
      </c>
    </row>
    <row r="292" spans="2:65" s="1" customFormat="1" ht="19.5">
      <c r="B292" s="35"/>
      <c r="C292" s="36"/>
      <c r="D292" s="195" t="s">
        <v>187</v>
      </c>
      <c r="E292" s="36"/>
      <c r="F292" s="196" t="s">
        <v>3959</v>
      </c>
      <c r="G292" s="36"/>
      <c r="H292" s="36"/>
      <c r="I292" s="113"/>
      <c r="J292" s="36"/>
      <c r="K292" s="36"/>
      <c r="L292" s="39"/>
      <c r="M292" s="197"/>
      <c r="N292" s="61"/>
      <c r="O292" s="61"/>
      <c r="P292" s="61"/>
      <c r="Q292" s="61"/>
      <c r="R292" s="61"/>
      <c r="S292" s="61"/>
      <c r="T292" s="62"/>
      <c r="AT292" s="18" t="s">
        <v>187</v>
      </c>
      <c r="AU292" s="18" t="s">
        <v>85</v>
      </c>
    </row>
    <row r="293" spans="2:65" s="12" customFormat="1" ht="11.25">
      <c r="B293" s="198"/>
      <c r="C293" s="199"/>
      <c r="D293" s="195" t="s">
        <v>189</v>
      </c>
      <c r="E293" s="200" t="s">
        <v>19</v>
      </c>
      <c r="F293" s="201" t="s">
        <v>3960</v>
      </c>
      <c r="G293" s="199"/>
      <c r="H293" s="200" t="s">
        <v>19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189</v>
      </c>
      <c r="AU293" s="207" t="s">
        <v>85</v>
      </c>
      <c r="AV293" s="12" t="s">
        <v>83</v>
      </c>
      <c r="AW293" s="12" t="s">
        <v>35</v>
      </c>
      <c r="AX293" s="12" t="s">
        <v>75</v>
      </c>
      <c r="AY293" s="207" t="s">
        <v>178</v>
      </c>
    </row>
    <row r="294" spans="2:65" s="12" customFormat="1" ht="11.25">
      <c r="B294" s="198"/>
      <c r="C294" s="199"/>
      <c r="D294" s="195" t="s">
        <v>189</v>
      </c>
      <c r="E294" s="200" t="s">
        <v>19</v>
      </c>
      <c r="F294" s="201" t="s">
        <v>3961</v>
      </c>
      <c r="G294" s="199"/>
      <c r="H294" s="200" t="s">
        <v>19</v>
      </c>
      <c r="I294" s="202"/>
      <c r="J294" s="199"/>
      <c r="K294" s="199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189</v>
      </c>
      <c r="AU294" s="207" t="s">
        <v>85</v>
      </c>
      <c r="AV294" s="12" t="s">
        <v>83</v>
      </c>
      <c r="AW294" s="12" t="s">
        <v>35</v>
      </c>
      <c r="AX294" s="12" t="s">
        <v>75</v>
      </c>
      <c r="AY294" s="207" t="s">
        <v>178</v>
      </c>
    </row>
    <row r="295" spans="2:65" s="12" customFormat="1" ht="11.25">
      <c r="B295" s="198"/>
      <c r="C295" s="199"/>
      <c r="D295" s="195" t="s">
        <v>189</v>
      </c>
      <c r="E295" s="200" t="s">
        <v>19</v>
      </c>
      <c r="F295" s="201" t="s">
        <v>3962</v>
      </c>
      <c r="G295" s="199"/>
      <c r="H295" s="200" t="s">
        <v>19</v>
      </c>
      <c r="I295" s="202"/>
      <c r="J295" s="199"/>
      <c r="K295" s="199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189</v>
      </c>
      <c r="AU295" s="207" t="s">
        <v>85</v>
      </c>
      <c r="AV295" s="12" t="s">
        <v>83</v>
      </c>
      <c r="AW295" s="12" t="s">
        <v>35</v>
      </c>
      <c r="AX295" s="12" t="s">
        <v>75</v>
      </c>
      <c r="AY295" s="207" t="s">
        <v>178</v>
      </c>
    </row>
    <row r="296" spans="2:65" s="13" customFormat="1" ht="11.25">
      <c r="B296" s="208"/>
      <c r="C296" s="209"/>
      <c r="D296" s="195" t="s">
        <v>189</v>
      </c>
      <c r="E296" s="210" t="s">
        <v>19</v>
      </c>
      <c r="F296" s="211" t="s">
        <v>3963</v>
      </c>
      <c r="G296" s="209"/>
      <c r="H296" s="212">
        <v>0.39800000000000002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189</v>
      </c>
      <c r="AU296" s="218" t="s">
        <v>85</v>
      </c>
      <c r="AV296" s="13" t="s">
        <v>85</v>
      </c>
      <c r="AW296" s="13" t="s">
        <v>35</v>
      </c>
      <c r="AX296" s="13" t="s">
        <v>83</v>
      </c>
      <c r="AY296" s="218" t="s">
        <v>178</v>
      </c>
    </row>
    <row r="297" spans="2:65" s="1" customFormat="1" ht="16.5" customHeight="1">
      <c r="B297" s="35"/>
      <c r="C297" s="183" t="s">
        <v>423</v>
      </c>
      <c r="D297" s="183" t="s">
        <v>180</v>
      </c>
      <c r="E297" s="184" t="s">
        <v>3964</v>
      </c>
      <c r="F297" s="185" t="s">
        <v>3965</v>
      </c>
      <c r="G297" s="186" t="s">
        <v>362</v>
      </c>
      <c r="H297" s="187">
        <v>1.1299999999999999</v>
      </c>
      <c r="I297" s="188"/>
      <c r="J297" s="189">
        <f>ROUND(I297*H297,2)</f>
        <v>0</v>
      </c>
      <c r="K297" s="185" t="s">
        <v>184</v>
      </c>
      <c r="L297" s="39"/>
      <c r="M297" s="190" t="s">
        <v>19</v>
      </c>
      <c r="N297" s="191" t="s">
        <v>46</v>
      </c>
      <c r="O297" s="61"/>
      <c r="P297" s="192">
        <f>O297*H297</f>
        <v>0</v>
      </c>
      <c r="Q297" s="192">
        <v>1.06277</v>
      </c>
      <c r="R297" s="192">
        <f>Q297*H297</f>
        <v>1.2009300999999999</v>
      </c>
      <c r="S297" s="192">
        <v>0</v>
      </c>
      <c r="T297" s="193">
        <f>S297*H297</f>
        <v>0</v>
      </c>
      <c r="AR297" s="18" t="s">
        <v>185</v>
      </c>
      <c r="AT297" s="18" t="s">
        <v>180</v>
      </c>
      <c r="AU297" s="18" t="s">
        <v>85</v>
      </c>
      <c r="AY297" s="18" t="s">
        <v>178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83</v>
      </c>
      <c r="BK297" s="194">
        <f>ROUND(I297*H297,2)</f>
        <v>0</v>
      </c>
      <c r="BL297" s="18" t="s">
        <v>185</v>
      </c>
      <c r="BM297" s="18" t="s">
        <v>3966</v>
      </c>
    </row>
    <row r="298" spans="2:65" s="1" customFormat="1" ht="11.25">
      <c r="B298" s="35"/>
      <c r="C298" s="36"/>
      <c r="D298" s="195" t="s">
        <v>187</v>
      </c>
      <c r="E298" s="36"/>
      <c r="F298" s="196" t="s">
        <v>3967</v>
      </c>
      <c r="G298" s="36"/>
      <c r="H298" s="36"/>
      <c r="I298" s="113"/>
      <c r="J298" s="36"/>
      <c r="K298" s="36"/>
      <c r="L298" s="39"/>
      <c r="M298" s="197"/>
      <c r="N298" s="61"/>
      <c r="O298" s="61"/>
      <c r="P298" s="61"/>
      <c r="Q298" s="61"/>
      <c r="R298" s="61"/>
      <c r="S298" s="61"/>
      <c r="T298" s="62"/>
      <c r="AT298" s="18" t="s">
        <v>187</v>
      </c>
      <c r="AU298" s="18" t="s">
        <v>85</v>
      </c>
    </row>
    <row r="299" spans="2:65" s="12" customFormat="1" ht="11.25">
      <c r="B299" s="198"/>
      <c r="C299" s="199"/>
      <c r="D299" s="195" t="s">
        <v>189</v>
      </c>
      <c r="E299" s="200" t="s">
        <v>19</v>
      </c>
      <c r="F299" s="201" t="s">
        <v>3968</v>
      </c>
      <c r="G299" s="199"/>
      <c r="H299" s="200" t="s">
        <v>19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189</v>
      </c>
      <c r="AU299" s="207" t="s">
        <v>85</v>
      </c>
      <c r="AV299" s="12" t="s">
        <v>83</v>
      </c>
      <c r="AW299" s="12" t="s">
        <v>35</v>
      </c>
      <c r="AX299" s="12" t="s">
        <v>75</v>
      </c>
      <c r="AY299" s="207" t="s">
        <v>178</v>
      </c>
    </row>
    <row r="300" spans="2:65" s="12" customFormat="1" ht="11.25">
      <c r="B300" s="198"/>
      <c r="C300" s="199"/>
      <c r="D300" s="195" t="s">
        <v>189</v>
      </c>
      <c r="E300" s="200" t="s">
        <v>19</v>
      </c>
      <c r="F300" s="201" t="s">
        <v>3941</v>
      </c>
      <c r="G300" s="199"/>
      <c r="H300" s="200" t="s">
        <v>19</v>
      </c>
      <c r="I300" s="202"/>
      <c r="J300" s="199"/>
      <c r="K300" s="199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189</v>
      </c>
      <c r="AU300" s="207" t="s">
        <v>85</v>
      </c>
      <c r="AV300" s="12" t="s">
        <v>83</v>
      </c>
      <c r="AW300" s="12" t="s">
        <v>35</v>
      </c>
      <c r="AX300" s="12" t="s">
        <v>75</v>
      </c>
      <c r="AY300" s="207" t="s">
        <v>178</v>
      </c>
    </row>
    <row r="301" spans="2:65" s="12" customFormat="1" ht="11.25">
      <c r="B301" s="198"/>
      <c r="C301" s="199"/>
      <c r="D301" s="195" t="s">
        <v>189</v>
      </c>
      <c r="E301" s="200" t="s">
        <v>19</v>
      </c>
      <c r="F301" s="201" t="s">
        <v>3969</v>
      </c>
      <c r="G301" s="199"/>
      <c r="H301" s="200" t="s">
        <v>19</v>
      </c>
      <c r="I301" s="202"/>
      <c r="J301" s="199"/>
      <c r="K301" s="199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189</v>
      </c>
      <c r="AU301" s="207" t="s">
        <v>85</v>
      </c>
      <c r="AV301" s="12" t="s">
        <v>83</v>
      </c>
      <c r="AW301" s="12" t="s">
        <v>35</v>
      </c>
      <c r="AX301" s="12" t="s">
        <v>75</v>
      </c>
      <c r="AY301" s="207" t="s">
        <v>178</v>
      </c>
    </row>
    <row r="302" spans="2:65" s="12" customFormat="1" ht="11.25">
      <c r="B302" s="198"/>
      <c r="C302" s="199"/>
      <c r="D302" s="195" t="s">
        <v>189</v>
      </c>
      <c r="E302" s="200" t="s">
        <v>19</v>
      </c>
      <c r="F302" s="201" t="s">
        <v>3970</v>
      </c>
      <c r="G302" s="199"/>
      <c r="H302" s="200" t="s">
        <v>19</v>
      </c>
      <c r="I302" s="202"/>
      <c r="J302" s="199"/>
      <c r="K302" s="199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189</v>
      </c>
      <c r="AU302" s="207" t="s">
        <v>85</v>
      </c>
      <c r="AV302" s="12" t="s">
        <v>83</v>
      </c>
      <c r="AW302" s="12" t="s">
        <v>35</v>
      </c>
      <c r="AX302" s="12" t="s">
        <v>75</v>
      </c>
      <c r="AY302" s="207" t="s">
        <v>178</v>
      </c>
    </row>
    <row r="303" spans="2:65" s="13" customFormat="1" ht="11.25">
      <c r="B303" s="208"/>
      <c r="C303" s="209"/>
      <c r="D303" s="195" t="s">
        <v>189</v>
      </c>
      <c r="E303" s="210" t="s">
        <v>19</v>
      </c>
      <c r="F303" s="211" t="s">
        <v>3971</v>
      </c>
      <c r="G303" s="209"/>
      <c r="H303" s="212">
        <v>0.64300000000000002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189</v>
      </c>
      <c r="AU303" s="218" t="s">
        <v>85</v>
      </c>
      <c r="AV303" s="13" t="s">
        <v>85</v>
      </c>
      <c r="AW303" s="13" t="s">
        <v>35</v>
      </c>
      <c r="AX303" s="13" t="s">
        <v>75</v>
      </c>
      <c r="AY303" s="218" t="s">
        <v>178</v>
      </c>
    </row>
    <row r="304" spans="2:65" s="13" customFormat="1" ht="11.25">
      <c r="B304" s="208"/>
      <c r="C304" s="209"/>
      <c r="D304" s="195" t="s">
        <v>189</v>
      </c>
      <c r="E304" s="210" t="s">
        <v>19</v>
      </c>
      <c r="F304" s="211" t="s">
        <v>3972</v>
      </c>
      <c r="G304" s="209"/>
      <c r="H304" s="212">
        <v>0.48699999999999999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189</v>
      </c>
      <c r="AU304" s="218" t="s">
        <v>85</v>
      </c>
      <c r="AV304" s="13" t="s">
        <v>85</v>
      </c>
      <c r="AW304" s="13" t="s">
        <v>35</v>
      </c>
      <c r="AX304" s="13" t="s">
        <v>75</v>
      </c>
      <c r="AY304" s="218" t="s">
        <v>178</v>
      </c>
    </row>
    <row r="305" spans="2:65" s="14" customFormat="1" ht="11.25">
      <c r="B305" s="219"/>
      <c r="C305" s="220"/>
      <c r="D305" s="195" t="s">
        <v>189</v>
      </c>
      <c r="E305" s="221" t="s">
        <v>19</v>
      </c>
      <c r="F305" s="222" t="s">
        <v>258</v>
      </c>
      <c r="G305" s="220"/>
      <c r="H305" s="223">
        <v>1.1299999999999999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189</v>
      </c>
      <c r="AU305" s="229" t="s">
        <v>85</v>
      </c>
      <c r="AV305" s="14" t="s">
        <v>185</v>
      </c>
      <c r="AW305" s="14" t="s">
        <v>35</v>
      </c>
      <c r="AX305" s="14" t="s">
        <v>83</v>
      </c>
      <c r="AY305" s="229" t="s">
        <v>178</v>
      </c>
    </row>
    <row r="306" spans="2:65" s="1" customFormat="1" ht="16.5" customHeight="1">
      <c r="B306" s="35"/>
      <c r="C306" s="183" t="s">
        <v>432</v>
      </c>
      <c r="D306" s="183" t="s">
        <v>180</v>
      </c>
      <c r="E306" s="184" t="s">
        <v>3973</v>
      </c>
      <c r="F306" s="185" t="s">
        <v>3974</v>
      </c>
      <c r="G306" s="186" t="s">
        <v>183</v>
      </c>
      <c r="H306" s="187">
        <v>38.22</v>
      </c>
      <c r="I306" s="188"/>
      <c r="J306" s="189">
        <f>ROUND(I306*H306,2)</f>
        <v>0</v>
      </c>
      <c r="K306" s="185" t="s">
        <v>212</v>
      </c>
      <c r="L306" s="39"/>
      <c r="M306" s="190" t="s">
        <v>19</v>
      </c>
      <c r="N306" s="191" t="s">
        <v>46</v>
      </c>
      <c r="O306" s="61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AR306" s="18" t="s">
        <v>185</v>
      </c>
      <c r="AT306" s="18" t="s">
        <v>180</v>
      </c>
      <c r="AU306" s="18" t="s">
        <v>85</v>
      </c>
      <c r="AY306" s="18" t="s">
        <v>178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8" t="s">
        <v>83</v>
      </c>
      <c r="BK306" s="194">
        <f>ROUND(I306*H306,2)</f>
        <v>0</v>
      </c>
      <c r="BL306" s="18" t="s">
        <v>185</v>
      </c>
      <c r="BM306" s="18" t="s">
        <v>3975</v>
      </c>
    </row>
    <row r="307" spans="2:65" s="1" customFormat="1" ht="11.25">
      <c r="B307" s="35"/>
      <c r="C307" s="36"/>
      <c r="D307" s="195" t="s">
        <v>187</v>
      </c>
      <c r="E307" s="36"/>
      <c r="F307" s="196" t="s">
        <v>3974</v>
      </c>
      <c r="G307" s="36"/>
      <c r="H307" s="36"/>
      <c r="I307" s="113"/>
      <c r="J307" s="36"/>
      <c r="K307" s="36"/>
      <c r="L307" s="39"/>
      <c r="M307" s="197"/>
      <c r="N307" s="61"/>
      <c r="O307" s="61"/>
      <c r="P307" s="61"/>
      <c r="Q307" s="61"/>
      <c r="R307" s="61"/>
      <c r="S307" s="61"/>
      <c r="T307" s="62"/>
      <c r="AT307" s="18" t="s">
        <v>187</v>
      </c>
      <c r="AU307" s="18" t="s">
        <v>85</v>
      </c>
    </row>
    <row r="308" spans="2:65" s="12" customFormat="1" ht="11.25">
      <c r="B308" s="198"/>
      <c r="C308" s="199"/>
      <c r="D308" s="195" t="s">
        <v>189</v>
      </c>
      <c r="E308" s="200" t="s">
        <v>19</v>
      </c>
      <c r="F308" s="201" t="s">
        <v>3976</v>
      </c>
      <c r="G308" s="199"/>
      <c r="H308" s="200" t="s">
        <v>19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189</v>
      </c>
      <c r="AU308" s="207" t="s">
        <v>85</v>
      </c>
      <c r="AV308" s="12" t="s">
        <v>83</v>
      </c>
      <c r="AW308" s="12" t="s">
        <v>35</v>
      </c>
      <c r="AX308" s="12" t="s">
        <v>75</v>
      </c>
      <c r="AY308" s="207" t="s">
        <v>178</v>
      </c>
    </row>
    <row r="309" spans="2:65" s="13" customFormat="1" ht="11.25">
      <c r="B309" s="208"/>
      <c r="C309" s="209"/>
      <c r="D309" s="195" t="s">
        <v>189</v>
      </c>
      <c r="E309" s="210" t="s">
        <v>19</v>
      </c>
      <c r="F309" s="211" t="s">
        <v>3977</v>
      </c>
      <c r="G309" s="209"/>
      <c r="H309" s="212">
        <v>38.22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189</v>
      </c>
      <c r="AU309" s="218" t="s">
        <v>85</v>
      </c>
      <c r="AV309" s="13" t="s">
        <v>85</v>
      </c>
      <c r="AW309" s="13" t="s">
        <v>35</v>
      </c>
      <c r="AX309" s="13" t="s">
        <v>83</v>
      </c>
      <c r="AY309" s="218" t="s">
        <v>178</v>
      </c>
    </row>
    <row r="310" spans="2:65" s="1" customFormat="1" ht="16.5" customHeight="1">
      <c r="B310" s="35"/>
      <c r="C310" s="183" t="s">
        <v>436</v>
      </c>
      <c r="D310" s="183" t="s">
        <v>180</v>
      </c>
      <c r="E310" s="184" t="s">
        <v>3978</v>
      </c>
      <c r="F310" s="185" t="s">
        <v>3979</v>
      </c>
      <c r="G310" s="186" t="s">
        <v>183</v>
      </c>
      <c r="H310" s="187">
        <v>76.44</v>
      </c>
      <c r="I310" s="188"/>
      <c r="J310" s="189">
        <f>ROUND(I310*H310,2)</f>
        <v>0</v>
      </c>
      <c r="K310" s="185" t="s">
        <v>184</v>
      </c>
      <c r="L310" s="39"/>
      <c r="M310" s="190" t="s">
        <v>19</v>
      </c>
      <c r="N310" s="191" t="s">
        <v>46</v>
      </c>
      <c r="O310" s="61"/>
      <c r="P310" s="192">
        <f>O310*H310</f>
        <v>0</v>
      </c>
      <c r="Q310" s="192">
        <v>0.23458000000000001</v>
      </c>
      <c r="R310" s="192">
        <f>Q310*H310</f>
        <v>17.931295200000001</v>
      </c>
      <c r="S310" s="192">
        <v>0</v>
      </c>
      <c r="T310" s="193">
        <f>S310*H310</f>
        <v>0</v>
      </c>
      <c r="AR310" s="18" t="s">
        <v>185</v>
      </c>
      <c r="AT310" s="18" t="s">
        <v>180</v>
      </c>
      <c r="AU310" s="18" t="s">
        <v>85</v>
      </c>
      <c r="AY310" s="18" t="s">
        <v>178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83</v>
      </c>
      <c r="BK310" s="194">
        <f>ROUND(I310*H310,2)</f>
        <v>0</v>
      </c>
      <c r="BL310" s="18" t="s">
        <v>185</v>
      </c>
      <c r="BM310" s="18" t="s">
        <v>3980</v>
      </c>
    </row>
    <row r="311" spans="2:65" s="1" customFormat="1" ht="19.5">
      <c r="B311" s="35"/>
      <c r="C311" s="36"/>
      <c r="D311" s="195" t="s">
        <v>187</v>
      </c>
      <c r="E311" s="36"/>
      <c r="F311" s="196" t="s">
        <v>3981</v>
      </c>
      <c r="G311" s="36"/>
      <c r="H311" s="36"/>
      <c r="I311" s="113"/>
      <c r="J311" s="36"/>
      <c r="K311" s="36"/>
      <c r="L311" s="39"/>
      <c r="M311" s="197"/>
      <c r="N311" s="61"/>
      <c r="O311" s="61"/>
      <c r="P311" s="61"/>
      <c r="Q311" s="61"/>
      <c r="R311" s="61"/>
      <c r="S311" s="61"/>
      <c r="T311" s="62"/>
      <c r="AT311" s="18" t="s">
        <v>187</v>
      </c>
      <c r="AU311" s="18" t="s">
        <v>85</v>
      </c>
    </row>
    <row r="312" spans="2:65" s="12" customFormat="1" ht="11.25">
      <c r="B312" s="198"/>
      <c r="C312" s="199"/>
      <c r="D312" s="195" t="s">
        <v>189</v>
      </c>
      <c r="E312" s="200" t="s">
        <v>19</v>
      </c>
      <c r="F312" s="201" t="s">
        <v>3982</v>
      </c>
      <c r="G312" s="199"/>
      <c r="H312" s="200" t="s">
        <v>19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189</v>
      </c>
      <c r="AU312" s="207" t="s">
        <v>85</v>
      </c>
      <c r="AV312" s="12" t="s">
        <v>83</v>
      </c>
      <c r="AW312" s="12" t="s">
        <v>35</v>
      </c>
      <c r="AX312" s="12" t="s">
        <v>75</v>
      </c>
      <c r="AY312" s="207" t="s">
        <v>178</v>
      </c>
    </row>
    <row r="313" spans="2:65" s="12" customFormat="1" ht="11.25">
      <c r="B313" s="198"/>
      <c r="C313" s="199"/>
      <c r="D313" s="195" t="s">
        <v>189</v>
      </c>
      <c r="E313" s="200" t="s">
        <v>19</v>
      </c>
      <c r="F313" s="201" t="s">
        <v>3983</v>
      </c>
      <c r="G313" s="199"/>
      <c r="H313" s="200" t="s">
        <v>19</v>
      </c>
      <c r="I313" s="202"/>
      <c r="J313" s="199"/>
      <c r="K313" s="199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189</v>
      </c>
      <c r="AU313" s="207" t="s">
        <v>85</v>
      </c>
      <c r="AV313" s="12" t="s">
        <v>83</v>
      </c>
      <c r="AW313" s="12" t="s">
        <v>35</v>
      </c>
      <c r="AX313" s="12" t="s">
        <v>75</v>
      </c>
      <c r="AY313" s="207" t="s">
        <v>178</v>
      </c>
    </row>
    <row r="314" spans="2:65" s="13" customFormat="1" ht="11.25">
      <c r="B314" s="208"/>
      <c r="C314" s="209"/>
      <c r="D314" s="195" t="s">
        <v>189</v>
      </c>
      <c r="E314" s="210" t="s">
        <v>19</v>
      </c>
      <c r="F314" s="211" t="s">
        <v>3984</v>
      </c>
      <c r="G314" s="209"/>
      <c r="H314" s="212">
        <v>76.44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189</v>
      </c>
      <c r="AU314" s="218" t="s">
        <v>85</v>
      </c>
      <c r="AV314" s="13" t="s">
        <v>85</v>
      </c>
      <c r="AW314" s="13" t="s">
        <v>35</v>
      </c>
      <c r="AX314" s="13" t="s">
        <v>83</v>
      </c>
      <c r="AY314" s="218" t="s">
        <v>178</v>
      </c>
    </row>
    <row r="315" spans="2:65" s="11" customFormat="1" ht="22.9" customHeight="1">
      <c r="B315" s="167"/>
      <c r="C315" s="168"/>
      <c r="D315" s="169" t="s">
        <v>74</v>
      </c>
      <c r="E315" s="181" t="s">
        <v>185</v>
      </c>
      <c r="F315" s="181" t="s">
        <v>1092</v>
      </c>
      <c r="G315" s="168"/>
      <c r="H315" s="168"/>
      <c r="I315" s="171"/>
      <c r="J315" s="182">
        <f>BK315</f>
        <v>0</v>
      </c>
      <c r="K315" s="168"/>
      <c r="L315" s="173"/>
      <c r="M315" s="174"/>
      <c r="N315" s="175"/>
      <c r="O315" s="175"/>
      <c r="P315" s="176">
        <f>SUM(P316:P388)</f>
        <v>0</v>
      </c>
      <c r="Q315" s="175"/>
      <c r="R315" s="176">
        <f>SUM(R316:R388)</f>
        <v>178.60368814</v>
      </c>
      <c r="S315" s="175"/>
      <c r="T315" s="177">
        <f>SUM(T316:T388)</f>
        <v>0</v>
      </c>
      <c r="AR315" s="178" t="s">
        <v>83</v>
      </c>
      <c r="AT315" s="179" t="s">
        <v>74</v>
      </c>
      <c r="AU315" s="179" t="s">
        <v>83</v>
      </c>
      <c r="AY315" s="178" t="s">
        <v>178</v>
      </c>
      <c r="BK315" s="180">
        <f>SUM(BK316:BK388)</f>
        <v>0</v>
      </c>
    </row>
    <row r="316" spans="2:65" s="1" customFormat="1" ht="16.5" customHeight="1">
      <c r="B316" s="35"/>
      <c r="C316" s="183" t="s">
        <v>442</v>
      </c>
      <c r="D316" s="183" t="s">
        <v>180</v>
      </c>
      <c r="E316" s="184" t="s">
        <v>3985</v>
      </c>
      <c r="F316" s="185" t="s">
        <v>3986</v>
      </c>
      <c r="G316" s="186" t="s">
        <v>226</v>
      </c>
      <c r="H316" s="187">
        <v>66.346000000000004</v>
      </c>
      <c r="I316" s="188"/>
      <c r="J316" s="189">
        <f>ROUND(I316*H316,2)</f>
        <v>0</v>
      </c>
      <c r="K316" s="185" t="s">
        <v>184</v>
      </c>
      <c r="L316" s="39"/>
      <c r="M316" s="190" t="s">
        <v>19</v>
      </c>
      <c r="N316" s="191" t="s">
        <v>46</v>
      </c>
      <c r="O316" s="61"/>
      <c r="P316" s="192">
        <f>O316*H316</f>
        <v>0</v>
      </c>
      <c r="Q316" s="192">
        <v>2.4533700000000001</v>
      </c>
      <c r="R316" s="192">
        <f>Q316*H316</f>
        <v>162.77128602000002</v>
      </c>
      <c r="S316" s="192">
        <v>0</v>
      </c>
      <c r="T316" s="193">
        <f>S316*H316</f>
        <v>0</v>
      </c>
      <c r="AR316" s="18" t="s">
        <v>185</v>
      </c>
      <c r="AT316" s="18" t="s">
        <v>180</v>
      </c>
      <c r="AU316" s="18" t="s">
        <v>85</v>
      </c>
      <c r="AY316" s="18" t="s">
        <v>178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83</v>
      </c>
      <c r="BK316" s="194">
        <f>ROUND(I316*H316,2)</f>
        <v>0</v>
      </c>
      <c r="BL316" s="18" t="s">
        <v>185</v>
      </c>
      <c r="BM316" s="18" t="s">
        <v>3987</v>
      </c>
    </row>
    <row r="317" spans="2:65" s="1" customFormat="1" ht="11.25">
      <c r="B317" s="35"/>
      <c r="C317" s="36"/>
      <c r="D317" s="195" t="s">
        <v>187</v>
      </c>
      <c r="E317" s="36"/>
      <c r="F317" s="196" t="s">
        <v>3988</v>
      </c>
      <c r="G317" s="36"/>
      <c r="H317" s="36"/>
      <c r="I317" s="113"/>
      <c r="J317" s="36"/>
      <c r="K317" s="36"/>
      <c r="L317" s="39"/>
      <c r="M317" s="197"/>
      <c r="N317" s="61"/>
      <c r="O317" s="61"/>
      <c r="P317" s="61"/>
      <c r="Q317" s="61"/>
      <c r="R317" s="61"/>
      <c r="S317" s="61"/>
      <c r="T317" s="62"/>
      <c r="AT317" s="18" t="s">
        <v>187</v>
      </c>
      <c r="AU317" s="18" t="s">
        <v>85</v>
      </c>
    </row>
    <row r="318" spans="2:65" s="12" customFormat="1" ht="11.25">
      <c r="B318" s="198"/>
      <c r="C318" s="199"/>
      <c r="D318" s="195" t="s">
        <v>189</v>
      </c>
      <c r="E318" s="200" t="s">
        <v>19</v>
      </c>
      <c r="F318" s="201" t="s">
        <v>3989</v>
      </c>
      <c r="G318" s="199"/>
      <c r="H318" s="200" t="s">
        <v>19</v>
      </c>
      <c r="I318" s="202"/>
      <c r="J318" s="199"/>
      <c r="K318" s="199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189</v>
      </c>
      <c r="AU318" s="207" t="s">
        <v>85</v>
      </c>
      <c r="AV318" s="12" t="s">
        <v>83</v>
      </c>
      <c r="AW318" s="12" t="s">
        <v>35</v>
      </c>
      <c r="AX318" s="12" t="s">
        <v>75</v>
      </c>
      <c r="AY318" s="207" t="s">
        <v>178</v>
      </c>
    </row>
    <row r="319" spans="2:65" s="12" customFormat="1" ht="11.25">
      <c r="B319" s="198"/>
      <c r="C319" s="199"/>
      <c r="D319" s="195" t="s">
        <v>189</v>
      </c>
      <c r="E319" s="200" t="s">
        <v>19</v>
      </c>
      <c r="F319" s="201" t="s">
        <v>3990</v>
      </c>
      <c r="G319" s="199"/>
      <c r="H319" s="200" t="s">
        <v>19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189</v>
      </c>
      <c r="AU319" s="207" t="s">
        <v>85</v>
      </c>
      <c r="AV319" s="12" t="s">
        <v>83</v>
      </c>
      <c r="AW319" s="12" t="s">
        <v>35</v>
      </c>
      <c r="AX319" s="12" t="s">
        <v>75</v>
      </c>
      <c r="AY319" s="207" t="s">
        <v>178</v>
      </c>
    </row>
    <row r="320" spans="2:65" s="12" customFormat="1" ht="11.25">
      <c r="B320" s="198"/>
      <c r="C320" s="199"/>
      <c r="D320" s="195" t="s">
        <v>189</v>
      </c>
      <c r="E320" s="200" t="s">
        <v>19</v>
      </c>
      <c r="F320" s="201" t="s">
        <v>3991</v>
      </c>
      <c r="G320" s="199"/>
      <c r="H320" s="200" t="s">
        <v>19</v>
      </c>
      <c r="I320" s="202"/>
      <c r="J320" s="199"/>
      <c r="K320" s="199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189</v>
      </c>
      <c r="AU320" s="207" t="s">
        <v>85</v>
      </c>
      <c r="AV320" s="12" t="s">
        <v>83</v>
      </c>
      <c r="AW320" s="12" t="s">
        <v>35</v>
      </c>
      <c r="AX320" s="12" t="s">
        <v>75</v>
      </c>
      <c r="AY320" s="207" t="s">
        <v>178</v>
      </c>
    </row>
    <row r="321" spans="2:65" s="13" customFormat="1" ht="11.25">
      <c r="B321" s="208"/>
      <c r="C321" s="209"/>
      <c r="D321" s="195" t="s">
        <v>189</v>
      </c>
      <c r="E321" s="210" t="s">
        <v>19</v>
      </c>
      <c r="F321" s="211" t="s">
        <v>3992</v>
      </c>
      <c r="G321" s="209"/>
      <c r="H321" s="212">
        <v>1.4910000000000001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189</v>
      </c>
      <c r="AU321" s="218" t="s">
        <v>85</v>
      </c>
      <c r="AV321" s="13" t="s">
        <v>85</v>
      </c>
      <c r="AW321" s="13" t="s">
        <v>35</v>
      </c>
      <c r="AX321" s="13" t="s">
        <v>75</v>
      </c>
      <c r="AY321" s="218" t="s">
        <v>178</v>
      </c>
    </row>
    <row r="322" spans="2:65" s="13" customFormat="1" ht="11.25">
      <c r="B322" s="208"/>
      <c r="C322" s="209"/>
      <c r="D322" s="195" t="s">
        <v>189</v>
      </c>
      <c r="E322" s="210" t="s">
        <v>19</v>
      </c>
      <c r="F322" s="211" t="s">
        <v>3993</v>
      </c>
      <c r="G322" s="209"/>
      <c r="H322" s="212">
        <v>3.319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189</v>
      </c>
      <c r="AU322" s="218" t="s">
        <v>85</v>
      </c>
      <c r="AV322" s="13" t="s">
        <v>85</v>
      </c>
      <c r="AW322" s="13" t="s">
        <v>35</v>
      </c>
      <c r="AX322" s="13" t="s">
        <v>75</v>
      </c>
      <c r="AY322" s="218" t="s">
        <v>178</v>
      </c>
    </row>
    <row r="323" spans="2:65" s="15" customFormat="1" ht="11.25">
      <c r="B323" s="230"/>
      <c r="C323" s="231"/>
      <c r="D323" s="195" t="s">
        <v>189</v>
      </c>
      <c r="E323" s="232" t="s">
        <v>19</v>
      </c>
      <c r="F323" s="233" t="s">
        <v>274</v>
      </c>
      <c r="G323" s="231"/>
      <c r="H323" s="234">
        <v>4.8099999999999996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189</v>
      </c>
      <c r="AU323" s="240" t="s">
        <v>85</v>
      </c>
      <c r="AV323" s="15" t="s">
        <v>198</v>
      </c>
      <c r="AW323" s="15" t="s">
        <v>35</v>
      </c>
      <c r="AX323" s="15" t="s">
        <v>75</v>
      </c>
      <c r="AY323" s="240" t="s">
        <v>178</v>
      </c>
    </row>
    <row r="324" spans="2:65" s="12" customFormat="1" ht="11.25">
      <c r="B324" s="198"/>
      <c r="C324" s="199"/>
      <c r="D324" s="195" t="s">
        <v>189</v>
      </c>
      <c r="E324" s="200" t="s">
        <v>19</v>
      </c>
      <c r="F324" s="201" t="s">
        <v>3994</v>
      </c>
      <c r="G324" s="199"/>
      <c r="H324" s="200" t="s">
        <v>19</v>
      </c>
      <c r="I324" s="202"/>
      <c r="J324" s="199"/>
      <c r="K324" s="199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189</v>
      </c>
      <c r="AU324" s="207" t="s">
        <v>85</v>
      </c>
      <c r="AV324" s="12" t="s">
        <v>83</v>
      </c>
      <c r="AW324" s="12" t="s">
        <v>35</v>
      </c>
      <c r="AX324" s="12" t="s">
        <v>75</v>
      </c>
      <c r="AY324" s="207" t="s">
        <v>178</v>
      </c>
    </row>
    <row r="325" spans="2:65" s="13" customFormat="1" ht="11.25">
      <c r="B325" s="208"/>
      <c r="C325" s="209"/>
      <c r="D325" s="195" t="s">
        <v>189</v>
      </c>
      <c r="E325" s="210" t="s">
        <v>19</v>
      </c>
      <c r="F325" s="211" t="s">
        <v>3995</v>
      </c>
      <c r="G325" s="209"/>
      <c r="H325" s="212">
        <v>9.3079999999999998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189</v>
      </c>
      <c r="AU325" s="218" t="s">
        <v>85</v>
      </c>
      <c r="AV325" s="13" t="s">
        <v>85</v>
      </c>
      <c r="AW325" s="13" t="s">
        <v>35</v>
      </c>
      <c r="AX325" s="13" t="s">
        <v>75</v>
      </c>
      <c r="AY325" s="218" t="s">
        <v>178</v>
      </c>
    </row>
    <row r="326" spans="2:65" s="13" customFormat="1" ht="11.25">
      <c r="B326" s="208"/>
      <c r="C326" s="209"/>
      <c r="D326" s="195" t="s">
        <v>189</v>
      </c>
      <c r="E326" s="210" t="s">
        <v>19</v>
      </c>
      <c r="F326" s="211" t="s">
        <v>3996</v>
      </c>
      <c r="G326" s="209"/>
      <c r="H326" s="212">
        <v>1.915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189</v>
      </c>
      <c r="AU326" s="218" t="s">
        <v>85</v>
      </c>
      <c r="AV326" s="13" t="s">
        <v>85</v>
      </c>
      <c r="AW326" s="13" t="s">
        <v>35</v>
      </c>
      <c r="AX326" s="13" t="s">
        <v>75</v>
      </c>
      <c r="AY326" s="218" t="s">
        <v>178</v>
      </c>
    </row>
    <row r="327" spans="2:65" s="13" customFormat="1" ht="11.25">
      <c r="B327" s="208"/>
      <c r="C327" s="209"/>
      <c r="D327" s="195" t="s">
        <v>189</v>
      </c>
      <c r="E327" s="210" t="s">
        <v>19</v>
      </c>
      <c r="F327" s="211" t="s">
        <v>3997</v>
      </c>
      <c r="G327" s="209"/>
      <c r="H327" s="212">
        <v>20.724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189</v>
      </c>
      <c r="AU327" s="218" t="s">
        <v>85</v>
      </c>
      <c r="AV327" s="13" t="s">
        <v>85</v>
      </c>
      <c r="AW327" s="13" t="s">
        <v>35</v>
      </c>
      <c r="AX327" s="13" t="s">
        <v>75</v>
      </c>
      <c r="AY327" s="218" t="s">
        <v>178</v>
      </c>
    </row>
    <row r="328" spans="2:65" s="15" customFormat="1" ht="11.25">
      <c r="B328" s="230"/>
      <c r="C328" s="231"/>
      <c r="D328" s="195" t="s">
        <v>189</v>
      </c>
      <c r="E328" s="232" t="s">
        <v>19</v>
      </c>
      <c r="F328" s="233" t="s">
        <v>274</v>
      </c>
      <c r="G328" s="231"/>
      <c r="H328" s="234">
        <v>31.946999999999999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189</v>
      </c>
      <c r="AU328" s="240" t="s">
        <v>85</v>
      </c>
      <c r="AV328" s="15" t="s">
        <v>198</v>
      </c>
      <c r="AW328" s="15" t="s">
        <v>35</v>
      </c>
      <c r="AX328" s="15" t="s">
        <v>75</v>
      </c>
      <c r="AY328" s="240" t="s">
        <v>178</v>
      </c>
    </row>
    <row r="329" spans="2:65" s="12" customFormat="1" ht="11.25">
      <c r="B329" s="198"/>
      <c r="C329" s="199"/>
      <c r="D329" s="195" t="s">
        <v>189</v>
      </c>
      <c r="E329" s="200" t="s">
        <v>19</v>
      </c>
      <c r="F329" s="201" t="s">
        <v>3998</v>
      </c>
      <c r="G329" s="199"/>
      <c r="H329" s="200" t="s">
        <v>19</v>
      </c>
      <c r="I329" s="202"/>
      <c r="J329" s="199"/>
      <c r="K329" s="199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189</v>
      </c>
      <c r="AU329" s="207" t="s">
        <v>85</v>
      </c>
      <c r="AV329" s="12" t="s">
        <v>83</v>
      </c>
      <c r="AW329" s="12" t="s">
        <v>35</v>
      </c>
      <c r="AX329" s="12" t="s">
        <v>75</v>
      </c>
      <c r="AY329" s="207" t="s">
        <v>178</v>
      </c>
    </row>
    <row r="330" spans="2:65" s="13" customFormat="1" ht="11.25">
      <c r="B330" s="208"/>
      <c r="C330" s="209"/>
      <c r="D330" s="195" t="s">
        <v>189</v>
      </c>
      <c r="E330" s="210" t="s">
        <v>19</v>
      </c>
      <c r="F330" s="211" t="s">
        <v>3999</v>
      </c>
      <c r="G330" s="209"/>
      <c r="H330" s="212">
        <v>29.588999999999999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189</v>
      </c>
      <c r="AU330" s="218" t="s">
        <v>85</v>
      </c>
      <c r="AV330" s="13" t="s">
        <v>85</v>
      </c>
      <c r="AW330" s="13" t="s">
        <v>35</v>
      </c>
      <c r="AX330" s="13" t="s">
        <v>75</v>
      </c>
      <c r="AY330" s="218" t="s">
        <v>178</v>
      </c>
    </row>
    <row r="331" spans="2:65" s="14" customFormat="1" ht="11.25">
      <c r="B331" s="219"/>
      <c r="C331" s="220"/>
      <c r="D331" s="195" t="s">
        <v>189</v>
      </c>
      <c r="E331" s="221" t="s">
        <v>19</v>
      </c>
      <c r="F331" s="222" t="s">
        <v>258</v>
      </c>
      <c r="G331" s="220"/>
      <c r="H331" s="223">
        <v>66.346000000000004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189</v>
      </c>
      <c r="AU331" s="229" t="s">
        <v>85</v>
      </c>
      <c r="AV331" s="14" t="s">
        <v>185</v>
      </c>
      <c r="AW331" s="14" t="s">
        <v>35</v>
      </c>
      <c r="AX331" s="14" t="s">
        <v>83</v>
      </c>
      <c r="AY331" s="229" t="s">
        <v>178</v>
      </c>
    </row>
    <row r="332" spans="2:65" s="1" customFormat="1" ht="16.5" customHeight="1">
      <c r="B332" s="35"/>
      <c r="C332" s="183" t="s">
        <v>447</v>
      </c>
      <c r="D332" s="183" t="s">
        <v>180</v>
      </c>
      <c r="E332" s="184" t="s">
        <v>4000</v>
      </c>
      <c r="F332" s="185" t="s">
        <v>4001</v>
      </c>
      <c r="G332" s="186" t="s">
        <v>226</v>
      </c>
      <c r="H332" s="187">
        <v>66.346000000000004</v>
      </c>
      <c r="I332" s="188"/>
      <c r="J332" s="189">
        <f>ROUND(I332*H332,2)</f>
        <v>0</v>
      </c>
      <c r="K332" s="185" t="s">
        <v>212</v>
      </c>
      <c r="L332" s="39"/>
      <c r="M332" s="190" t="s">
        <v>19</v>
      </c>
      <c r="N332" s="191" t="s">
        <v>46</v>
      </c>
      <c r="O332" s="61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AR332" s="18" t="s">
        <v>185</v>
      </c>
      <c r="AT332" s="18" t="s">
        <v>180</v>
      </c>
      <c r="AU332" s="18" t="s">
        <v>85</v>
      </c>
      <c r="AY332" s="18" t="s">
        <v>178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18" t="s">
        <v>83</v>
      </c>
      <c r="BK332" s="194">
        <f>ROUND(I332*H332,2)</f>
        <v>0</v>
      </c>
      <c r="BL332" s="18" t="s">
        <v>185</v>
      </c>
      <c r="BM332" s="18" t="s">
        <v>4002</v>
      </c>
    </row>
    <row r="333" spans="2:65" s="1" customFormat="1" ht="11.25">
      <c r="B333" s="35"/>
      <c r="C333" s="36"/>
      <c r="D333" s="195" t="s">
        <v>187</v>
      </c>
      <c r="E333" s="36"/>
      <c r="F333" s="196" t="s">
        <v>4001</v>
      </c>
      <c r="G333" s="36"/>
      <c r="H333" s="36"/>
      <c r="I333" s="113"/>
      <c r="J333" s="36"/>
      <c r="K333" s="36"/>
      <c r="L333" s="39"/>
      <c r="M333" s="197"/>
      <c r="N333" s="61"/>
      <c r="O333" s="61"/>
      <c r="P333" s="61"/>
      <c r="Q333" s="61"/>
      <c r="R333" s="61"/>
      <c r="S333" s="61"/>
      <c r="T333" s="62"/>
      <c r="AT333" s="18" t="s">
        <v>187</v>
      </c>
      <c r="AU333" s="18" t="s">
        <v>85</v>
      </c>
    </row>
    <row r="334" spans="2:65" s="1" customFormat="1" ht="16.5" customHeight="1">
      <c r="B334" s="35"/>
      <c r="C334" s="183" t="s">
        <v>452</v>
      </c>
      <c r="D334" s="183" t="s">
        <v>180</v>
      </c>
      <c r="E334" s="184" t="s">
        <v>4003</v>
      </c>
      <c r="F334" s="185" t="s">
        <v>4004</v>
      </c>
      <c r="G334" s="186" t="s">
        <v>226</v>
      </c>
      <c r="H334" s="187">
        <v>66.346000000000004</v>
      </c>
      <c r="I334" s="188"/>
      <c r="J334" s="189">
        <f>ROUND(I334*H334,2)</f>
        <v>0</v>
      </c>
      <c r="K334" s="185" t="s">
        <v>212</v>
      </c>
      <c r="L334" s="39"/>
      <c r="M334" s="190" t="s">
        <v>19</v>
      </c>
      <c r="N334" s="191" t="s">
        <v>46</v>
      </c>
      <c r="O334" s="61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AR334" s="18" t="s">
        <v>185</v>
      </c>
      <c r="AT334" s="18" t="s">
        <v>180</v>
      </c>
      <c r="AU334" s="18" t="s">
        <v>85</v>
      </c>
      <c r="AY334" s="18" t="s">
        <v>178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83</v>
      </c>
      <c r="BK334" s="194">
        <f>ROUND(I334*H334,2)</f>
        <v>0</v>
      </c>
      <c r="BL334" s="18" t="s">
        <v>185</v>
      </c>
      <c r="BM334" s="18" t="s">
        <v>4005</v>
      </c>
    </row>
    <row r="335" spans="2:65" s="1" customFormat="1" ht="11.25">
      <c r="B335" s="35"/>
      <c r="C335" s="36"/>
      <c r="D335" s="195" t="s">
        <v>187</v>
      </c>
      <c r="E335" s="36"/>
      <c r="F335" s="196" t="s">
        <v>4004</v>
      </c>
      <c r="G335" s="36"/>
      <c r="H335" s="36"/>
      <c r="I335" s="113"/>
      <c r="J335" s="36"/>
      <c r="K335" s="36"/>
      <c r="L335" s="39"/>
      <c r="M335" s="197"/>
      <c r="N335" s="61"/>
      <c r="O335" s="61"/>
      <c r="P335" s="61"/>
      <c r="Q335" s="61"/>
      <c r="R335" s="61"/>
      <c r="S335" s="61"/>
      <c r="T335" s="62"/>
      <c r="AT335" s="18" t="s">
        <v>187</v>
      </c>
      <c r="AU335" s="18" t="s">
        <v>85</v>
      </c>
    </row>
    <row r="336" spans="2:65" s="1" customFormat="1" ht="16.5" customHeight="1">
      <c r="B336" s="35"/>
      <c r="C336" s="183" t="s">
        <v>457</v>
      </c>
      <c r="D336" s="183" t="s">
        <v>180</v>
      </c>
      <c r="E336" s="184" t="s">
        <v>4006</v>
      </c>
      <c r="F336" s="185" t="s">
        <v>4007</v>
      </c>
      <c r="G336" s="186" t="s">
        <v>362</v>
      </c>
      <c r="H336" s="187">
        <v>0.44800000000000001</v>
      </c>
      <c r="I336" s="188"/>
      <c r="J336" s="189">
        <f>ROUND(I336*H336,2)</f>
        <v>0</v>
      </c>
      <c r="K336" s="185" t="s">
        <v>184</v>
      </c>
      <c r="L336" s="39"/>
      <c r="M336" s="190" t="s">
        <v>19</v>
      </c>
      <c r="N336" s="191" t="s">
        <v>46</v>
      </c>
      <c r="O336" s="61"/>
      <c r="P336" s="192">
        <f>O336*H336</f>
        <v>0</v>
      </c>
      <c r="Q336" s="192">
        <v>1.04887</v>
      </c>
      <c r="R336" s="192">
        <f>Q336*H336</f>
        <v>0.46989375999999999</v>
      </c>
      <c r="S336" s="192">
        <v>0</v>
      </c>
      <c r="T336" s="193">
        <f>S336*H336</f>
        <v>0</v>
      </c>
      <c r="AR336" s="18" t="s">
        <v>185</v>
      </c>
      <c r="AT336" s="18" t="s">
        <v>180</v>
      </c>
      <c r="AU336" s="18" t="s">
        <v>85</v>
      </c>
      <c r="AY336" s="18" t="s">
        <v>178</v>
      </c>
      <c r="BE336" s="194">
        <f>IF(N336="základní",J336,0)</f>
        <v>0</v>
      </c>
      <c r="BF336" s="194">
        <f>IF(N336="snížená",J336,0)</f>
        <v>0</v>
      </c>
      <c r="BG336" s="194">
        <f>IF(N336="zákl. přenesená",J336,0)</f>
        <v>0</v>
      </c>
      <c r="BH336" s="194">
        <f>IF(N336="sníž. přenesená",J336,0)</f>
        <v>0</v>
      </c>
      <c r="BI336" s="194">
        <f>IF(N336="nulová",J336,0)</f>
        <v>0</v>
      </c>
      <c r="BJ336" s="18" t="s">
        <v>83</v>
      </c>
      <c r="BK336" s="194">
        <f>ROUND(I336*H336,2)</f>
        <v>0</v>
      </c>
      <c r="BL336" s="18" t="s">
        <v>185</v>
      </c>
      <c r="BM336" s="18" t="s">
        <v>4008</v>
      </c>
    </row>
    <row r="337" spans="2:65" s="1" customFormat="1" ht="11.25">
      <c r="B337" s="35"/>
      <c r="C337" s="36"/>
      <c r="D337" s="195" t="s">
        <v>187</v>
      </c>
      <c r="E337" s="36"/>
      <c r="F337" s="196" t="s">
        <v>4009</v>
      </c>
      <c r="G337" s="36"/>
      <c r="H337" s="36"/>
      <c r="I337" s="113"/>
      <c r="J337" s="36"/>
      <c r="K337" s="36"/>
      <c r="L337" s="39"/>
      <c r="M337" s="197"/>
      <c r="N337" s="61"/>
      <c r="O337" s="61"/>
      <c r="P337" s="61"/>
      <c r="Q337" s="61"/>
      <c r="R337" s="61"/>
      <c r="S337" s="61"/>
      <c r="T337" s="62"/>
      <c r="AT337" s="18" t="s">
        <v>187</v>
      </c>
      <c r="AU337" s="18" t="s">
        <v>85</v>
      </c>
    </row>
    <row r="338" spans="2:65" s="12" customFormat="1" ht="11.25">
      <c r="B338" s="198"/>
      <c r="C338" s="199"/>
      <c r="D338" s="195" t="s">
        <v>189</v>
      </c>
      <c r="E338" s="200" t="s">
        <v>19</v>
      </c>
      <c r="F338" s="201" t="s">
        <v>4010</v>
      </c>
      <c r="G338" s="199"/>
      <c r="H338" s="200" t="s">
        <v>19</v>
      </c>
      <c r="I338" s="202"/>
      <c r="J338" s="199"/>
      <c r="K338" s="199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189</v>
      </c>
      <c r="AU338" s="207" t="s">
        <v>85</v>
      </c>
      <c r="AV338" s="12" t="s">
        <v>83</v>
      </c>
      <c r="AW338" s="12" t="s">
        <v>35</v>
      </c>
      <c r="AX338" s="12" t="s">
        <v>75</v>
      </c>
      <c r="AY338" s="207" t="s">
        <v>178</v>
      </c>
    </row>
    <row r="339" spans="2:65" s="12" customFormat="1" ht="11.25">
      <c r="B339" s="198"/>
      <c r="C339" s="199"/>
      <c r="D339" s="195" t="s">
        <v>189</v>
      </c>
      <c r="E339" s="200" t="s">
        <v>19</v>
      </c>
      <c r="F339" s="201" t="s">
        <v>3962</v>
      </c>
      <c r="G339" s="199"/>
      <c r="H339" s="200" t="s">
        <v>19</v>
      </c>
      <c r="I339" s="202"/>
      <c r="J339" s="199"/>
      <c r="K339" s="199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189</v>
      </c>
      <c r="AU339" s="207" t="s">
        <v>85</v>
      </c>
      <c r="AV339" s="12" t="s">
        <v>83</v>
      </c>
      <c r="AW339" s="12" t="s">
        <v>35</v>
      </c>
      <c r="AX339" s="12" t="s">
        <v>75</v>
      </c>
      <c r="AY339" s="207" t="s">
        <v>178</v>
      </c>
    </row>
    <row r="340" spans="2:65" s="12" customFormat="1" ht="11.25">
      <c r="B340" s="198"/>
      <c r="C340" s="199"/>
      <c r="D340" s="195" t="s">
        <v>189</v>
      </c>
      <c r="E340" s="200" t="s">
        <v>19</v>
      </c>
      <c r="F340" s="201" t="s">
        <v>4011</v>
      </c>
      <c r="G340" s="199"/>
      <c r="H340" s="200" t="s">
        <v>19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189</v>
      </c>
      <c r="AU340" s="207" t="s">
        <v>85</v>
      </c>
      <c r="AV340" s="12" t="s">
        <v>83</v>
      </c>
      <c r="AW340" s="12" t="s">
        <v>35</v>
      </c>
      <c r="AX340" s="12" t="s">
        <v>75</v>
      </c>
      <c r="AY340" s="207" t="s">
        <v>178</v>
      </c>
    </row>
    <row r="341" spans="2:65" s="12" customFormat="1" ht="11.25">
      <c r="B341" s="198"/>
      <c r="C341" s="199"/>
      <c r="D341" s="195" t="s">
        <v>189</v>
      </c>
      <c r="E341" s="200" t="s">
        <v>19</v>
      </c>
      <c r="F341" s="201" t="s">
        <v>4012</v>
      </c>
      <c r="G341" s="199"/>
      <c r="H341" s="200" t="s">
        <v>19</v>
      </c>
      <c r="I341" s="202"/>
      <c r="J341" s="199"/>
      <c r="K341" s="199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189</v>
      </c>
      <c r="AU341" s="207" t="s">
        <v>85</v>
      </c>
      <c r="AV341" s="12" t="s">
        <v>83</v>
      </c>
      <c r="AW341" s="12" t="s">
        <v>35</v>
      </c>
      <c r="AX341" s="12" t="s">
        <v>75</v>
      </c>
      <c r="AY341" s="207" t="s">
        <v>178</v>
      </c>
    </row>
    <row r="342" spans="2:65" s="13" customFormat="1" ht="11.25">
      <c r="B342" s="208"/>
      <c r="C342" s="209"/>
      <c r="D342" s="195" t="s">
        <v>189</v>
      </c>
      <c r="E342" s="210" t="s">
        <v>19</v>
      </c>
      <c r="F342" s="211" t="s">
        <v>4013</v>
      </c>
      <c r="G342" s="209"/>
      <c r="H342" s="212">
        <v>8.6999999999999994E-2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189</v>
      </c>
      <c r="AU342" s="218" t="s">
        <v>85</v>
      </c>
      <c r="AV342" s="13" t="s">
        <v>85</v>
      </c>
      <c r="AW342" s="13" t="s">
        <v>35</v>
      </c>
      <c r="AX342" s="13" t="s">
        <v>75</v>
      </c>
      <c r="AY342" s="218" t="s">
        <v>178</v>
      </c>
    </row>
    <row r="343" spans="2:65" s="12" customFormat="1" ht="11.25">
      <c r="B343" s="198"/>
      <c r="C343" s="199"/>
      <c r="D343" s="195" t="s">
        <v>189</v>
      </c>
      <c r="E343" s="200" t="s">
        <v>19</v>
      </c>
      <c r="F343" s="201" t="s">
        <v>3998</v>
      </c>
      <c r="G343" s="199"/>
      <c r="H343" s="200" t="s">
        <v>19</v>
      </c>
      <c r="I343" s="202"/>
      <c r="J343" s="199"/>
      <c r="K343" s="199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189</v>
      </c>
      <c r="AU343" s="207" t="s">
        <v>85</v>
      </c>
      <c r="AV343" s="12" t="s">
        <v>83</v>
      </c>
      <c r="AW343" s="12" t="s">
        <v>35</v>
      </c>
      <c r="AX343" s="12" t="s">
        <v>75</v>
      </c>
      <c r="AY343" s="207" t="s">
        <v>178</v>
      </c>
    </row>
    <row r="344" spans="2:65" s="12" customFormat="1" ht="11.25">
      <c r="B344" s="198"/>
      <c r="C344" s="199"/>
      <c r="D344" s="195" t="s">
        <v>189</v>
      </c>
      <c r="E344" s="200" t="s">
        <v>19</v>
      </c>
      <c r="F344" s="201" t="s">
        <v>4014</v>
      </c>
      <c r="G344" s="199"/>
      <c r="H344" s="200" t="s">
        <v>19</v>
      </c>
      <c r="I344" s="202"/>
      <c r="J344" s="199"/>
      <c r="K344" s="199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189</v>
      </c>
      <c r="AU344" s="207" t="s">
        <v>85</v>
      </c>
      <c r="AV344" s="12" t="s">
        <v>83</v>
      </c>
      <c r="AW344" s="12" t="s">
        <v>35</v>
      </c>
      <c r="AX344" s="12" t="s">
        <v>75</v>
      </c>
      <c r="AY344" s="207" t="s">
        <v>178</v>
      </c>
    </row>
    <row r="345" spans="2:65" s="13" customFormat="1" ht="11.25">
      <c r="B345" s="208"/>
      <c r="C345" s="209"/>
      <c r="D345" s="195" t="s">
        <v>189</v>
      </c>
      <c r="E345" s="210" t="s">
        <v>19</v>
      </c>
      <c r="F345" s="211" t="s">
        <v>4015</v>
      </c>
      <c r="G345" s="209"/>
      <c r="H345" s="212">
        <v>0.36099999999999999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189</v>
      </c>
      <c r="AU345" s="218" t="s">
        <v>85</v>
      </c>
      <c r="AV345" s="13" t="s">
        <v>85</v>
      </c>
      <c r="AW345" s="13" t="s">
        <v>35</v>
      </c>
      <c r="AX345" s="13" t="s">
        <v>75</v>
      </c>
      <c r="AY345" s="218" t="s">
        <v>178</v>
      </c>
    </row>
    <row r="346" spans="2:65" s="14" customFormat="1" ht="11.25">
      <c r="B346" s="219"/>
      <c r="C346" s="220"/>
      <c r="D346" s="195" t="s">
        <v>189</v>
      </c>
      <c r="E346" s="221" t="s">
        <v>19</v>
      </c>
      <c r="F346" s="222" t="s">
        <v>258</v>
      </c>
      <c r="G346" s="220"/>
      <c r="H346" s="223">
        <v>0.44800000000000001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189</v>
      </c>
      <c r="AU346" s="229" t="s">
        <v>85</v>
      </c>
      <c r="AV346" s="14" t="s">
        <v>185</v>
      </c>
      <c r="AW346" s="14" t="s">
        <v>35</v>
      </c>
      <c r="AX346" s="14" t="s">
        <v>83</v>
      </c>
      <c r="AY346" s="229" t="s">
        <v>178</v>
      </c>
    </row>
    <row r="347" spans="2:65" s="1" customFormat="1" ht="16.5" customHeight="1">
      <c r="B347" s="35"/>
      <c r="C347" s="183" t="s">
        <v>465</v>
      </c>
      <c r="D347" s="183" t="s">
        <v>180</v>
      </c>
      <c r="E347" s="184" t="s">
        <v>4016</v>
      </c>
      <c r="F347" s="185" t="s">
        <v>4017</v>
      </c>
      <c r="G347" s="186" t="s">
        <v>362</v>
      </c>
      <c r="H347" s="187">
        <v>5.2480000000000002</v>
      </c>
      <c r="I347" s="188"/>
      <c r="J347" s="189">
        <f>ROUND(I347*H347,2)</f>
        <v>0</v>
      </c>
      <c r="K347" s="185" t="s">
        <v>184</v>
      </c>
      <c r="L347" s="39"/>
      <c r="M347" s="190" t="s">
        <v>19</v>
      </c>
      <c r="N347" s="191" t="s">
        <v>46</v>
      </c>
      <c r="O347" s="61"/>
      <c r="P347" s="192">
        <f>O347*H347</f>
        <v>0</v>
      </c>
      <c r="Q347" s="192">
        <v>1.06277</v>
      </c>
      <c r="R347" s="192">
        <f>Q347*H347</f>
        <v>5.5774169599999999</v>
      </c>
      <c r="S347" s="192">
        <v>0</v>
      </c>
      <c r="T347" s="193">
        <f>S347*H347</f>
        <v>0</v>
      </c>
      <c r="AR347" s="18" t="s">
        <v>185</v>
      </c>
      <c r="AT347" s="18" t="s">
        <v>180</v>
      </c>
      <c r="AU347" s="18" t="s">
        <v>85</v>
      </c>
      <c r="AY347" s="18" t="s">
        <v>178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8" t="s">
        <v>83</v>
      </c>
      <c r="BK347" s="194">
        <f>ROUND(I347*H347,2)</f>
        <v>0</v>
      </c>
      <c r="BL347" s="18" t="s">
        <v>185</v>
      </c>
      <c r="BM347" s="18" t="s">
        <v>4018</v>
      </c>
    </row>
    <row r="348" spans="2:65" s="1" customFormat="1" ht="11.25">
      <c r="B348" s="35"/>
      <c r="C348" s="36"/>
      <c r="D348" s="195" t="s">
        <v>187</v>
      </c>
      <c r="E348" s="36"/>
      <c r="F348" s="196" t="s">
        <v>4019</v>
      </c>
      <c r="G348" s="36"/>
      <c r="H348" s="36"/>
      <c r="I348" s="113"/>
      <c r="J348" s="36"/>
      <c r="K348" s="36"/>
      <c r="L348" s="39"/>
      <c r="M348" s="197"/>
      <c r="N348" s="61"/>
      <c r="O348" s="61"/>
      <c r="P348" s="61"/>
      <c r="Q348" s="61"/>
      <c r="R348" s="61"/>
      <c r="S348" s="61"/>
      <c r="T348" s="62"/>
      <c r="AT348" s="18" t="s">
        <v>187</v>
      </c>
      <c r="AU348" s="18" t="s">
        <v>85</v>
      </c>
    </row>
    <row r="349" spans="2:65" s="12" customFormat="1" ht="11.25">
      <c r="B349" s="198"/>
      <c r="C349" s="199"/>
      <c r="D349" s="195" t="s">
        <v>189</v>
      </c>
      <c r="E349" s="200" t="s">
        <v>19</v>
      </c>
      <c r="F349" s="201" t="s">
        <v>4020</v>
      </c>
      <c r="G349" s="199"/>
      <c r="H349" s="200" t="s">
        <v>19</v>
      </c>
      <c r="I349" s="202"/>
      <c r="J349" s="199"/>
      <c r="K349" s="199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189</v>
      </c>
      <c r="AU349" s="207" t="s">
        <v>85</v>
      </c>
      <c r="AV349" s="12" t="s">
        <v>83</v>
      </c>
      <c r="AW349" s="12" t="s">
        <v>35</v>
      </c>
      <c r="AX349" s="12" t="s">
        <v>75</v>
      </c>
      <c r="AY349" s="207" t="s">
        <v>178</v>
      </c>
    </row>
    <row r="350" spans="2:65" s="12" customFormat="1" ht="11.25">
      <c r="B350" s="198"/>
      <c r="C350" s="199"/>
      <c r="D350" s="195" t="s">
        <v>189</v>
      </c>
      <c r="E350" s="200" t="s">
        <v>19</v>
      </c>
      <c r="F350" s="201" t="s">
        <v>4021</v>
      </c>
      <c r="G350" s="199"/>
      <c r="H350" s="200" t="s">
        <v>19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189</v>
      </c>
      <c r="AU350" s="207" t="s">
        <v>85</v>
      </c>
      <c r="AV350" s="12" t="s">
        <v>83</v>
      </c>
      <c r="AW350" s="12" t="s">
        <v>35</v>
      </c>
      <c r="AX350" s="12" t="s">
        <v>75</v>
      </c>
      <c r="AY350" s="207" t="s">
        <v>178</v>
      </c>
    </row>
    <row r="351" spans="2:65" s="12" customFormat="1" ht="11.25">
      <c r="B351" s="198"/>
      <c r="C351" s="199"/>
      <c r="D351" s="195" t="s">
        <v>189</v>
      </c>
      <c r="E351" s="200" t="s">
        <v>19</v>
      </c>
      <c r="F351" s="201" t="s">
        <v>4022</v>
      </c>
      <c r="G351" s="199"/>
      <c r="H351" s="200" t="s">
        <v>19</v>
      </c>
      <c r="I351" s="202"/>
      <c r="J351" s="199"/>
      <c r="K351" s="199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189</v>
      </c>
      <c r="AU351" s="207" t="s">
        <v>85</v>
      </c>
      <c r="AV351" s="12" t="s">
        <v>83</v>
      </c>
      <c r="AW351" s="12" t="s">
        <v>35</v>
      </c>
      <c r="AX351" s="12" t="s">
        <v>75</v>
      </c>
      <c r="AY351" s="207" t="s">
        <v>178</v>
      </c>
    </row>
    <row r="352" spans="2:65" s="12" customFormat="1" ht="11.25">
      <c r="B352" s="198"/>
      <c r="C352" s="199"/>
      <c r="D352" s="195" t="s">
        <v>189</v>
      </c>
      <c r="E352" s="200" t="s">
        <v>19</v>
      </c>
      <c r="F352" s="201" t="s">
        <v>4023</v>
      </c>
      <c r="G352" s="199"/>
      <c r="H352" s="200" t="s">
        <v>19</v>
      </c>
      <c r="I352" s="202"/>
      <c r="J352" s="199"/>
      <c r="K352" s="199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189</v>
      </c>
      <c r="AU352" s="207" t="s">
        <v>85</v>
      </c>
      <c r="AV352" s="12" t="s">
        <v>83</v>
      </c>
      <c r="AW352" s="12" t="s">
        <v>35</v>
      </c>
      <c r="AX352" s="12" t="s">
        <v>75</v>
      </c>
      <c r="AY352" s="207" t="s">
        <v>178</v>
      </c>
    </row>
    <row r="353" spans="2:65" s="13" customFormat="1" ht="11.25">
      <c r="B353" s="208"/>
      <c r="C353" s="209"/>
      <c r="D353" s="195" t="s">
        <v>189</v>
      </c>
      <c r="E353" s="210" t="s">
        <v>19</v>
      </c>
      <c r="F353" s="211" t="s">
        <v>4024</v>
      </c>
      <c r="G353" s="209"/>
      <c r="H353" s="212">
        <v>0.69899999999999995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189</v>
      </c>
      <c r="AU353" s="218" t="s">
        <v>85</v>
      </c>
      <c r="AV353" s="13" t="s">
        <v>85</v>
      </c>
      <c r="AW353" s="13" t="s">
        <v>35</v>
      </c>
      <c r="AX353" s="13" t="s">
        <v>75</v>
      </c>
      <c r="AY353" s="218" t="s">
        <v>178</v>
      </c>
    </row>
    <row r="354" spans="2:65" s="12" customFormat="1" ht="11.25">
      <c r="B354" s="198"/>
      <c r="C354" s="199"/>
      <c r="D354" s="195" t="s">
        <v>189</v>
      </c>
      <c r="E354" s="200" t="s">
        <v>19</v>
      </c>
      <c r="F354" s="201" t="s">
        <v>4025</v>
      </c>
      <c r="G354" s="199"/>
      <c r="H354" s="200" t="s">
        <v>19</v>
      </c>
      <c r="I354" s="202"/>
      <c r="J354" s="199"/>
      <c r="K354" s="199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189</v>
      </c>
      <c r="AU354" s="207" t="s">
        <v>85</v>
      </c>
      <c r="AV354" s="12" t="s">
        <v>83</v>
      </c>
      <c r="AW354" s="12" t="s">
        <v>35</v>
      </c>
      <c r="AX354" s="12" t="s">
        <v>75</v>
      </c>
      <c r="AY354" s="207" t="s">
        <v>178</v>
      </c>
    </row>
    <row r="355" spans="2:65" s="13" customFormat="1" ht="11.25">
      <c r="B355" s="208"/>
      <c r="C355" s="209"/>
      <c r="D355" s="195" t="s">
        <v>189</v>
      </c>
      <c r="E355" s="210" t="s">
        <v>19</v>
      </c>
      <c r="F355" s="211" t="s">
        <v>4026</v>
      </c>
      <c r="G355" s="209"/>
      <c r="H355" s="212">
        <v>4.5490000000000004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189</v>
      </c>
      <c r="AU355" s="218" t="s">
        <v>85</v>
      </c>
      <c r="AV355" s="13" t="s">
        <v>85</v>
      </c>
      <c r="AW355" s="13" t="s">
        <v>35</v>
      </c>
      <c r="AX355" s="13" t="s">
        <v>75</v>
      </c>
      <c r="AY355" s="218" t="s">
        <v>178</v>
      </c>
    </row>
    <row r="356" spans="2:65" s="14" customFormat="1" ht="11.25">
      <c r="B356" s="219"/>
      <c r="C356" s="220"/>
      <c r="D356" s="195" t="s">
        <v>189</v>
      </c>
      <c r="E356" s="221" t="s">
        <v>19</v>
      </c>
      <c r="F356" s="222" t="s">
        <v>258</v>
      </c>
      <c r="G356" s="220"/>
      <c r="H356" s="223">
        <v>5.2480000000000002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189</v>
      </c>
      <c r="AU356" s="229" t="s">
        <v>85</v>
      </c>
      <c r="AV356" s="14" t="s">
        <v>185</v>
      </c>
      <c r="AW356" s="14" t="s">
        <v>35</v>
      </c>
      <c r="AX356" s="14" t="s">
        <v>83</v>
      </c>
      <c r="AY356" s="229" t="s">
        <v>178</v>
      </c>
    </row>
    <row r="357" spans="2:65" s="1" customFormat="1" ht="16.5" customHeight="1">
      <c r="B357" s="35"/>
      <c r="C357" s="183" t="s">
        <v>471</v>
      </c>
      <c r="D357" s="183" t="s">
        <v>180</v>
      </c>
      <c r="E357" s="184" t="s">
        <v>4027</v>
      </c>
      <c r="F357" s="185" t="s">
        <v>4028</v>
      </c>
      <c r="G357" s="186" t="s">
        <v>496</v>
      </c>
      <c r="H357" s="187">
        <v>81</v>
      </c>
      <c r="I357" s="188"/>
      <c r="J357" s="189">
        <f>ROUND(I357*H357,2)</f>
        <v>0</v>
      </c>
      <c r="K357" s="185" t="s">
        <v>184</v>
      </c>
      <c r="L357" s="39"/>
      <c r="M357" s="190" t="s">
        <v>19</v>
      </c>
      <c r="N357" s="191" t="s">
        <v>46</v>
      </c>
      <c r="O357" s="61"/>
      <c r="P357" s="192">
        <f>O357*H357</f>
        <v>0</v>
      </c>
      <c r="Q357" s="192">
        <v>0.11046</v>
      </c>
      <c r="R357" s="192">
        <f>Q357*H357</f>
        <v>8.94726</v>
      </c>
      <c r="S357" s="192">
        <v>0</v>
      </c>
      <c r="T357" s="193">
        <f>S357*H357</f>
        <v>0</v>
      </c>
      <c r="AR357" s="18" t="s">
        <v>185</v>
      </c>
      <c r="AT357" s="18" t="s">
        <v>180</v>
      </c>
      <c r="AU357" s="18" t="s">
        <v>85</v>
      </c>
      <c r="AY357" s="18" t="s">
        <v>178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83</v>
      </c>
      <c r="BK357" s="194">
        <f>ROUND(I357*H357,2)</f>
        <v>0</v>
      </c>
      <c r="BL357" s="18" t="s">
        <v>185</v>
      </c>
      <c r="BM357" s="18" t="s">
        <v>4029</v>
      </c>
    </row>
    <row r="358" spans="2:65" s="1" customFormat="1" ht="11.25">
      <c r="B358" s="35"/>
      <c r="C358" s="36"/>
      <c r="D358" s="195" t="s">
        <v>187</v>
      </c>
      <c r="E358" s="36"/>
      <c r="F358" s="196" t="s">
        <v>4030</v>
      </c>
      <c r="G358" s="36"/>
      <c r="H358" s="36"/>
      <c r="I358" s="113"/>
      <c r="J358" s="36"/>
      <c r="K358" s="36"/>
      <c r="L358" s="39"/>
      <c r="M358" s="197"/>
      <c r="N358" s="61"/>
      <c r="O358" s="61"/>
      <c r="P358" s="61"/>
      <c r="Q358" s="61"/>
      <c r="R358" s="61"/>
      <c r="S358" s="61"/>
      <c r="T358" s="62"/>
      <c r="AT358" s="18" t="s">
        <v>187</v>
      </c>
      <c r="AU358" s="18" t="s">
        <v>85</v>
      </c>
    </row>
    <row r="359" spans="2:65" s="12" customFormat="1" ht="11.25">
      <c r="B359" s="198"/>
      <c r="C359" s="199"/>
      <c r="D359" s="195" t="s">
        <v>189</v>
      </c>
      <c r="E359" s="200" t="s">
        <v>19</v>
      </c>
      <c r="F359" s="201" t="s">
        <v>4031</v>
      </c>
      <c r="G359" s="199"/>
      <c r="H359" s="200" t="s">
        <v>19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189</v>
      </c>
      <c r="AU359" s="207" t="s">
        <v>85</v>
      </c>
      <c r="AV359" s="12" t="s">
        <v>83</v>
      </c>
      <c r="AW359" s="12" t="s">
        <v>35</v>
      </c>
      <c r="AX359" s="12" t="s">
        <v>75</v>
      </c>
      <c r="AY359" s="207" t="s">
        <v>178</v>
      </c>
    </row>
    <row r="360" spans="2:65" s="13" customFormat="1" ht="11.25">
      <c r="B360" s="208"/>
      <c r="C360" s="209"/>
      <c r="D360" s="195" t="s">
        <v>189</v>
      </c>
      <c r="E360" s="210" t="s">
        <v>19</v>
      </c>
      <c r="F360" s="211" t="s">
        <v>4032</v>
      </c>
      <c r="G360" s="209"/>
      <c r="H360" s="212">
        <v>81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189</v>
      </c>
      <c r="AU360" s="218" t="s">
        <v>85</v>
      </c>
      <c r="AV360" s="13" t="s">
        <v>85</v>
      </c>
      <c r="AW360" s="13" t="s">
        <v>35</v>
      </c>
      <c r="AX360" s="13" t="s">
        <v>83</v>
      </c>
      <c r="AY360" s="218" t="s">
        <v>178</v>
      </c>
    </row>
    <row r="361" spans="2:65" s="1" customFormat="1" ht="16.5" customHeight="1">
      <c r="B361" s="35"/>
      <c r="C361" s="183" t="s">
        <v>478</v>
      </c>
      <c r="D361" s="183" t="s">
        <v>180</v>
      </c>
      <c r="E361" s="184" t="s">
        <v>4033</v>
      </c>
      <c r="F361" s="185" t="s">
        <v>4034</v>
      </c>
      <c r="G361" s="186" t="s">
        <v>183</v>
      </c>
      <c r="H361" s="187">
        <v>127.33</v>
      </c>
      <c r="I361" s="188"/>
      <c r="J361" s="189">
        <f>ROUND(I361*H361,2)</f>
        <v>0</v>
      </c>
      <c r="K361" s="185" t="s">
        <v>184</v>
      </c>
      <c r="L361" s="39"/>
      <c r="M361" s="190" t="s">
        <v>19</v>
      </c>
      <c r="N361" s="191" t="s">
        <v>46</v>
      </c>
      <c r="O361" s="61"/>
      <c r="P361" s="192">
        <f>O361*H361</f>
        <v>0</v>
      </c>
      <c r="Q361" s="192">
        <v>6.5799999999999999E-3</v>
      </c>
      <c r="R361" s="192">
        <f>Q361*H361</f>
        <v>0.8378314</v>
      </c>
      <c r="S361" s="192">
        <v>0</v>
      </c>
      <c r="T361" s="193">
        <f>S361*H361</f>
        <v>0</v>
      </c>
      <c r="AR361" s="18" t="s">
        <v>185</v>
      </c>
      <c r="AT361" s="18" t="s">
        <v>180</v>
      </c>
      <c r="AU361" s="18" t="s">
        <v>85</v>
      </c>
      <c r="AY361" s="18" t="s">
        <v>178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8" t="s">
        <v>83</v>
      </c>
      <c r="BK361" s="194">
        <f>ROUND(I361*H361,2)</f>
        <v>0</v>
      </c>
      <c r="BL361" s="18" t="s">
        <v>185</v>
      </c>
      <c r="BM361" s="18" t="s">
        <v>4035</v>
      </c>
    </row>
    <row r="362" spans="2:65" s="1" customFormat="1" ht="11.25">
      <c r="B362" s="35"/>
      <c r="C362" s="36"/>
      <c r="D362" s="195" t="s">
        <v>187</v>
      </c>
      <c r="E362" s="36"/>
      <c r="F362" s="196" t="s">
        <v>4036</v>
      </c>
      <c r="G362" s="36"/>
      <c r="H362" s="36"/>
      <c r="I362" s="113"/>
      <c r="J362" s="36"/>
      <c r="K362" s="36"/>
      <c r="L362" s="39"/>
      <c r="M362" s="197"/>
      <c r="N362" s="61"/>
      <c r="O362" s="61"/>
      <c r="P362" s="61"/>
      <c r="Q362" s="61"/>
      <c r="R362" s="61"/>
      <c r="S362" s="61"/>
      <c r="T362" s="62"/>
      <c r="AT362" s="18" t="s">
        <v>187</v>
      </c>
      <c r="AU362" s="18" t="s">
        <v>85</v>
      </c>
    </row>
    <row r="363" spans="2:65" s="12" customFormat="1" ht="11.25">
      <c r="B363" s="198"/>
      <c r="C363" s="199"/>
      <c r="D363" s="195" t="s">
        <v>189</v>
      </c>
      <c r="E363" s="200" t="s">
        <v>19</v>
      </c>
      <c r="F363" s="201" t="s">
        <v>4037</v>
      </c>
      <c r="G363" s="199"/>
      <c r="H363" s="200" t="s">
        <v>19</v>
      </c>
      <c r="I363" s="202"/>
      <c r="J363" s="199"/>
      <c r="K363" s="199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189</v>
      </c>
      <c r="AU363" s="207" t="s">
        <v>85</v>
      </c>
      <c r="AV363" s="12" t="s">
        <v>83</v>
      </c>
      <c r="AW363" s="12" t="s">
        <v>35</v>
      </c>
      <c r="AX363" s="12" t="s">
        <v>75</v>
      </c>
      <c r="AY363" s="207" t="s">
        <v>178</v>
      </c>
    </row>
    <row r="364" spans="2:65" s="12" customFormat="1" ht="11.25">
      <c r="B364" s="198"/>
      <c r="C364" s="199"/>
      <c r="D364" s="195" t="s">
        <v>189</v>
      </c>
      <c r="E364" s="200" t="s">
        <v>19</v>
      </c>
      <c r="F364" s="201" t="s">
        <v>4011</v>
      </c>
      <c r="G364" s="199"/>
      <c r="H364" s="200" t="s">
        <v>19</v>
      </c>
      <c r="I364" s="202"/>
      <c r="J364" s="199"/>
      <c r="K364" s="199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189</v>
      </c>
      <c r="AU364" s="207" t="s">
        <v>85</v>
      </c>
      <c r="AV364" s="12" t="s">
        <v>83</v>
      </c>
      <c r="AW364" s="12" t="s">
        <v>35</v>
      </c>
      <c r="AX364" s="12" t="s">
        <v>75</v>
      </c>
      <c r="AY364" s="207" t="s">
        <v>178</v>
      </c>
    </row>
    <row r="365" spans="2:65" s="13" customFormat="1" ht="11.25">
      <c r="B365" s="208"/>
      <c r="C365" s="209"/>
      <c r="D365" s="195" t="s">
        <v>189</v>
      </c>
      <c r="E365" s="210" t="s">
        <v>19</v>
      </c>
      <c r="F365" s="211" t="s">
        <v>4038</v>
      </c>
      <c r="G365" s="209"/>
      <c r="H365" s="212">
        <v>16.2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189</v>
      </c>
      <c r="AU365" s="218" t="s">
        <v>85</v>
      </c>
      <c r="AV365" s="13" t="s">
        <v>85</v>
      </c>
      <c r="AW365" s="13" t="s">
        <v>35</v>
      </c>
      <c r="AX365" s="13" t="s">
        <v>75</v>
      </c>
      <c r="AY365" s="218" t="s">
        <v>178</v>
      </c>
    </row>
    <row r="366" spans="2:65" s="13" customFormat="1" ht="11.25">
      <c r="B366" s="208"/>
      <c r="C366" s="209"/>
      <c r="D366" s="195" t="s">
        <v>189</v>
      </c>
      <c r="E366" s="210" t="s">
        <v>19</v>
      </c>
      <c r="F366" s="211" t="s">
        <v>4039</v>
      </c>
      <c r="G366" s="209"/>
      <c r="H366" s="212">
        <v>4.5999999999999996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189</v>
      </c>
      <c r="AU366" s="218" t="s">
        <v>85</v>
      </c>
      <c r="AV366" s="13" t="s">
        <v>85</v>
      </c>
      <c r="AW366" s="13" t="s">
        <v>35</v>
      </c>
      <c r="AX366" s="13" t="s">
        <v>75</v>
      </c>
      <c r="AY366" s="218" t="s">
        <v>178</v>
      </c>
    </row>
    <row r="367" spans="2:65" s="15" customFormat="1" ht="11.25">
      <c r="B367" s="230"/>
      <c r="C367" s="231"/>
      <c r="D367" s="195" t="s">
        <v>189</v>
      </c>
      <c r="E367" s="232" t="s">
        <v>19</v>
      </c>
      <c r="F367" s="233" t="s">
        <v>274</v>
      </c>
      <c r="G367" s="231"/>
      <c r="H367" s="234">
        <v>20.8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189</v>
      </c>
      <c r="AU367" s="240" t="s">
        <v>85</v>
      </c>
      <c r="AV367" s="15" t="s">
        <v>198</v>
      </c>
      <c r="AW367" s="15" t="s">
        <v>35</v>
      </c>
      <c r="AX367" s="15" t="s">
        <v>75</v>
      </c>
      <c r="AY367" s="240" t="s">
        <v>178</v>
      </c>
    </row>
    <row r="368" spans="2:65" s="12" customFormat="1" ht="11.25">
      <c r="B368" s="198"/>
      <c r="C368" s="199"/>
      <c r="D368" s="195" t="s">
        <v>189</v>
      </c>
      <c r="E368" s="200" t="s">
        <v>19</v>
      </c>
      <c r="F368" s="201" t="s">
        <v>3998</v>
      </c>
      <c r="G368" s="199"/>
      <c r="H368" s="200" t="s">
        <v>19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189</v>
      </c>
      <c r="AU368" s="207" t="s">
        <v>85</v>
      </c>
      <c r="AV368" s="12" t="s">
        <v>83</v>
      </c>
      <c r="AW368" s="12" t="s">
        <v>35</v>
      </c>
      <c r="AX368" s="12" t="s">
        <v>75</v>
      </c>
      <c r="AY368" s="207" t="s">
        <v>178</v>
      </c>
    </row>
    <row r="369" spans="2:65" s="13" customFormat="1" ht="11.25">
      <c r="B369" s="208"/>
      <c r="C369" s="209"/>
      <c r="D369" s="195" t="s">
        <v>189</v>
      </c>
      <c r="E369" s="210" t="s">
        <v>19</v>
      </c>
      <c r="F369" s="211" t="s">
        <v>4040</v>
      </c>
      <c r="G369" s="209"/>
      <c r="H369" s="212">
        <v>75.87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189</v>
      </c>
      <c r="AU369" s="218" t="s">
        <v>85</v>
      </c>
      <c r="AV369" s="13" t="s">
        <v>85</v>
      </c>
      <c r="AW369" s="13" t="s">
        <v>35</v>
      </c>
      <c r="AX369" s="13" t="s">
        <v>75</v>
      </c>
      <c r="AY369" s="218" t="s">
        <v>178</v>
      </c>
    </row>
    <row r="370" spans="2:65" s="13" customFormat="1" ht="11.25">
      <c r="B370" s="208"/>
      <c r="C370" s="209"/>
      <c r="D370" s="195" t="s">
        <v>189</v>
      </c>
      <c r="E370" s="210" t="s">
        <v>19</v>
      </c>
      <c r="F370" s="211" t="s">
        <v>4041</v>
      </c>
      <c r="G370" s="209"/>
      <c r="H370" s="212">
        <v>10.8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189</v>
      </c>
      <c r="AU370" s="218" t="s">
        <v>85</v>
      </c>
      <c r="AV370" s="13" t="s">
        <v>85</v>
      </c>
      <c r="AW370" s="13" t="s">
        <v>35</v>
      </c>
      <c r="AX370" s="13" t="s">
        <v>75</v>
      </c>
      <c r="AY370" s="218" t="s">
        <v>178</v>
      </c>
    </row>
    <row r="371" spans="2:65" s="13" customFormat="1" ht="11.25">
      <c r="B371" s="208"/>
      <c r="C371" s="209"/>
      <c r="D371" s="195" t="s">
        <v>189</v>
      </c>
      <c r="E371" s="210" t="s">
        <v>19</v>
      </c>
      <c r="F371" s="211" t="s">
        <v>4042</v>
      </c>
      <c r="G371" s="209"/>
      <c r="H371" s="212">
        <v>10.08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189</v>
      </c>
      <c r="AU371" s="218" t="s">
        <v>85</v>
      </c>
      <c r="AV371" s="13" t="s">
        <v>85</v>
      </c>
      <c r="AW371" s="13" t="s">
        <v>35</v>
      </c>
      <c r="AX371" s="13" t="s">
        <v>75</v>
      </c>
      <c r="AY371" s="218" t="s">
        <v>178</v>
      </c>
    </row>
    <row r="372" spans="2:65" s="13" customFormat="1" ht="11.25">
      <c r="B372" s="208"/>
      <c r="C372" s="209"/>
      <c r="D372" s="195" t="s">
        <v>189</v>
      </c>
      <c r="E372" s="210" t="s">
        <v>19</v>
      </c>
      <c r="F372" s="211" t="s">
        <v>4043</v>
      </c>
      <c r="G372" s="209"/>
      <c r="H372" s="212">
        <v>9.7799999999999994</v>
      </c>
      <c r="I372" s="213"/>
      <c r="J372" s="209"/>
      <c r="K372" s="209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189</v>
      </c>
      <c r="AU372" s="218" t="s">
        <v>85</v>
      </c>
      <c r="AV372" s="13" t="s">
        <v>85</v>
      </c>
      <c r="AW372" s="13" t="s">
        <v>35</v>
      </c>
      <c r="AX372" s="13" t="s">
        <v>75</v>
      </c>
      <c r="AY372" s="218" t="s">
        <v>178</v>
      </c>
    </row>
    <row r="373" spans="2:65" s="15" customFormat="1" ht="11.25">
      <c r="B373" s="230"/>
      <c r="C373" s="231"/>
      <c r="D373" s="195" t="s">
        <v>189</v>
      </c>
      <c r="E373" s="232" t="s">
        <v>19</v>
      </c>
      <c r="F373" s="233" t="s">
        <v>274</v>
      </c>
      <c r="G373" s="231"/>
      <c r="H373" s="234">
        <v>106.53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189</v>
      </c>
      <c r="AU373" s="240" t="s">
        <v>85</v>
      </c>
      <c r="AV373" s="15" t="s">
        <v>198</v>
      </c>
      <c r="AW373" s="15" t="s">
        <v>35</v>
      </c>
      <c r="AX373" s="15" t="s">
        <v>75</v>
      </c>
      <c r="AY373" s="240" t="s">
        <v>178</v>
      </c>
    </row>
    <row r="374" spans="2:65" s="14" customFormat="1" ht="11.25">
      <c r="B374" s="219"/>
      <c r="C374" s="220"/>
      <c r="D374" s="195" t="s">
        <v>189</v>
      </c>
      <c r="E374" s="221" t="s">
        <v>19</v>
      </c>
      <c r="F374" s="222" t="s">
        <v>258</v>
      </c>
      <c r="G374" s="220"/>
      <c r="H374" s="223">
        <v>127.33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189</v>
      </c>
      <c r="AU374" s="229" t="s">
        <v>85</v>
      </c>
      <c r="AV374" s="14" t="s">
        <v>185</v>
      </c>
      <c r="AW374" s="14" t="s">
        <v>35</v>
      </c>
      <c r="AX374" s="14" t="s">
        <v>83</v>
      </c>
      <c r="AY374" s="229" t="s">
        <v>178</v>
      </c>
    </row>
    <row r="375" spans="2:65" s="1" customFormat="1" ht="16.5" customHeight="1">
      <c r="B375" s="35"/>
      <c r="C375" s="183" t="s">
        <v>484</v>
      </c>
      <c r="D375" s="183" t="s">
        <v>180</v>
      </c>
      <c r="E375" s="184" t="s">
        <v>4044</v>
      </c>
      <c r="F375" s="185" t="s">
        <v>4045</v>
      </c>
      <c r="G375" s="186" t="s">
        <v>183</v>
      </c>
      <c r="H375" s="187">
        <v>127.33</v>
      </c>
      <c r="I375" s="188"/>
      <c r="J375" s="189">
        <f>ROUND(I375*H375,2)</f>
        <v>0</v>
      </c>
      <c r="K375" s="185" t="s">
        <v>184</v>
      </c>
      <c r="L375" s="39"/>
      <c r="M375" s="190" t="s">
        <v>19</v>
      </c>
      <c r="N375" s="191" t="s">
        <v>46</v>
      </c>
      <c r="O375" s="61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AR375" s="18" t="s">
        <v>185</v>
      </c>
      <c r="AT375" s="18" t="s">
        <v>180</v>
      </c>
      <c r="AU375" s="18" t="s">
        <v>85</v>
      </c>
      <c r="AY375" s="18" t="s">
        <v>178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83</v>
      </c>
      <c r="BK375" s="194">
        <f>ROUND(I375*H375,2)</f>
        <v>0</v>
      </c>
      <c r="BL375" s="18" t="s">
        <v>185</v>
      </c>
      <c r="BM375" s="18" t="s">
        <v>4046</v>
      </c>
    </row>
    <row r="376" spans="2:65" s="1" customFormat="1" ht="11.25">
      <c r="B376" s="35"/>
      <c r="C376" s="36"/>
      <c r="D376" s="195" t="s">
        <v>187</v>
      </c>
      <c r="E376" s="36"/>
      <c r="F376" s="196" t="s">
        <v>4047</v>
      </c>
      <c r="G376" s="36"/>
      <c r="H376" s="36"/>
      <c r="I376" s="113"/>
      <c r="J376" s="36"/>
      <c r="K376" s="36"/>
      <c r="L376" s="39"/>
      <c r="M376" s="197"/>
      <c r="N376" s="61"/>
      <c r="O376" s="61"/>
      <c r="P376" s="61"/>
      <c r="Q376" s="61"/>
      <c r="R376" s="61"/>
      <c r="S376" s="61"/>
      <c r="T376" s="62"/>
      <c r="AT376" s="18" t="s">
        <v>187</v>
      </c>
      <c r="AU376" s="18" t="s">
        <v>85</v>
      </c>
    </row>
    <row r="377" spans="2:65" s="12" customFormat="1" ht="11.25">
      <c r="B377" s="198"/>
      <c r="C377" s="199"/>
      <c r="D377" s="195" t="s">
        <v>189</v>
      </c>
      <c r="E377" s="200" t="s">
        <v>19</v>
      </c>
      <c r="F377" s="201" t="s">
        <v>4048</v>
      </c>
      <c r="G377" s="199"/>
      <c r="H377" s="200" t="s">
        <v>19</v>
      </c>
      <c r="I377" s="202"/>
      <c r="J377" s="199"/>
      <c r="K377" s="199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189</v>
      </c>
      <c r="AU377" s="207" t="s">
        <v>85</v>
      </c>
      <c r="AV377" s="12" t="s">
        <v>83</v>
      </c>
      <c r="AW377" s="12" t="s">
        <v>35</v>
      </c>
      <c r="AX377" s="12" t="s">
        <v>75</v>
      </c>
      <c r="AY377" s="207" t="s">
        <v>178</v>
      </c>
    </row>
    <row r="378" spans="2:65" s="12" customFormat="1" ht="11.25">
      <c r="B378" s="198"/>
      <c r="C378" s="199"/>
      <c r="D378" s="195" t="s">
        <v>189</v>
      </c>
      <c r="E378" s="200" t="s">
        <v>19</v>
      </c>
      <c r="F378" s="201" t="s">
        <v>4011</v>
      </c>
      <c r="G378" s="199"/>
      <c r="H378" s="200" t="s">
        <v>19</v>
      </c>
      <c r="I378" s="202"/>
      <c r="J378" s="199"/>
      <c r="K378" s="199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189</v>
      </c>
      <c r="AU378" s="207" t="s">
        <v>85</v>
      </c>
      <c r="AV378" s="12" t="s">
        <v>83</v>
      </c>
      <c r="AW378" s="12" t="s">
        <v>35</v>
      </c>
      <c r="AX378" s="12" t="s">
        <v>75</v>
      </c>
      <c r="AY378" s="207" t="s">
        <v>178</v>
      </c>
    </row>
    <row r="379" spans="2:65" s="13" customFormat="1" ht="11.25">
      <c r="B379" s="208"/>
      <c r="C379" s="209"/>
      <c r="D379" s="195" t="s">
        <v>189</v>
      </c>
      <c r="E379" s="210" t="s">
        <v>19</v>
      </c>
      <c r="F379" s="211" t="s">
        <v>4038</v>
      </c>
      <c r="G379" s="209"/>
      <c r="H379" s="212">
        <v>16.2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189</v>
      </c>
      <c r="AU379" s="218" t="s">
        <v>85</v>
      </c>
      <c r="AV379" s="13" t="s">
        <v>85</v>
      </c>
      <c r="AW379" s="13" t="s">
        <v>35</v>
      </c>
      <c r="AX379" s="13" t="s">
        <v>75</v>
      </c>
      <c r="AY379" s="218" t="s">
        <v>178</v>
      </c>
    </row>
    <row r="380" spans="2:65" s="13" customFormat="1" ht="11.25">
      <c r="B380" s="208"/>
      <c r="C380" s="209"/>
      <c r="D380" s="195" t="s">
        <v>189</v>
      </c>
      <c r="E380" s="210" t="s">
        <v>19</v>
      </c>
      <c r="F380" s="211" t="s">
        <v>4039</v>
      </c>
      <c r="G380" s="209"/>
      <c r="H380" s="212">
        <v>4.5999999999999996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189</v>
      </c>
      <c r="AU380" s="218" t="s">
        <v>85</v>
      </c>
      <c r="AV380" s="13" t="s">
        <v>85</v>
      </c>
      <c r="AW380" s="13" t="s">
        <v>35</v>
      </c>
      <c r="AX380" s="13" t="s">
        <v>75</v>
      </c>
      <c r="AY380" s="218" t="s">
        <v>178</v>
      </c>
    </row>
    <row r="381" spans="2:65" s="15" customFormat="1" ht="11.25">
      <c r="B381" s="230"/>
      <c r="C381" s="231"/>
      <c r="D381" s="195" t="s">
        <v>189</v>
      </c>
      <c r="E381" s="232" t="s">
        <v>19</v>
      </c>
      <c r="F381" s="233" t="s">
        <v>274</v>
      </c>
      <c r="G381" s="231"/>
      <c r="H381" s="234">
        <v>20.8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189</v>
      </c>
      <c r="AU381" s="240" t="s">
        <v>85</v>
      </c>
      <c r="AV381" s="15" t="s">
        <v>198</v>
      </c>
      <c r="AW381" s="15" t="s">
        <v>35</v>
      </c>
      <c r="AX381" s="15" t="s">
        <v>75</v>
      </c>
      <c r="AY381" s="240" t="s">
        <v>178</v>
      </c>
    </row>
    <row r="382" spans="2:65" s="12" customFormat="1" ht="11.25">
      <c r="B382" s="198"/>
      <c r="C382" s="199"/>
      <c r="D382" s="195" t="s">
        <v>189</v>
      </c>
      <c r="E382" s="200" t="s">
        <v>19</v>
      </c>
      <c r="F382" s="201" t="s">
        <v>3998</v>
      </c>
      <c r="G382" s="199"/>
      <c r="H382" s="200" t="s">
        <v>19</v>
      </c>
      <c r="I382" s="202"/>
      <c r="J382" s="199"/>
      <c r="K382" s="199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189</v>
      </c>
      <c r="AU382" s="207" t="s">
        <v>85</v>
      </c>
      <c r="AV382" s="12" t="s">
        <v>83</v>
      </c>
      <c r="AW382" s="12" t="s">
        <v>35</v>
      </c>
      <c r="AX382" s="12" t="s">
        <v>75</v>
      </c>
      <c r="AY382" s="207" t="s">
        <v>178</v>
      </c>
    </row>
    <row r="383" spans="2:65" s="13" customFormat="1" ht="11.25">
      <c r="B383" s="208"/>
      <c r="C383" s="209"/>
      <c r="D383" s="195" t="s">
        <v>189</v>
      </c>
      <c r="E383" s="210" t="s">
        <v>19</v>
      </c>
      <c r="F383" s="211" t="s">
        <v>4040</v>
      </c>
      <c r="G383" s="209"/>
      <c r="H383" s="212">
        <v>75.87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189</v>
      </c>
      <c r="AU383" s="218" t="s">
        <v>85</v>
      </c>
      <c r="AV383" s="13" t="s">
        <v>85</v>
      </c>
      <c r="AW383" s="13" t="s">
        <v>35</v>
      </c>
      <c r="AX383" s="13" t="s">
        <v>75</v>
      </c>
      <c r="AY383" s="218" t="s">
        <v>178</v>
      </c>
    </row>
    <row r="384" spans="2:65" s="13" customFormat="1" ht="11.25">
      <c r="B384" s="208"/>
      <c r="C384" s="209"/>
      <c r="D384" s="195" t="s">
        <v>189</v>
      </c>
      <c r="E384" s="210" t="s">
        <v>19</v>
      </c>
      <c r="F384" s="211" t="s">
        <v>4041</v>
      </c>
      <c r="G384" s="209"/>
      <c r="H384" s="212">
        <v>10.8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189</v>
      </c>
      <c r="AU384" s="218" t="s">
        <v>85</v>
      </c>
      <c r="AV384" s="13" t="s">
        <v>85</v>
      </c>
      <c r="AW384" s="13" t="s">
        <v>35</v>
      </c>
      <c r="AX384" s="13" t="s">
        <v>75</v>
      </c>
      <c r="AY384" s="218" t="s">
        <v>178</v>
      </c>
    </row>
    <row r="385" spans="2:65" s="13" customFormat="1" ht="11.25">
      <c r="B385" s="208"/>
      <c r="C385" s="209"/>
      <c r="D385" s="195" t="s">
        <v>189</v>
      </c>
      <c r="E385" s="210" t="s">
        <v>19</v>
      </c>
      <c r="F385" s="211" t="s">
        <v>4042</v>
      </c>
      <c r="G385" s="209"/>
      <c r="H385" s="212">
        <v>10.08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189</v>
      </c>
      <c r="AU385" s="218" t="s">
        <v>85</v>
      </c>
      <c r="AV385" s="13" t="s">
        <v>85</v>
      </c>
      <c r="AW385" s="13" t="s">
        <v>35</v>
      </c>
      <c r="AX385" s="13" t="s">
        <v>75</v>
      </c>
      <c r="AY385" s="218" t="s">
        <v>178</v>
      </c>
    </row>
    <row r="386" spans="2:65" s="13" customFormat="1" ht="11.25">
      <c r="B386" s="208"/>
      <c r="C386" s="209"/>
      <c r="D386" s="195" t="s">
        <v>189</v>
      </c>
      <c r="E386" s="210" t="s">
        <v>19</v>
      </c>
      <c r="F386" s="211" t="s">
        <v>4043</v>
      </c>
      <c r="G386" s="209"/>
      <c r="H386" s="212">
        <v>9.7799999999999994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189</v>
      </c>
      <c r="AU386" s="218" t="s">
        <v>85</v>
      </c>
      <c r="AV386" s="13" t="s">
        <v>85</v>
      </c>
      <c r="AW386" s="13" t="s">
        <v>35</v>
      </c>
      <c r="AX386" s="13" t="s">
        <v>75</v>
      </c>
      <c r="AY386" s="218" t="s">
        <v>178</v>
      </c>
    </row>
    <row r="387" spans="2:65" s="15" customFormat="1" ht="11.25">
      <c r="B387" s="230"/>
      <c r="C387" s="231"/>
      <c r="D387" s="195" t="s">
        <v>189</v>
      </c>
      <c r="E387" s="232" t="s">
        <v>19</v>
      </c>
      <c r="F387" s="233" t="s">
        <v>274</v>
      </c>
      <c r="G387" s="231"/>
      <c r="H387" s="234">
        <v>106.53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189</v>
      </c>
      <c r="AU387" s="240" t="s">
        <v>85</v>
      </c>
      <c r="AV387" s="15" t="s">
        <v>198</v>
      </c>
      <c r="AW387" s="15" t="s">
        <v>35</v>
      </c>
      <c r="AX387" s="15" t="s">
        <v>75</v>
      </c>
      <c r="AY387" s="240" t="s">
        <v>178</v>
      </c>
    </row>
    <row r="388" spans="2:65" s="14" customFormat="1" ht="11.25">
      <c r="B388" s="219"/>
      <c r="C388" s="220"/>
      <c r="D388" s="195" t="s">
        <v>189</v>
      </c>
      <c r="E388" s="221" t="s">
        <v>19</v>
      </c>
      <c r="F388" s="222" t="s">
        <v>258</v>
      </c>
      <c r="G388" s="220"/>
      <c r="H388" s="223">
        <v>127.33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189</v>
      </c>
      <c r="AU388" s="229" t="s">
        <v>85</v>
      </c>
      <c r="AV388" s="14" t="s">
        <v>185</v>
      </c>
      <c r="AW388" s="14" t="s">
        <v>35</v>
      </c>
      <c r="AX388" s="14" t="s">
        <v>83</v>
      </c>
      <c r="AY388" s="229" t="s">
        <v>178</v>
      </c>
    </row>
    <row r="389" spans="2:65" s="11" customFormat="1" ht="22.9" customHeight="1">
      <c r="B389" s="167"/>
      <c r="C389" s="168"/>
      <c r="D389" s="169" t="s">
        <v>74</v>
      </c>
      <c r="E389" s="181" t="s">
        <v>209</v>
      </c>
      <c r="F389" s="181" t="s">
        <v>4049</v>
      </c>
      <c r="G389" s="168"/>
      <c r="H389" s="168"/>
      <c r="I389" s="171"/>
      <c r="J389" s="182">
        <f>BK389</f>
        <v>0</v>
      </c>
      <c r="K389" s="168"/>
      <c r="L389" s="173"/>
      <c r="M389" s="174"/>
      <c r="N389" s="175"/>
      <c r="O389" s="175"/>
      <c r="P389" s="176">
        <f>SUM(P390:P393)</f>
        <v>0</v>
      </c>
      <c r="Q389" s="175"/>
      <c r="R389" s="176">
        <f>SUM(R390:R393)</f>
        <v>2.4289650000000003</v>
      </c>
      <c r="S389" s="175"/>
      <c r="T389" s="177">
        <f>SUM(T390:T393)</f>
        <v>0</v>
      </c>
      <c r="AR389" s="178" t="s">
        <v>83</v>
      </c>
      <c r="AT389" s="179" t="s">
        <v>74</v>
      </c>
      <c r="AU389" s="179" t="s">
        <v>83</v>
      </c>
      <c r="AY389" s="178" t="s">
        <v>178</v>
      </c>
      <c r="BK389" s="180">
        <f>SUM(BK390:BK393)</f>
        <v>0</v>
      </c>
    </row>
    <row r="390" spans="2:65" s="1" customFormat="1" ht="16.5" customHeight="1">
      <c r="B390" s="35"/>
      <c r="C390" s="183" t="s">
        <v>493</v>
      </c>
      <c r="D390" s="183" t="s">
        <v>180</v>
      </c>
      <c r="E390" s="184" t="s">
        <v>4050</v>
      </c>
      <c r="F390" s="185" t="s">
        <v>4051</v>
      </c>
      <c r="G390" s="186" t="s">
        <v>183</v>
      </c>
      <c r="H390" s="187">
        <v>9.9</v>
      </c>
      <c r="I390" s="188"/>
      <c r="J390" s="189">
        <f>ROUND(I390*H390,2)</f>
        <v>0</v>
      </c>
      <c r="K390" s="185" t="s">
        <v>184</v>
      </c>
      <c r="L390" s="39"/>
      <c r="M390" s="190" t="s">
        <v>19</v>
      </c>
      <c r="N390" s="191" t="s">
        <v>46</v>
      </c>
      <c r="O390" s="61"/>
      <c r="P390" s="192">
        <f>O390*H390</f>
        <v>0</v>
      </c>
      <c r="Q390" s="192">
        <v>0.24535000000000001</v>
      </c>
      <c r="R390" s="192">
        <f>Q390*H390</f>
        <v>2.4289650000000003</v>
      </c>
      <c r="S390" s="192">
        <v>0</v>
      </c>
      <c r="T390" s="193">
        <f>S390*H390</f>
        <v>0</v>
      </c>
      <c r="AR390" s="18" t="s">
        <v>185</v>
      </c>
      <c r="AT390" s="18" t="s">
        <v>180</v>
      </c>
      <c r="AU390" s="18" t="s">
        <v>85</v>
      </c>
      <c r="AY390" s="18" t="s">
        <v>178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8" t="s">
        <v>83</v>
      </c>
      <c r="BK390" s="194">
        <f>ROUND(I390*H390,2)</f>
        <v>0</v>
      </c>
      <c r="BL390" s="18" t="s">
        <v>185</v>
      </c>
      <c r="BM390" s="18" t="s">
        <v>4052</v>
      </c>
    </row>
    <row r="391" spans="2:65" s="1" customFormat="1" ht="11.25">
      <c r="B391" s="35"/>
      <c r="C391" s="36"/>
      <c r="D391" s="195" t="s">
        <v>187</v>
      </c>
      <c r="E391" s="36"/>
      <c r="F391" s="196" t="s">
        <v>4053</v>
      </c>
      <c r="G391" s="36"/>
      <c r="H391" s="36"/>
      <c r="I391" s="113"/>
      <c r="J391" s="36"/>
      <c r="K391" s="36"/>
      <c r="L391" s="39"/>
      <c r="M391" s="197"/>
      <c r="N391" s="61"/>
      <c r="O391" s="61"/>
      <c r="P391" s="61"/>
      <c r="Q391" s="61"/>
      <c r="R391" s="61"/>
      <c r="S391" s="61"/>
      <c r="T391" s="62"/>
      <c r="AT391" s="18" t="s">
        <v>187</v>
      </c>
      <c r="AU391" s="18" t="s">
        <v>85</v>
      </c>
    </row>
    <row r="392" spans="2:65" s="12" customFormat="1" ht="11.25">
      <c r="B392" s="198"/>
      <c r="C392" s="199"/>
      <c r="D392" s="195" t="s">
        <v>189</v>
      </c>
      <c r="E392" s="200" t="s">
        <v>19</v>
      </c>
      <c r="F392" s="201" t="s">
        <v>4054</v>
      </c>
      <c r="G392" s="199"/>
      <c r="H392" s="200" t="s">
        <v>19</v>
      </c>
      <c r="I392" s="202"/>
      <c r="J392" s="199"/>
      <c r="K392" s="199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189</v>
      </c>
      <c r="AU392" s="207" t="s">
        <v>85</v>
      </c>
      <c r="AV392" s="12" t="s">
        <v>83</v>
      </c>
      <c r="AW392" s="12" t="s">
        <v>35</v>
      </c>
      <c r="AX392" s="12" t="s">
        <v>75</v>
      </c>
      <c r="AY392" s="207" t="s">
        <v>178</v>
      </c>
    </row>
    <row r="393" spans="2:65" s="13" customFormat="1" ht="11.25">
      <c r="B393" s="208"/>
      <c r="C393" s="209"/>
      <c r="D393" s="195" t="s">
        <v>189</v>
      </c>
      <c r="E393" s="210" t="s">
        <v>19</v>
      </c>
      <c r="F393" s="211" t="s">
        <v>4055</v>
      </c>
      <c r="G393" s="209"/>
      <c r="H393" s="212">
        <v>9.9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189</v>
      </c>
      <c r="AU393" s="218" t="s">
        <v>85</v>
      </c>
      <c r="AV393" s="13" t="s">
        <v>85</v>
      </c>
      <c r="AW393" s="13" t="s">
        <v>35</v>
      </c>
      <c r="AX393" s="13" t="s">
        <v>83</v>
      </c>
      <c r="AY393" s="218" t="s">
        <v>178</v>
      </c>
    </row>
    <row r="394" spans="2:65" s="11" customFormat="1" ht="22.9" customHeight="1">
      <c r="B394" s="167"/>
      <c r="C394" s="168"/>
      <c r="D394" s="169" t="s">
        <v>74</v>
      </c>
      <c r="E394" s="181" t="s">
        <v>218</v>
      </c>
      <c r="F394" s="181" t="s">
        <v>1150</v>
      </c>
      <c r="G394" s="168"/>
      <c r="H394" s="168"/>
      <c r="I394" s="171"/>
      <c r="J394" s="182">
        <f>BK394</f>
        <v>0</v>
      </c>
      <c r="K394" s="168"/>
      <c r="L394" s="173"/>
      <c r="M394" s="174"/>
      <c r="N394" s="175"/>
      <c r="O394" s="175"/>
      <c r="P394" s="176">
        <f>SUM(P395:P410)</f>
        <v>0</v>
      </c>
      <c r="Q394" s="175"/>
      <c r="R394" s="176">
        <f>SUM(R395:R410)</f>
        <v>4.9958044800000003</v>
      </c>
      <c r="S394" s="175"/>
      <c r="T394" s="177">
        <f>SUM(T395:T410)</f>
        <v>0</v>
      </c>
      <c r="AR394" s="178" t="s">
        <v>83</v>
      </c>
      <c r="AT394" s="179" t="s">
        <v>74</v>
      </c>
      <c r="AU394" s="179" t="s">
        <v>83</v>
      </c>
      <c r="AY394" s="178" t="s">
        <v>178</v>
      </c>
      <c r="BK394" s="180">
        <f>SUM(BK395:BK410)</f>
        <v>0</v>
      </c>
    </row>
    <row r="395" spans="2:65" s="1" customFormat="1" ht="16.5" customHeight="1">
      <c r="B395" s="35"/>
      <c r="C395" s="183" t="s">
        <v>503</v>
      </c>
      <c r="D395" s="183" t="s">
        <v>180</v>
      </c>
      <c r="E395" s="184" t="s">
        <v>1369</v>
      </c>
      <c r="F395" s="185" t="s">
        <v>1370</v>
      </c>
      <c r="G395" s="186" t="s">
        <v>183</v>
      </c>
      <c r="H395" s="187">
        <v>48.095999999999997</v>
      </c>
      <c r="I395" s="188"/>
      <c r="J395" s="189">
        <f>ROUND(I395*H395,2)</f>
        <v>0</v>
      </c>
      <c r="K395" s="185" t="s">
        <v>184</v>
      </c>
      <c r="L395" s="39"/>
      <c r="M395" s="190" t="s">
        <v>19</v>
      </c>
      <c r="N395" s="191" t="s">
        <v>46</v>
      </c>
      <c r="O395" s="61"/>
      <c r="P395" s="192">
        <f>O395*H395</f>
        <v>0</v>
      </c>
      <c r="Q395" s="192">
        <v>4.3800000000000002E-3</v>
      </c>
      <c r="R395" s="192">
        <f>Q395*H395</f>
        <v>0.21066047999999998</v>
      </c>
      <c r="S395" s="192">
        <v>0</v>
      </c>
      <c r="T395" s="193">
        <f>S395*H395</f>
        <v>0</v>
      </c>
      <c r="AR395" s="18" t="s">
        <v>185</v>
      </c>
      <c r="AT395" s="18" t="s">
        <v>180</v>
      </c>
      <c r="AU395" s="18" t="s">
        <v>85</v>
      </c>
      <c r="AY395" s="18" t="s">
        <v>178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83</v>
      </c>
      <c r="BK395" s="194">
        <f>ROUND(I395*H395,2)</f>
        <v>0</v>
      </c>
      <c r="BL395" s="18" t="s">
        <v>185</v>
      </c>
      <c r="BM395" s="18" t="s">
        <v>4056</v>
      </c>
    </row>
    <row r="396" spans="2:65" s="1" customFormat="1" ht="11.25">
      <c r="B396" s="35"/>
      <c r="C396" s="36"/>
      <c r="D396" s="195" t="s">
        <v>187</v>
      </c>
      <c r="E396" s="36"/>
      <c r="F396" s="196" t="s">
        <v>1372</v>
      </c>
      <c r="G396" s="36"/>
      <c r="H396" s="36"/>
      <c r="I396" s="113"/>
      <c r="J396" s="36"/>
      <c r="K396" s="36"/>
      <c r="L396" s="39"/>
      <c r="M396" s="197"/>
      <c r="N396" s="61"/>
      <c r="O396" s="61"/>
      <c r="P396" s="61"/>
      <c r="Q396" s="61"/>
      <c r="R396" s="61"/>
      <c r="S396" s="61"/>
      <c r="T396" s="62"/>
      <c r="AT396" s="18" t="s">
        <v>187</v>
      </c>
      <c r="AU396" s="18" t="s">
        <v>85</v>
      </c>
    </row>
    <row r="397" spans="2:65" s="12" customFormat="1" ht="11.25">
      <c r="B397" s="198"/>
      <c r="C397" s="199"/>
      <c r="D397" s="195" t="s">
        <v>189</v>
      </c>
      <c r="E397" s="200" t="s">
        <v>19</v>
      </c>
      <c r="F397" s="201" t="s">
        <v>4057</v>
      </c>
      <c r="G397" s="199"/>
      <c r="H397" s="200" t="s">
        <v>19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189</v>
      </c>
      <c r="AU397" s="207" t="s">
        <v>85</v>
      </c>
      <c r="AV397" s="12" t="s">
        <v>83</v>
      </c>
      <c r="AW397" s="12" t="s">
        <v>35</v>
      </c>
      <c r="AX397" s="12" t="s">
        <v>75</v>
      </c>
      <c r="AY397" s="207" t="s">
        <v>178</v>
      </c>
    </row>
    <row r="398" spans="2:65" s="12" customFormat="1" ht="11.25">
      <c r="B398" s="198"/>
      <c r="C398" s="199"/>
      <c r="D398" s="195" t="s">
        <v>189</v>
      </c>
      <c r="E398" s="200" t="s">
        <v>19</v>
      </c>
      <c r="F398" s="201" t="s">
        <v>4058</v>
      </c>
      <c r="G398" s="199"/>
      <c r="H398" s="200" t="s">
        <v>19</v>
      </c>
      <c r="I398" s="202"/>
      <c r="J398" s="199"/>
      <c r="K398" s="199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189</v>
      </c>
      <c r="AU398" s="207" t="s">
        <v>85</v>
      </c>
      <c r="AV398" s="12" t="s">
        <v>83</v>
      </c>
      <c r="AW398" s="12" t="s">
        <v>35</v>
      </c>
      <c r="AX398" s="12" t="s">
        <v>75</v>
      </c>
      <c r="AY398" s="207" t="s">
        <v>178</v>
      </c>
    </row>
    <row r="399" spans="2:65" s="13" customFormat="1" ht="11.25">
      <c r="B399" s="208"/>
      <c r="C399" s="209"/>
      <c r="D399" s="195" t="s">
        <v>189</v>
      </c>
      <c r="E399" s="210" t="s">
        <v>19</v>
      </c>
      <c r="F399" s="211" t="s">
        <v>4059</v>
      </c>
      <c r="G399" s="209"/>
      <c r="H399" s="212">
        <v>16.416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189</v>
      </c>
      <c r="AU399" s="218" t="s">
        <v>85</v>
      </c>
      <c r="AV399" s="13" t="s">
        <v>85</v>
      </c>
      <c r="AW399" s="13" t="s">
        <v>35</v>
      </c>
      <c r="AX399" s="13" t="s">
        <v>75</v>
      </c>
      <c r="AY399" s="218" t="s">
        <v>178</v>
      </c>
    </row>
    <row r="400" spans="2:65" s="12" customFormat="1" ht="11.25">
      <c r="B400" s="198"/>
      <c r="C400" s="199"/>
      <c r="D400" s="195" t="s">
        <v>189</v>
      </c>
      <c r="E400" s="200" t="s">
        <v>19</v>
      </c>
      <c r="F400" s="201" t="s">
        <v>4060</v>
      </c>
      <c r="G400" s="199"/>
      <c r="H400" s="200" t="s">
        <v>19</v>
      </c>
      <c r="I400" s="202"/>
      <c r="J400" s="199"/>
      <c r="K400" s="199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189</v>
      </c>
      <c r="AU400" s="207" t="s">
        <v>85</v>
      </c>
      <c r="AV400" s="12" t="s">
        <v>83</v>
      </c>
      <c r="AW400" s="12" t="s">
        <v>35</v>
      </c>
      <c r="AX400" s="12" t="s">
        <v>75</v>
      </c>
      <c r="AY400" s="207" t="s">
        <v>178</v>
      </c>
    </row>
    <row r="401" spans="2:65" s="13" customFormat="1" ht="11.25">
      <c r="B401" s="208"/>
      <c r="C401" s="209"/>
      <c r="D401" s="195" t="s">
        <v>189</v>
      </c>
      <c r="E401" s="210" t="s">
        <v>19</v>
      </c>
      <c r="F401" s="211" t="s">
        <v>4061</v>
      </c>
      <c r="G401" s="209"/>
      <c r="H401" s="212">
        <v>31.68</v>
      </c>
      <c r="I401" s="213"/>
      <c r="J401" s="209"/>
      <c r="K401" s="209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189</v>
      </c>
      <c r="AU401" s="218" t="s">
        <v>85</v>
      </c>
      <c r="AV401" s="13" t="s">
        <v>85</v>
      </c>
      <c r="AW401" s="13" t="s">
        <v>35</v>
      </c>
      <c r="AX401" s="13" t="s">
        <v>75</v>
      </c>
      <c r="AY401" s="218" t="s">
        <v>178</v>
      </c>
    </row>
    <row r="402" spans="2:65" s="14" customFormat="1" ht="11.25">
      <c r="B402" s="219"/>
      <c r="C402" s="220"/>
      <c r="D402" s="195" t="s">
        <v>189</v>
      </c>
      <c r="E402" s="221" t="s">
        <v>19</v>
      </c>
      <c r="F402" s="222" t="s">
        <v>258</v>
      </c>
      <c r="G402" s="220"/>
      <c r="H402" s="223">
        <v>48.095999999999997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189</v>
      </c>
      <c r="AU402" s="229" t="s">
        <v>85</v>
      </c>
      <c r="AV402" s="14" t="s">
        <v>185</v>
      </c>
      <c r="AW402" s="14" t="s">
        <v>35</v>
      </c>
      <c r="AX402" s="14" t="s">
        <v>83</v>
      </c>
      <c r="AY402" s="229" t="s">
        <v>178</v>
      </c>
    </row>
    <row r="403" spans="2:65" s="1" customFormat="1" ht="16.5" customHeight="1">
      <c r="B403" s="35"/>
      <c r="C403" s="183" t="s">
        <v>508</v>
      </c>
      <c r="D403" s="183" t="s">
        <v>180</v>
      </c>
      <c r="E403" s="184" t="s">
        <v>4062</v>
      </c>
      <c r="F403" s="185" t="s">
        <v>4063</v>
      </c>
      <c r="G403" s="186" t="s">
        <v>183</v>
      </c>
      <c r="H403" s="187">
        <v>152.88</v>
      </c>
      <c r="I403" s="188"/>
      <c r="J403" s="189">
        <f>ROUND(I403*H403,2)</f>
        <v>0</v>
      </c>
      <c r="K403" s="185" t="s">
        <v>184</v>
      </c>
      <c r="L403" s="39"/>
      <c r="M403" s="190" t="s">
        <v>19</v>
      </c>
      <c r="N403" s="191" t="s">
        <v>46</v>
      </c>
      <c r="O403" s="61"/>
      <c r="P403" s="192">
        <f>O403*H403</f>
        <v>0</v>
      </c>
      <c r="Q403" s="192">
        <v>4.9399999999999999E-3</v>
      </c>
      <c r="R403" s="192">
        <f>Q403*H403</f>
        <v>0.75522719999999999</v>
      </c>
      <c r="S403" s="192">
        <v>0</v>
      </c>
      <c r="T403" s="193">
        <f>S403*H403</f>
        <v>0</v>
      </c>
      <c r="AR403" s="18" t="s">
        <v>185</v>
      </c>
      <c r="AT403" s="18" t="s">
        <v>180</v>
      </c>
      <c r="AU403" s="18" t="s">
        <v>85</v>
      </c>
      <c r="AY403" s="18" t="s">
        <v>178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83</v>
      </c>
      <c r="BK403" s="194">
        <f>ROUND(I403*H403,2)</f>
        <v>0</v>
      </c>
      <c r="BL403" s="18" t="s">
        <v>185</v>
      </c>
      <c r="BM403" s="18" t="s">
        <v>4064</v>
      </c>
    </row>
    <row r="404" spans="2:65" s="1" customFormat="1" ht="11.25">
      <c r="B404" s="35"/>
      <c r="C404" s="36"/>
      <c r="D404" s="195" t="s">
        <v>187</v>
      </c>
      <c r="E404" s="36"/>
      <c r="F404" s="196" t="s">
        <v>4065</v>
      </c>
      <c r="G404" s="36"/>
      <c r="H404" s="36"/>
      <c r="I404" s="113"/>
      <c r="J404" s="36"/>
      <c r="K404" s="36"/>
      <c r="L404" s="39"/>
      <c r="M404" s="197"/>
      <c r="N404" s="61"/>
      <c r="O404" s="61"/>
      <c r="P404" s="61"/>
      <c r="Q404" s="61"/>
      <c r="R404" s="61"/>
      <c r="S404" s="61"/>
      <c r="T404" s="62"/>
      <c r="AT404" s="18" t="s">
        <v>187</v>
      </c>
      <c r="AU404" s="18" t="s">
        <v>85</v>
      </c>
    </row>
    <row r="405" spans="2:65" s="12" customFormat="1" ht="11.25">
      <c r="B405" s="198"/>
      <c r="C405" s="199"/>
      <c r="D405" s="195" t="s">
        <v>189</v>
      </c>
      <c r="E405" s="200" t="s">
        <v>19</v>
      </c>
      <c r="F405" s="201" t="s">
        <v>4066</v>
      </c>
      <c r="G405" s="199"/>
      <c r="H405" s="200" t="s">
        <v>19</v>
      </c>
      <c r="I405" s="202"/>
      <c r="J405" s="199"/>
      <c r="K405" s="199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189</v>
      </c>
      <c r="AU405" s="207" t="s">
        <v>85</v>
      </c>
      <c r="AV405" s="12" t="s">
        <v>83</v>
      </c>
      <c r="AW405" s="12" t="s">
        <v>35</v>
      </c>
      <c r="AX405" s="12" t="s">
        <v>75</v>
      </c>
      <c r="AY405" s="207" t="s">
        <v>178</v>
      </c>
    </row>
    <row r="406" spans="2:65" s="13" customFormat="1" ht="11.25">
      <c r="B406" s="208"/>
      <c r="C406" s="209"/>
      <c r="D406" s="195" t="s">
        <v>189</v>
      </c>
      <c r="E406" s="210" t="s">
        <v>19</v>
      </c>
      <c r="F406" s="211" t="s">
        <v>4067</v>
      </c>
      <c r="G406" s="209"/>
      <c r="H406" s="212">
        <v>152.88</v>
      </c>
      <c r="I406" s="213"/>
      <c r="J406" s="209"/>
      <c r="K406" s="209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189</v>
      </c>
      <c r="AU406" s="218" t="s">
        <v>85</v>
      </c>
      <c r="AV406" s="13" t="s">
        <v>85</v>
      </c>
      <c r="AW406" s="13" t="s">
        <v>35</v>
      </c>
      <c r="AX406" s="13" t="s">
        <v>83</v>
      </c>
      <c r="AY406" s="218" t="s">
        <v>178</v>
      </c>
    </row>
    <row r="407" spans="2:65" s="1" customFormat="1" ht="16.5" customHeight="1">
      <c r="B407" s="35"/>
      <c r="C407" s="183" t="s">
        <v>514</v>
      </c>
      <c r="D407" s="183" t="s">
        <v>180</v>
      </c>
      <c r="E407" s="184" t="s">
        <v>4068</v>
      </c>
      <c r="F407" s="185" t="s">
        <v>4069</v>
      </c>
      <c r="G407" s="186" t="s">
        <v>183</v>
      </c>
      <c r="H407" s="187">
        <v>152.88</v>
      </c>
      <c r="I407" s="188"/>
      <c r="J407" s="189">
        <f>ROUND(I407*H407,2)</f>
        <v>0</v>
      </c>
      <c r="K407" s="185" t="s">
        <v>184</v>
      </c>
      <c r="L407" s="39"/>
      <c r="M407" s="190" t="s">
        <v>19</v>
      </c>
      <c r="N407" s="191" t="s">
        <v>46</v>
      </c>
      <c r="O407" s="61"/>
      <c r="P407" s="192">
        <f>O407*H407</f>
        <v>0</v>
      </c>
      <c r="Q407" s="192">
        <v>2.6360000000000001E-2</v>
      </c>
      <c r="R407" s="192">
        <f>Q407*H407</f>
        <v>4.0299168000000005</v>
      </c>
      <c r="S407" s="192">
        <v>0</v>
      </c>
      <c r="T407" s="193">
        <f>S407*H407</f>
        <v>0</v>
      </c>
      <c r="AR407" s="18" t="s">
        <v>185</v>
      </c>
      <c r="AT407" s="18" t="s">
        <v>180</v>
      </c>
      <c r="AU407" s="18" t="s">
        <v>85</v>
      </c>
      <c r="AY407" s="18" t="s">
        <v>178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8" t="s">
        <v>83</v>
      </c>
      <c r="BK407" s="194">
        <f>ROUND(I407*H407,2)</f>
        <v>0</v>
      </c>
      <c r="BL407" s="18" t="s">
        <v>185</v>
      </c>
      <c r="BM407" s="18" t="s">
        <v>4070</v>
      </c>
    </row>
    <row r="408" spans="2:65" s="1" customFormat="1" ht="19.5">
      <c r="B408" s="35"/>
      <c r="C408" s="36"/>
      <c r="D408" s="195" t="s">
        <v>187</v>
      </c>
      <c r="E408" s="36"/>
      <c r="F408" s="196" t="s">
        <v>4071</v>
      </c>
      <c r="G408" s="36"/>
      <c r="H408" s="36"/>
      <c r="I408" s="113"/>
      <c r="J408" s="36"/>
      <c r="K408" s="36"/>
      <c r="L408" s="39"/>
      <c r="M408" s="197"/>
      <c r="N408" s="61"/>
      <c r="O408" s="61"/>
      <c r="P408" s="61"/>
      <c r="Q408" s="61"/>
      <c r="R408" s="61"/>
      <c r="S408" s="61"/>
      <c r="T408" s="62"/>
      <c r="AT408" s="18" t="s">
        <v>187</v>
      </c>
      <c r="AU408" s="18" t="s">
        <v>85</v>
      </c>
    </row>
    <row r="409" spans="2:65" s="12" customFormat="1" ht="11.25">
      <c r="B409" s="198"/>
      <c r="C409" s="199"/>
      <c r="D409" s="195" t="s">
        <v>189</v>
      </c>
      <c r="E409" s="200" t="s">
        <v>19</v>
      </c>
      <c r="F409" s="201" t="s">
        <v>4072</v>
      </c>
      <c r="G409" s="199"/>
      <c r="H409" s="200" t="s">
        <v>19</v>
      </c>
      <c r="I409" s="202"/>
      <c r="J409" s="199"/>
      <c r="K409" s="199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189</v>
      </c>
      <c r="AU409" s="207" t="s">
        <v>85</v>
      </c>
      <c r="AV409" s="12" t="s">
        <v>83</v>
      </c>
      <c r="AW409" s="12" t="s">
        <v>35</v>
      </c>
      <c r="AX409" s="12" t="s">
        <v>75</v>
      </c>
      <c r="AY409" s="207" t="s">
        <v>178</v>
      </c>
    </row>
    <row r="410" spans="2:65" s="13" customFormat="1" ht="11.25">
      <c r="B410" s="208"/>
      <c r="C410" s="209"/>
      <c r="D410" s="195" t="s">
        <v>189</v>
      </c>
      <c r="E410" s="210" t="s">
        <v>19</v>
      </c>
      <c r="F410" s="211" t="s">
        <v>4067</v>
      </c>
      <c r="G410" s="209"/>
      <c r="H410" s="212">
        <v>152.88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189</v>
      </c>
      <c r="AU410" s="218" t="s">
        <v>85</v>
      </c>
      <c r="AV410" s="13" t="s">
        <v>85</v>
      </c>
      <c r="AW410" s="13" t="s">
        <v>35</v>
      </c>
      <c r="AX410" s="13" t="s">
        <v>83</v>
      </c>
      <c r="AY410" s="218" t="s">
        <v>178</v>
      </c>
    </row>
    <row r="411" spans="2:65" s="11" customFormat="1" ht="22.9" customHeight="1">
      <c r="B411" s="167"/>
      <c r="C411" s="168"/>
      <c r="D411" s="169" t="s">
        <v>74</v>
      </c>
      <c r="E411" s="181" t="s">
        <v>216</v>
      </c>
      <c r="F411" s="181" t="s">
        <v>217</v>
      </c>
      <c r="G411" s="168"/>
      <c r="H411" s="168"/>
      <c r="I411" s="171"/>
      <c r="J411" s="182">
        <f>BK411</f>
        <v>0</v>
      </c>
      <c r="K411" s="168"/>
      <c r="L411" s="173"/>
      <c r="M411" s="174"/>
      <c r="N411" s="175"/>
      <c r="O411" s="175"/>
      <c r="P411" s="176">
        <f>SUM(P412:P496)</f>
        <v>0</v>
      </c>
      <c r="Q411" s="175"/>
      <c r="R411" s="176">
        <f>SUM(R412:R496)</f>
        <v>14.754314000000001</v>
      </c>
      <c r="S411" s="175"/>
      <c r="T411" s="177">
        <f>SUM(T412:T496)</f>
        <v>121.00812000000001</v>
      </c>
      <c r="AR411" s="178" t="s">
        <v>83</v>
      </c>
      <c r="AT411" s="179" t="s">
        <v>74</v>
      </c>
      <c r="AU411" s="179" t="s">
        <v>83</v>
      </c>
      <c r="AY411" s="178" t="s">
        <v>178</v>
      </c>
      <c r="BK411" s="180">
        <f>SUM(BK412:BK496)</f>
        <v>0</v>
      </c>
    </row>
    <row r="412" spans="2:65" s="1" customFormat="1" ht="16.5" customHeight="1">
      <c r="B412" s="35"/>
      <c r="C412" s="183" t="s">
        <v>519</v>
      </c>
      <c r="D412" s="183" t="s">
        <v>180</v>
      </c>
      <c r="E412" s="184" t="s">
        <v>4073</v>
      </c>
      <c r="F412" s="185" t="s">
        <v>4074</v>
      </c>
      <c r="G412" s="186" t="s">
        <v>496</v>
      </c>
      <c r="H412" s="187">
        <v>33</v>
      </c>
      <c r="I412" s="188"/>
      <c r="J412" s="189">
        <f>ROUND(I412*H412,2)</f>
        <v>0</v>
      </c>
      <c r="K412" s="185" t="s">
        <v>184</v>
      </c>
      <c r="L412" s="39"/>
      <c r="M412" s="190" t="s">
        <v>19</v>
      </c>
      <c r="N412" s="191" t="s">
        <v>46</v>
      </c>
      <c r="O412" s="61"/>
      <c r="P412" s="192">
        <f>O412*H412</f>
        <v>0</v>
      </c>
      <c r="Q412" s="192">
        <v>0.43819000000000002</v>
      </c>
      <c r="R412" s="192">
        <f>Q412*H412</f>
        <v>14.460270000000001</v>
      </c>
      <c r="S412" s="192">
        <v>0</v>
      </c>
      <c r="T412" s="193">
        <f>S412*H412</f>
        <v>0</v>
      </c>
      <c r="AR412" s="18" t="s">
        <v>185</v>
      </c>
      <c r="AT412" s="18" t="s">
        <v>180</v>
      </c>
      <c r="AU412" s="18" t="s">
        <v>85</v>
      </c>
      <c r="AY412" s="18" t="s">
        <v>178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18" t="s">
        <v>83</v>
      </c>
      <c r="BK412" s="194">
        <f>ROUND(I412*H412,2)</f>
        <v>0</v>
      </c>
      <c r="BL412" s="18" t="s">
        <v>185</v>
      </c>
      <c r="BM412" s="18" t="s">
        <v>4075</v>
      </c>
    </row>
    <row r="413" spans="2:65" s="1" customFormat="1" ht="11.25">
      <c r="B413" s="35"/>
      <c r="C413" s="36"/>
      <c r="D413" s="195" t="s">
        <v>187</v>
      </c>
      <c r="E413" s="36"/>
      <c r="F413" s="196" t="s">
        <v>4076</v>
      </c>
      <c r="G413" s="36"/>
      <c r="H413" s="36"/>
      <c r="I413" s="113"/>
      <c r="J413" s="36"/>
      <c r="K413" s="36"/>
      <c r="L413" s="39"/>
      <c r="M413" s="197"/>
      <c r="N413" s="61"/>
      <c r="O413" s="61"/>
      <c r="P413" s="61"/>
      <c r="Q413" s="61"/>
      <c r="R413" s="61"/>
      <c r="S413" s="61"/>
      <c r="T413" s="62"/>
      <c r="AT413" s="18" t="s">
        <v>187</v>
      </c>
      <c r="AU413" s="18" t="s">
        <v>85</v>
      </c>
    </row>
    <row r="414" spans="2:65" s="12" customFormat="1" ht="22.5">
      <c r="B414" s="198"/>
      <c r="C414" s="199"/>
      <c r="D414" s="195" t="s">
        <v>189</v>
      </c>
      <c r="E414" s="200" t="s">
        <v>19</v>
      </c>
      <c r="F414" s="201" t="s">
        <v>4077</v>
      </c>
      <c r="G414" s="199"/>
      <c r="H414" s="200" t="s">
        <v>19</v>
      </c>
      <c r="I414" s="202"/>
      <c r="J414" s="199"/>
      <c r="K414" s="199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189</v>
      </c>
      <c r="AU414" s="207" t="s">
        <v>85</v>
      </c>
      <c r="AV414" s="12" t="s">
        <v>83</v>
      </c>
      <c r="AW414" s="12" t="s">
        <v>35</v>
      </c>
      <c r="AX414" s="12" t="s">
        <v>75</v>
      </c>
      <c r="AY414" s="207" t="s">
        <v>178</v>
      </c>
    </row>
    <row r="415" spans="2:65" s="13" customFormat="1" ht="11.25">
      <c r="B415" s="208"/>
      <c r="C415" s="209"/>
      <c r="D415" s="195" t="s">
        <v>189</v>
      </c>
      <c r="E415" s="210" t="s">
        <v>19</v>
      </c>
      <c r="F415" s="211" t="s">
        <v>408</v>
      </c>
      <c r="G415" s="209"/>
      <c r="H415" s="212">
        <v>33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189</v>
      </c>
      <c r="AU415" s="218" t="s">
        <v>85</v>
      </c>
      <c r="AV415" s="13" t="s">
        <v>85</v>
      </c>
      <c r="AW415" s="13" t="s">
        <v>35</v>
      </c>
      <c r="AX415" s="13" t="s">
        <v>83</v>
      </c>
      <c r="AY415" s="218" t="s">
        <v>178</v>
      </c>
    </row>
    <row r="416" spans="2:65" s="1" customFormat="1" ht="25.5" customHeight="1">
      <c r="B416" s="35"/>
      <c r="C416" s="245" t="s">
        <v>526</v>
      </c>
      <c r="D416" s="245" t="s">
        <v>970</v>
      </c>
      <c r="E416" s="246" t="s">
        <v>4078</v>
      </c>
      <c r="F416" s="247" t="s">
        <v>4079</v>
      </c>
      <c r="G416" s="248" t="s">
        <v>291</v>
      </c>
      <c r="H416" s="249">
        <v>33</v>
      </c>
      <c r="I416" s="250"/>
      <c r="J416" s="251">
        <f>ROUND(I416*H416,2)</f>
        <v>0</v>
      </c>
      <c r="K416" s="247" t="s">
        <v>1889</v>
      </c>
      <c r="L416" s="252"/>
      <c r="M416" s="253" t="s">
        <v>19</v>
      </c>
      <c r="N416" s="254" t="s">
        <v>46</v>
      </c>
      <c r="O416" s="61"/>
      <c r="P416" s="192">
        <f>O416*H416</f>
        <v>0</v>
      </c>
      <c r="Q416" s="192">
        <v>8.3000000000000001E-3</v>
      </c>
      <c r="R416" s="192">
        <f>Q416*H416</f>
        <v>0.27389999999999998</v>
      </c>
      <c r="S416" s="192">
        <v>0</v>
      </c>
      <c r="T416" s="193">
        <f>S416*H416</f>
        <v>0</v>
      </c>
      <c r="AR416" s="18" t="s">
        <v>230</v>
      </c>
      <c r="AT416" s="18" t="s">
        <v>970</v>
      </c>
      <c r="AU416" s="18" t="s">
        <v>85</v>
      </c>
      <c r="AY416" s="18" t="s">
        <v>178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8" t="s">
        <v>83</v>
      </c>
      <c r="BK416" s="194">
        <f>ROUND(I416*H416,2)</f>
        <v>0</v>
      </c>
      <c r="BL416" s="18" t="s">
        <v>185</v>
      </c>
      <c r="BM416" s="18" t="s">
        <v>4080</v>
      </c>
    </row>
    <row r="417" spans="2:65" s="1" customFormat="1" ht="11.25">
      <c r="B417" s="35"/>
      <c r="C417" s="36"/>
      <c r="D417" s="195" t="s">
        <v>187</v>
      </c>
      <c r="E417" s="36"/>
      <c r="F417" s="196" t="s">
        <v>4079</v>
      </c>
      <c r="G417" s="36"/>
      <c r="H417" s="36"/>
      <c r="I417" s="113"/>
      <c r="J417" s="36"/>
      <c r="K417" s="36"/>
      <c r="L417" s="39"/>
      <c r="M417" s="197"/>
      <c r="N417" s="61"/>
      <c r="O417" s="61"/>
      <c r="P417" s="61"/>
      <c r="Q417" s="61"/>
      <c r="R417" s="61"/>
      <c r="S417" s="61"/>
      <c r="T417" s="62"/>
      <c r="AT417" s="18" t="s">
        <v>187</v>
      </c>
      <c r="AU417" s="18" t="s">
        <v>85</v>
      </c>
    </row>
    <row r="418" spans="2:65" s="1" customFormat="1" ht="16.5" customHeight="1">
      <c r="B418" s="35"/>
      <c r="C418" s="183" t="s">
        <v>533</v>
      </c>
      <c r="D418" s="183" t="s">
        <v>180</v>
      </c>
      <c r="E418" s="184" t="s">
        <v>219</v>
      </c>
      <c r="F418" s="185" t="s">
        <v>220</v>
      </c>
      <c r="G418" s="186" t="s">
        <v>183</v>
      </c>
      <c r="H418" s="187">
        <v>100.8</v>
      </c>
      <c r="I418" s="188"/>
      <c r="J418" s="189">
        <f>ROUND(I418*H418,2)</f>
        <v>0</v>
      </c>
      <c r="K418" s="185" t="s">
        <v>184</v>
      </c>
      <c r="L418" s="39"/>
      <c r="M418" s="190" t="s">
        <v>19</v>
      </c>
      <c r="N418" s="191" t="s">
        <v>46</v>
      </c>
      <c r="O418" s="61"/>
      <c r="P418" s="192">
        <f>O418*H418</f>
        <v>0</v>
      </c>
      <c r="Q418" s="192">
        <v>1.2999999999999999E-4</v>
      </c>
      <c r="R418" s="192">
        <f>Q418*H418</f>
        <v>1.3103999999999999E-2</v>
      </c>
      <c r="S418" s="192">
        <v>0</v>
      </c>
      <c r="T418" s="193">
        <f>S418*H418</f>
        <v>0</v>
      </c>
      <c r="AR418" s="18" t="s">
        <v>185</v>
      </c>
      <c r="AT418" s="18" t="s">
        <v>180</v>
      </c>
      <c r="AU418" s="18" t="s">
        <v>85</v>
      </c>
      <c r="AY418" s="18" t="s">
        <v>178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8" t="s">
        <v>83</v>
      </c>
      <c r="BK418" s="194">
        <f>ROUND(I418*H418,2)</f>
        <v>0</v>
      </c>
      <c r="BL418" s="18" t="s">
        <v>185</v>
      </c>
      <c r="BM418" s="18" t="s">
        <v>4081</v>
      </c>
    </row>
    <row r="419" spans="2:65" s="1" customFormat="1" ht="11.25">
      <c r="B419" s="35"/>
      <c r="C419" s="36"/>
      <c r="D419" s="195" t="s">
        <v>187</v>
      </c>
      <c r="E419" s="36"/>
      <c r="F419" s="196" t="s">
        <v>222</v>
      </c>
      <c r="G419" s="36"/>
      <c r="H419" s="36"/>
      <c r="I419" s="113"/>
      <c r="J419" s="36"/>
      <c r="K419" s="36"/>
      <c r="L419" s="39"/>
      <c r="M419" s="197"/>
      <c r="N419" s="61"/>
      <c r="O419" s="61"/>
      <c r="P419" s="61"/>
      <c r="Q419" s="61"/>
      <c r="R419" s="61"/>
      <c r="S419" s="61"/>
      <c r="T419" s="62"/>
      <c r="AT419" s="18" t="s">
        <v>187</v>
      </c>
      <c r="AU419" s="18" t="s">
        <v>85</v>
      </c>
    </row>
    <row r="420" spans="2:65" s="13" customFormat="1" ht="11.25">
      <c r="B420" s="208"/>
      <c r="C420" s="209"/>
      <c r="D420" s="195" t="s">
        <v>189</v>
      </c>
      <c r="E420" s="210" t="s">
        <v>19</v>
      </c>
      <c r="F420" s="211" t="s">
        <v>4082</v>
      </c>
      <c r="G420" s="209"/>
      <c r="H420" s="212">
        <v>100.8</v>
      </c>
      <c r="I420" s="213"/>
      <c r="J420" s="209"/>
      <c r="K420" s="209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189</v>
      </c>
      <c r="AU420" s="218" t="s">
        <v>85</v>
      </c>
      <c r="AV420" s="13" t="s">
        <v>85</v>
      </c>
      <c r="AW420" s="13" t="s">
        <v>35</v>
      </c>
      <c r="AX420" s="13" t="s">
        <v>83</v>
      </c>
      <c r="AY420" s="218" t="s">
        <v>178</v>
      </c>
    </row>
    <row r="421" spans="2:65" s="1" customFormat="1" ht="16.5" customHeight="1">
      <c r="B421" s="35"/>
      <c r="C421" s="183" t="s">
        <v>538</v>
      </c>
      <c r="D421" s="183" t="s">
        <v>180</v>
      </c>
      <c r="E421" s="184" t="s">
        <v>4083</v>
      </c>
      <c r="F421" s="185" t="s">
        <v>4084</v>
      </c>
      <c r="G421" s="186" t="s">
        <v>496</v>
      </c>
      <c r="H421" s="187">
        <v>52</v>
      </c>
      <c r="I421" s="188"/>
      <c r="J421" s="189">
        <f>ROUND(I421*H421,2)</f>
        <v>0</v>
      </c>
      <c r="K421" s="185" t="s">
        <v>184</v>
      </c>
      <c r="L421" s="39"/>
      <c r="M421" s="190" t="s">
        <v>19</v>
      </c>
      <c r="N421" s="191" t="s">
        <v>46</v>
      </c>
      <c r="O421" s="61"/>
      <c r="P421" s="192">
        <f>O421*H421</f>
        <v>0</v>
      </c>
      <c r="Q421" s="192">
        <v>0</v>
      </c>
      <c r="R421" s="192">
        <f>Q421*H421</f>
        <v>0</v>
      </c>
      <c r="S421" s="192">
        <v>0</v>
      </c>
      <c r="T421" s="193">
        <f>S421*H421</f>
        <v>0</v>
      </c>
      <c r="AR421" s="18" t="s">
        <v>185</v>
      </c>
      <c r="AT421" s="18" t="s">
        <v>180</v>
      </c>
      <c r="AU421" s="18" t="s">
        <v>85</v>
      </c>
      <c r="AY421" s="18" t="s">
        <v>178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8" t="s">
        <v>83</v>
      </c>
      <c r="BK421" s="194">
        <f>ROUND(I421*H421,2)</f>
        <v>0</v>
      </c>
      <c r="BL421" s="18" t="s">
        <v>185</v>
      </c>
      <c r="BM421" s="18" t="s">
        <v>4085</v>
      </c>
    </row>
    <row r="422" spans="2:65" s="1" customFormat="1" ht="11.25">
      <c r="B422" s="35"/>
      <c r="C422" s="36"/>
      <c r="D422" s="195" t="s">
        <v>187</v>
      </c>
      <c r="E422" s="36"/>
      <c r="F422" s="196" t="s">
        <v>4086</v>
      </c>
      <c r="G422" s="36"/>
      <c r="H422" s="36"/>
      <c r="I422" s="113"/>
      <c r="J422" s="36"/>
      <c r="K422" s="36"/>
      <c r="L422" s="39"/>
      <c r="M422" s="197"/>
      <c r="N422" s="61"/>
      <c r="O422" s="61"/>
      <c r="P422" s="61"/>
      <c r="Q422" s="61"/>
      <c r="R422" s="61"/>
      <c r="S422" s="61"/>
      <c r="T422" s="62"/>
      <c r="AT422" s="18" t="s">
        <v>187</v>
      </c>
      <c r="AU422" s="18" t="s">
        <v>85</v>
      </c>
    </row>
    <row r="423" spans="2:65" s="12" customFormat="1" ht="11.25">
      <c r="B423" s="198"/>
      <c r="C423" s="199"/>
      <c r="D423" s="195" t="s">
        <v>189</v>
      </c>
      <c r="E423" s="200" t="s">
        <v>19</v>
      </c>
      <c r="F423" s="201" t="s">
        <v>4087</v>
      </c>
      <c r="G423" s="199"/>
      <c r="H423" s="200" t="s">
        <v>19</v>
      </c>
      <c r="I423" s="202"/>
      <c r="J423" s="199"/>
      <c r="K423" s="199"/>
      <c r="L423" s="203"/>
      <c r="M423" s="204"/>
      <c r="N423" s="205"/>
      <c r="O423" s="205"/>
      <c r="P423" s="205"/>
      <c r="Q423" s="205"/>
      <c r="R423" s="205"/>
      <c r="S423" s="205"/>
      <c r="T423" s="206"/>
      <c r="AT423" s="207" t="s">
        <v>189</v>
      </c>
      <c r="AU423" s="207" t="s">
        <v>85</v>
      </c>
      <c r="AV423" s="12" t="s">
        <v>83</v>
      </c>
      <c r="AW423" s="12" t="s">
        <v>35</v>
      </c>
      <c r="AX423" s="12" t="s">
        <v>75</v>
      </c>
      <c r="AY423" s="207" t="s">
        <v>178</v>
      </c>
    </row>
    <row r="424" spans="2:65" s="13" customFormat="1" ht="11.25">
      <c r="B424" s="208"/>
      <c r="C424" s="209"/>
      <c r="D424" s="195" t="s">
        <v>189</v>
      </c>
      <c r="E424" s="210" t="s">
        <v>19</v>
      </c>
      <c r="F424" s="211" t="s">
        <v>4088</v>
      </c>
      <c r="G424" s="209"/>
      <c r="H424" s="212">
        <v>52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189</v>
      </c>
      <c r="AU424" s="218" t="s">
        <v>85</v>
      </c>
      <c r="AV424" s="13" t="s">
        <v>85</v>
      </c>
      <c r="AW424" s="13" t="s">
        <v>35</v>
      </c>
      <c r="AX424" s="13" t="s">
        <v>83</v>
      </c>
      <c r="AY424" s="218" t="s">
        <v>178</v>
      </c>
    </row>
    <row r="425" spans="2:65" s="1" customFormat="1" ht="16.5" customHeight="1">
      <c r="B425" s="35"/>
      <c r="C425" s="183" t="s">
        <v>544</v>
      </c>
      <c r="D425" s="183" t="s">
        <v>180</v>
      </c>
      <c r="E425" s="184" t="s">
        <v>4089</v>
      </c>
      <c r="F425" s="185" t="s">
        <v>4090</v>
      </c>
      <c r="G425" s="186" t="s">
        <v>496</v>
      </c>
      <c r="H425" s="187">
        <v>1560</v>
      </c>
      <c r="I425" s="188"/>
      <c r="J425" s="189">
        <f>ROUND(I425*H425,2)</f>
        <v>0</v>
      </c>
      <c r="K425" s="185" t="s">
        <v>184</v>
      </c>
      <c r="L425" s="39"/>
      <c r="M425" s="190" t="s">
        <v>19</v>
      </c>
      <c r="N425" s="191" t="s">
        <v>46</v>
      </c>
      <c r="O425" s="61"/>
      <c r="P425" s="192">
        <f>O425*H425</f>
        <v>0</v>
      </c>
      <c r="Q425" s="192">
        <v>0</v>
      </c>
      <c r="R425" s="192">
        <f>Q425*H425</f>
        <v>0</v>
      </c>
      <c r="S425" s="192">
        <v>0</v>
      </c>
      <c r="T425" s="193">
        <f>S425*H425</f>
        <v>0</v>
      </c>
      <c r="AR425" s="18" t="s">
        <v>185</v>
      </c>
      <c r="AT425" s="18" t="s">
        <v>180</v>
      </c>
      <c r="AU425" s="18" t="s">
        <v>85</v>
      </c>
      <c r="AY425" s="18" t="s">
        <v>178</v>
      </c>
      <c r="BE425" s="194">
        <f>IF(N425="základní",J425,0)</f>
        <v>0</v>
      </c>
      <c r="BF425" s="194">
        <f>IF(N425="snížená",J425,0)</f>
        <v>0</v>
      </c>
      <c r="BG425" s="194">
        <f>IF(N425="zákl. přenesená",J425,0)</f>
        <v>0</v>
      </c>
      <c r="BH425" s="194">
        <f>IF(N425="sníž. přenesená",J425,0)</f>
        <v>0</v>
      </c>
      <c r="BI425" s="194">
        <f>IF(N425="nulová",J425,0)</f>
        <v>0</v>
      </c>
      <c r="BJ425" s="18" t="s">
        <v>83</v>
      </c>
      <c r="BK425" s="194">
        <f>ROUND(I425*H425,2)</f>
        <v>0</v>
      </c>
      <c r="BL425" s="18" t="s">
        <v>185</v>
      </c>
      <c r="BM425" s="18" t="s">
        <v>4091</v>
      </c>
    </row>
    <row r="426" spans="2:65" s="1" customFormat="1" ht="11.25">
      <c r="B426" s="35"/>
      <c r="C426" s="36"/>
      <c r="D426" s="195" t="s">
        <v>187</v>
      </c>
      <c r="E426" s="36"/>
      <c r="F426" s="196" t="s">
        <v>4092</v>
      </c>
      <c r="G426" s="36"/>
      <c r="H426" s="36"/>
      <c r="I426" s="113"/>
      <c r="J426" s="36"/>
      <c r="K426" s="36"/>
      <c r="L426" s="39"/>
      <c r="M426" s="197"/>
      <c r="N426" s="61"/>
      <c r="O426" s="61"/>
      <c r="P426" s="61"/>
      <c r="Q426" s="61"/>
      <c r="R426" s="61"/>
      <c r="S426" s="61"/>
      <c r="T426" s="62"/>
      <c r="AT426" s="18" t="s">
        <v>187</v>
      </c>
      <c r="AU426" s="18" t="s">
        <v>85</v>
      </c>
    </row>
    <row r="427" spans="2:65" s="12" customFormat="1" ht="11.25">
      <c r="B427" s="198"/>
      <c r="C427" s="199"/>
      <c r="D427" s="195" t="s">
        <v>189</v>
      </c>
      <c r="E427" s="200" t="s">
        <v>19</v>
      </c>
      <c r="F427" s="201" t="s">
        <v>4093</v>
      </c>
      <c r="G427" s="199"/>
      <c r="H427" s="200" t="s">
        <v>19</v>
      </c>
      <c r="I427" s="202"/>
      <c r="J427" s="199"/>
      <c r="K427" s="199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189</v>
      </c>
      <c r="AU427" s="207" t="s">
        <v>85</v>
      </c>
      <c r="AV427" s="12" t="s">
        <v>83</v>
      </c>
      <c r="AW427" s="12" t="s">
        <v>35</v>
      </c>
      <c r="AX427" s="12" t="s">
        <v>75</v>
      </c>
      <c r="AY427" s="207" t="s">
        <v>178</v>
      </c>
    </row>
    <row r="428" spans="2:65" s="12" customFormat="1" ht="11.25">
      <c r="B428" s="198"/>
      <c r="C428" s="199"/>
      <c r="D428" s="195" t="s">
        <v>189</v>
      </c>
      <c r="E428" s="200" t="s">
        <v>19</v>
      </c>
      <c r="F428" s="201" t="s">
        <v>4094</v>
      </c>
      <c r="G428" s="199"/>
      <c r="H428" s="200" t="s">
        <v>19</v>
      </c>
      <c r="I428" s="202"/>
      <c r="J428" s="199"/>
      <c r="K428" s="199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189</v>
      </c>
      <c r="AU428" s="207" t="s">
        <v>85</v>
      </c>
      <c r="AV428" s="12" t="s">
        <v>83</v>
      </c>
      <c r="AW428" s="12" t="s">
        <v>35</v>
      </c>
      <c r="AX428" s="12" t="s">
        <v>75</v>
      </c>
      <c r="AY428" s="207" t="s">
        <v>178</v>
      </c>
    </row>
    <row r="429" spans="2:65" s="13" customFormat="1" ht="11.25">
      <c r="B429" s="208"/>
      <c r="C429" s="209"/>
      <c r="D429" s="195" t="s">
        <v>189</v>
      </c>
      <c r="E429" s="210" t="s">
        <v>19</v>
      </c>
      <c r="F429" s="211" t="s">
        <v>4095</v>
      </c>
      <c r="G429" s="209"/>
      <c r="H429" s="212">
        <v>1560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189</v>
      </c>
      <c r="AU429" s="218" t="s">
        <v>85</v>
      </c>
      <c r="AV429" s="13" t="s">
        <v>85</v>
      </c>
      <c r="AW429" s="13" t="s">
        <v>35</v>
      </c>
      <c r="AX429" s="13" t="s">
        <v>83</v>
      </c>
      <c r="AY429" s="218" t="s">
        <v>178</v>
      </c>
    </row>
    <row r="430" spans="2:65" s="1" customFormat="1" ht="16.5" customHeight="1">
      <c r="B430" s="35"/>
      <c r="C430" s="183" t="s">
        <v>553</v>
      </c>
      <c r="D430" s="183" t="s">
        <v>180</v>
      </c>
      <c r="E430" s="184" t="s">
        <v>4096</v>
      </c>
      <c r="F430" s="185" t="s">
        <v>4097</v>
      </c>
      <c r="G430" s="186" t="s">
        <v>496</v>
      </c>
      <c r="H430" s="187">
        <v>52</v>
      </c>
      <c r="I430" s="188"/>
      <c r="J430" s="189">
        <f>ROUND(I430*H430,2)</f>
        <v>0</v>
      </c>
      <c r="K430" s="185" t="s">
        <v>184</v>
      </c>
      <c r="L430" s="39"/>
      <c r="M430" s="190" t="s">
        <v>19</v>
      </c>
      <c r="N430" s="191" t="s">
        <v>46</v>
      </c>
      <c r="O430" s="61"/>
      <c r="P430" s="192">
        <f>O430*H430</f>
        <v>0</v>
      </c>
      <c r="Q430" s="192">
        <v>0</v>
      </c>
      <c r="R430" s="192">
        <f>Q430*H430</f>
        <v>0</v>
      </c>
      <c r="S430" s="192">
        <v>0</v>
      </c>
      <c r="T430" s="193">
        <f>S430*H430</f>
        <v>0</v>
      </c>
      <c r="AR430" s="18" t="s">
        <v>185</v>
      </c>
      <c r="AT430" s="18" t="s">
        <v>180</v>
      </c>
      <c r="AU430" s="18" t="s">
        <v>85</v>
      </c>
      <c r="AY430" s="18" t="s">
        <v>178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8" t="s">
        <v>83</v>
      </c>
      <c r="BK430" s="194">
        <f>ROUND(I430*H430,2)</f>
        <v>0</v>
      </c>
      <c r="BL430" s="18" t="s">
        <v>185</v>
      </c>
      <c r="BM430" s="18" t="s">
        <v>4098</v>
      </c>
    </row>
    <row r="431" spans="2:65" s="1" customFormat="1" ht="11.25">
      <c r="B431" s="35"/>
      <c r="C431" s="36"/>
      <c r="D431" s="195" t="s">
        <v>187</v>
      </c>
      <c r="E431" s="36"/>
      <c r="F431" s="196" t="s">
        <v>4099</v>
      </c>
      <c r="G431" s="36"/>
      <c r="H431" s="36"/>
      <c r="I431" s="113"/>
      <c r="J431" s="36"/>
      <c r="K431" s="36"/>
      <c r="L431" s="39"/>
      <c r="M431" s="197"/>
      <c r="N431" s="61"/>
      <c r="O431" s="61"/>
      <c r="P431" s="61"/>
      <c r="Q431" s="61"/>
      <c r="R431" s="61"/>
      <c r="S431" s="61"/>
      <c r="T431" s="62"/>
      <c r="AT431" s="18" t="s">
        <v>187</v>
      </c>
      <c r="AU431" s="18" t="s">
        <v>85</v>
      </c>
    </row>
    <row r="432" spans="2:65" s="12" customFormat="1" ht="11.25">
      <c r="B432" s="198"/>
      <c r="C432" s="199"/>
      <c r="D432" s="195" t="s">
        <v>189</v>
      </c>
      <c r="E432" s="200" t="s">
        <v>19</v>
      </c>
      <c r="F432" s="201" t="s">
        <v>4100</v>
      </c>
      <c r="G432" s="199"/>
      <c r="H432" s="200" t="s">
        <v>19</v>
      </c>
      <c r="I432" s="202"/>
      <c r="J432" s="199"/>
      <c r="K432" s="199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189</v>
      </c>
      <c r="AU432" s="207" t="s">
        <v>85</v>
      </c>
      <c r="AV432" s="12" t="s">
        <v>83</v>
      </c>
      <c r="AW432" s="12" t="s">
        <v>35</v>
      </c>
      <c r="AX432" s="12" t="s">
        <v>75</v>
      </c>
      <c r="AY432" s="207" t="s">
        <v>178</v>
      </c>
    </row>
    <row r="433" spans="2:65" s="13" customFormat="1" ht="11.25">
      <c r="B433" s="208"/>
      <c r="C433" s="209"/>
      <c r="D433" s="195" t="s">
        <v>189</v>
      </c>
      <c r="E433" s="210" t="s">
        <v>19</v>
      </c>
      <c r="F433" s="211" t="s">
        <v>4088</v>
      </c>
      <c r="G433" s="209"/>
      <c r="H433" s="212">
        <v>52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189</v>
      </c>
      <c r="AU433" s="218" t="s">
        <v>85</v>
      </c>
      <c r="AV433" s="13" t="s">
        <v>85</v>
      </c>
      <c r="AW433" s="13" t="s">
        <v>35</v>
      </c>
      <c r="AX433" s="13" t="s">
        <v>83</v>
      </c>
      <c r="AY433" s="218" t="s">
        <v>178</v>
      </c>
    </row>
    <row r="434" spans="2:65" s="1" customFormat="1" ht="16.5" customHeight="1">
      <c r="B434" s="35"/>
      <c r="C434" s="183" t="s">
        <v>560</v>
      </c>
      <c r="D434" s="183" t="s">
        <v>180</v>
      </c>
      <c r="E434" s="184" t="s">
        <v>4101</v>
      </c>
      <c r="F434" s="185" t="s">
        <v>4102</v>
      </c>
      <c r="G434" s="186" t="s">
        <v>291</v>
      </c>
      <c r="H434" s="187">
        <v>44</v>
      </c>
      <c r="I434" s="188"/>
      <c r="J434" s="189">
        <f>ROUND(I434*H434,2)</f>
        <v>0</v>
      </c>
      <c r="K434" s="185" t="s">
        <v>184</v>
      </c>
      <c r="L434" s="39"/>
      <c r="M434" s="190" t="s">
        <v>19</v>
      </c>
      <c r="N434" s="191" t="s">
        <v>46</v>
      </c>
      <c r="O434" s="61"/>
      <c r="P434" s="192">
        <f>O434*H434</f>
        <v>0</v>
      </c>
      <c r="Q434" s="192">
        <v>1.0000000000000001E-5</v>
      </c>
      <c r="R434" s="192">
        <f>Q434*H434</f>
        <v>4.4000000000000002E-4</v>
      </c>
      <c r="S434" s="192">
        <v>0</v>
      </c>
      <c r="T434" s="193">
        <f>S434*H434</f>
        <v>0</v>
      </c>
      <c r="AR434" s="18" t="s">
        <v>185</v>
      </c>
      <c r="AT434" s="18" t="s">
        <v>180</v>
      </c>
      <c r="AU434" s="18" t="s">
        <v>85</v>
      </c>
      <c r="AY434" s="18" t="s">
        <v>178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8" t="s">
        <v>83</v>
      </c>
      <c r="BK434" s="194">
        <f>ROUND(I434*H434,2)</f>
        <v>0</v>
      </c>
      <c r="BL434" s="18" t="s">
        <v>185</v>
      </c>
      <c r="BM434" s="18" t="s">
        <v>4103</v>
      </c>
    </row>
    <row r="435" spans="2:65" s="1" customFormat="1" ht="11.25">
      <c r="B435" s="35"/>
      <c r="C435" s="36"/>
      <c r="D435" s="195" t="s">
        <v>187</v>
      </c>
      <c r="E435" s="36"/>
      <c r="F435" s="196" t="s">
        <v>4104</v>
      </c>
      <c r="G435" s="36"/>
      <c r="H435" s="36"/>
      <c r="I435" s="113"/>
      <c r="J435" s="36"/>
      <c r="K435" s="36"/>
      <c r="L435" s="39"/>
      <c r="M435" s="197"/>
      <c r="N435" s="61"/>
      <c r="O435" s="61"/>
      <c r="P435" s="61"/>
      <c r="Q435" s="61"/>
      <c r="R435" s="61"/>
      <c r="S435" s="61"/>
      <c r="T435" s="62"/>
      <c r="AT435" s="18" t="s">
        <v>187</v>
      </c>
      <c r="AU435" s="18" t="s">
        <v>85</v>
      </c>
    </row>
    <row r="436" spans="2:65" s="12" customFormat="1" ht="11.25">
      <c r="B436" s="198"/>
      <c r="C436" s="199"/>
      <c r="D436" s="195" t="s">
        <v>189</v>
      </c>
      <c r="E436" s="200" t="s">
        <v>19</v>
      </c>
      <c r="F436" s="201" t="s">
        <v>4105</v>
      </c>
      <c r="G436" s="199"/>
      <c r="H436" s="200" t="s">
        <v>19</v>
      </c>
      <c r="I436" s="202"/>
      <c r="J436" s="199"/>
      <c r="K436" s="199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189</v>
      </c>
      <c r="AU436" s="207" t="s">
        <v>85</v>
      </c>
      <c r="AV436" s="12" t="s">
        <v>83</v>
      </c>
      <c r="AW436" s="12" t="s">
        <v>35</v>
      </c>
      <c r="AX436" s="12" t="s">
        <v>75</v>
      </c>
      <c r="AY436" s="207" t="s">
        <v>178</v>
      </c>
    </row>
    <row r="437" spans="2:65" s="12" customFormat="1" ht="11.25">
      <c r="B437" s="198"/>
      <c r="C437" s="199"/>
      <c r="D437" s="195" t="s">
        <v>189</v>
      </c>
      <c r="E437" s="200" t="s">
        <v>19</v>
      </c>
      <c r="F437" s="201" t="s">
        <v>4106</v>
      </c>
      <c r="G437" s="199"/>
      <c r="H437" s="200" t="s">
        <v>19</v>
      </c>
      <c r="I437" s="202"/>
      <c r="J437" s="199"/>
      <c r="K437" s="199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189</v>
      </c>
      <c r="AU437" s="207" t="s">
        <v>85</v>
      </c>
      <c r="AV437" s="12" t="s">
        <v>83</v>
      </c>
      <c r="AW437" s="12" t="s">
        <v>35</v>
      </c>
      <c r="AX437" s="12" t="s">
        <v>75</v>
      </c>
      <c r="AY437" s="207" t="s">
        <v>178</v>
      </c>
    </row>
    <row r="438" spans="2:65" s="13" customFormat="1" ht="11.25">
      <c r="B438" s="208"/>
      <c r="C438" s="209"/>
      <c r="D438" s="195" t="s">
        <v>189</v>
      </c>
      <c r="E438" s="210" t="s">
        <v>19</v>
      </c>
      <c r="F438" s="211" t="s">
        <v>4107</v>
      </c>
      <c r="G438" s="209"/>
      <c r="H438" s="212">
        <v>28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189</v>
      </c>
      <c r="AU438" s="218" t="s">
        <v>85</v>
      </c>
      <c r="AV438" s="13" t="s">
        <v>85</v>
      </c>
      <c r="AW438" s="13" t="s">
        <v>35</v>
      </c>
      <c r="AX438" s="13" t="s">
        <v>75</v>
      </c>
      <c r="AY438" s="218" t="s">
        <v>178</v>
      </c>
    </row>
    <row r="439" spans="2:65" s="12" customFormat="1" ht="11.25">
      <c r="B439" s="198"/>
      <c r="C439" s="199"/>
      <c r="D439" s="195" t="s">
        <v>189</v>
      </c>
      <c r="E439" s="200" t="s">
        <v>19</v>
      </c>
      <c r="F439" s="201" t="s">
        <v>4108</v>
      </c>
      <c r="G439" s="199"/>
      <c r="H439" s="200" t="s">
        <v>19</v>
      </c>
      <c r="I439" s="202"/>
      <c r="J439" s="199"/>
      <c r="K439" s="199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189</v>
      </c>
      <c r="AU439" s="207" t="s">
        <v>85</v>
      </c>
      <c r="AV439" s="12" t="s">
        <v>83</v>
      </c>
      <c r="AW439" s="12" t="s">
        <v>35</v>
      </c>
      <c r="AX439" s="12" t="s">
        <v>75</v>
      </c>
      <c r="AY439" s="207" t="s">
        <v>178</v>
      </c>
    </row>
    <row r="440" spans="2:65" s="12" customFormat="1" ht="11.25">
      <c r="B440" s="198"/>
      <c r="C440" s="199"/>
      <c r="D440" s="195" t="s">
        <v>189</v>
      </c>
      <c r="E440" s="200" t="s">
        <v>19</v>
      </c>
      <c r="F440" s="201" t="s">
        <v>4109</v>
      </c>
      <c r="G440" s="199"/>
      <c r="H440" s="200" t="s">
        <v>19</v>
      </c>
      <c r="I440" s="202"/>
      <c r="J440" s="199"/>
      <c r="K440" s="199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189</v>
      </c>
      <c r="AU440" s="207" t="s">
        <v>85</v>
      </c>
      <c r="AV440" s="12" t="s">
        <v>83</v>
      </c>
      <c r="AW440" s="12" t="s">
        <v>35</v>
      </c>
      <c r="AX440" s="12" t="s">
        <v>75</v>
      </c>
      <c r="AY440" s="207" t="s">
        <v>178</v>
      </c>
    </row>
    <row r="441" spans="2:65" s="13" customFormat="1" ht="11.25">
      <c r="B441" s="208"/>
      <c r="C441" s="209"/>
      <c r="D441" s="195" t="s">
        <v>189</v>
      </c>
      <c r="E441" s="210" t="s">
        <v>19</v>
      </c>
      <c r="F441" s="211" t="s">
        <v>4110</v>
      </c>
      <c r="G441" s="209"/>
      <c r="H441" s="212">
        <v>16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189</v>
      </c>
      <c r="AU441" s="218" t="s">
        <v>85</v>
      </c>
      <c r="AV441" s="13" t="s">
        <v>85</v>
      </c>
      <c r="AW441" s="13" t="s">
        <v>35</v>
      </c>
      <c r="AX441" s="13" t="s">
        <v>75</v>
      </c>
      <c r="AY441" s="218" t="s">
        <v>178</v>
      </c>
    </row>
    <row r="442" spans="2:65" s="14" customFormat="1" ht="11.25">
      <c r="B442" s="219"/>
      <c r="C442" s="220"/>
      <c r="D442" s="195" t="s">
        <v>189</v>
      </c>
      <c r="E442" s="221" t="s">
        <v>19</v>
      </c>
      <c r="F442" s="222" t="s">
        <v>258</v>
      </c>
      <c r="G442" s="220"/>
      <c r="H442" s="223">
        <v>44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189</v>
      </c>
      <c r="AU442" s="229" t="s">
        <v>85</v>
      </c>
      <c r="AV442" s="14" t="s">
        <v>185</v>
      </c>
      <c r="AW442" s="14" t="s">
        <v>35</v>
      </c>
      <c r="AX442" s="14" t="s">
        <v>83</v>
      </c>
      <c r="AY442" s="229" t="s">
        <v>178</v>
      </c>
    </row>
    <row r="443" spans="2:65" s="1" customFormat="1" ht="16.5" customHeight="1">
      <c r="B443" s="35"/>
      <c r="C443" s="183" t="s">
        <v>567</v>
      </c>
      <c r="D443" s="183" t="s">
        <v>180</v>
      </c>
      <c r="E443" s="184" t="s">
        <v>4111</v>
      </c>
      <c r="F443" s="185" t="s">
        <v>4112</v>
      </c>
      <c r="G443" s="186" t="s">
        <v>291</v>
      </c>
      <c r="H443" s="187">
        <v>44</v>
      </c>
      <c r="I443" s="188"/>
      <c r="J443" s="189">
        <f>ROUND(I443*H443,2)</f>
        <v>0</v>
      </c>
      <c r="K443" s="185" t="s">
        <v>184</v>
      </c>
      <c r="L443" s="39"/>
      <c r="M443" s="190" t="s">
        <v>19</v>
      </c>
      <c r="N443" s="191" t="s">
        <v>46</v>
      </c>
      <c r="O443" s="61"/>
      <c r="P443" s="192">
        <f>O443*H443</f>
        <v>0</v>
      </c>
      <c r="Q443" s="192">
        <v>1.4999999999999999E-4</v>
      </c>
      <c r="R443" s="192">
        <f>Q443*H443</f>
        <v>6.5999999999999991E-3</v>
      </c>
      <c r="S443" s="192">
        <v>0</v>
      </c>
      <c r="T443" s="193">
        <f>S443*H443</f>
        <v>0</v>
      </c>
      <c r="AR443" s="18" t="s">
        <v>185</v>
      </c>
      <c r="AT443" s="18" t="s">
        <v>180</v>
      </c>
      <c r="AU443" s="18" t="s">
        <v>85</v>
      </c>
      <c r="AY443" s="18" t="s">
        <v>178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8" t="s">
        <v>83</v>
      </c>
      <c r="BK443" s="194">
        <f>ROUND(I443*H443,2)</f>
        <v>0</v>
      </c>
      <c r="BL443" s="18" t="s">
        <v>185</v>
      </c>
      <c r="BM443" s="18" t="s">
        <v>4113</v>
      </c>
    </row>
    <row r="444" spans="2:65" s="1" customFormat="1" ht="11.25">
      <c r="B444" s="35"/>
      <c r="C444" s="36"/>
      <c r="D444" s="195" t="s">
        <v>187</v>
      </c>
      <c r="E444" s="36"/>
      <c r="F444" s="196" t="s">
        <v>4114</v>
      </c>
      <c r="G444" s="36"/>
      <c r="H444" s="36"/>
      <c r="I444" s="113"/>
      <c r="J444" s="36"/>
      <c r="K444" s="36"/>
      <c r="L444" s="39"/>
      <c r="M444" s="197"/>
      <c r="N444" s="61"/>
      <c r="O444" s="61"/>
      <c r="P444" s="61"/>
      <c r="Q444" s="61"/>
      <c r="R444" s="61"/>
      <c r="S444" s="61"/>
      <c r="T444" s="62"/>
      <c r="AT444" s="18" t="s">
        <v>187</v>
      </c>
      <c r="AU444" s="18" t="s">
        <v>85</v>
      </c>
    </row>
    <row r="445" spans="2:65" s="12" customFormat="1" ht="11.25">
      <c r="B445" s="198"/>
      <c r="C445" s="199"/>
      <c r="D445" s="195" t="s">
        <v>189</v>
      </c>
      <c r="E445" s="200" t="s">
        <v>19</v>
      </c>
      <c r="F445" s="201" t="s">
        <v>4105</v>
      </c>
      <c r="G445" s="199"/>
      <c r="H445" s="200" t="s">
        <v>19</v>
      </c>
      <c r="I445" s="202"/>
      <c r="J445" s="199"/>
      <c r="K445" s="199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189</v>
      </c>
      <c r="AU445" s="207" t="s">
        <v>85</v>
      </c>
      <c r="AV445" s="12" t="s">
        <v>83</v>
      </c>
      <c r="AW445" s="12" t="s">
        <v>35</v>
      </c>
      <c r="AX445" s="12" t="s">
        <v>75</v>
      </c>
      <c r="AY445" s="207" t="s">
        <v>178</v>
      </c>
    </row>
    <row r="446" spans="2:65" s="12" customFormat="1" ht="11.25">
      <c r="B446" s="198"/>
      <c r="C446" s="199"/>
      <c r="D446" s="195" t="s">
        <v>189</v>
      </c>
      <c r="E446" s="200" t="s">
        <v>19</v>
      </c>
      <c r="F446" s="201" t="s">
        <v>4106</v>
      </c>
      <c r="G446" s="199"/>
      <c r="H446" s="200" t="s">
        <v>19</v>
      </c>
      <c r="I446" s="202"/>
      <c r="J446" s="199"/>
      <c r="K446" s="199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189</v>
      </c>
      <c r="AU446" s="207" t="s">
        <v>85</v>
      </c>
      <c r="AV446" s="12" t="s">
        <v>83</v>
      </c>
      <c r="AW446" s="12" t="s">
        <v>35</v>
      </c>
      <c r="AX446" s="12" t="s">
        <v>75</v>
      </c>
      <c r="AY446" s="207" t="s">
        <v>178</v>
      </c>
    </row>
    <row r="447" spans="2:65" s="13" customFormat="1" ht="11.25">
      <c r="B447" s="208"/>
      <c r="C447" s="209"/>
      <c r="D447" s="195" t="s">
        <v>189</v>
      </c>
      <c r="E447" s="210" t="s">
        <v>19</v>
      </c>
      <c r="F447" s="211" t="s">
        <v>4107</v>
      </c>
      <c r="G447" s="209"/>
      <c r="H447" s="212">
        <v>28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189</v>
      </c>
      <c r="AU447" s="218" t="s">
        <v>85</v>
      </c>
      <c r="AV447" s="13" t="s">
        <v>85</v>
      </c>
      <c r="AW447" s="13" t="s">
        <v>35</v>
      </c>
      <c r="AX447" s="13" t="s">
        <v>75</v>
      </c>
      <c r="AY447" s="218" t="s">
        <v>178</v>
      </c>
    </row>
    <row r="448" spans="2:65" s="12" customFormat="1" ht="11.25">
      <c r="B448" s="198"/>
      <c r="C448" s="199"/>
      <c r="D448" s="195" t="s">
        <v>189</v>
      </c>
      <c r="E448" s="200" t="s">
        <v>19</v>
      </c>
      <c r="F448" s="201" t="s">
        <v>4108</v>
      </c>
      <c r="G448" s="199"/>
      <c r="H448" s="200" t="s">
        <v>19</v>
      </c>
      <c r="I448" s="202"/>
      <c r="J448" s="199"/>
      <c r="K448" s="199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189</v>
      </c>
      <c r="AU448" s="207" t="s">
        <v>85</v>
      </c>
      <c r="AV448" s="12" t="s">
        <v>83</v>
      </c>
      <c r="AW448" s="12" t="s">
        <v>35</v>
      </c>
      <c r="AX448" s="12" t="s">
        <v>75</v>
      </c>
      <c r="AY448" s="207" t="s">
        <v>178</v>
      </c>
    </row>
    <row r="449" spans="2:65" s="12" customFormat="1" ht="11.25">
      <c r="B449" s="198"/>
      <c r="C449" s="199"/>
      <c r="D449" s="195" t="s">
        <v>189</v>
      </c>
      <c r="E449" s="200" t="s">
        <v>19</v>
      </c>
      <c r="F449" s="201" t="s">
        <v>4109</v>
      </c>
      <c r="G449" s="199"/>
      <c r="H449" s="200" t="s">
        <v>19</v>
      </c>
      <c r="I449" s="202"/>
      <c r="J449" s="199"/>
      <c r="K449" s="199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189</v>
      </c>
      <c r="AU449" s="207" t="s">
        <v>85</v>
      </c>
      <c r="AV449" s="12" t="s">
        <v>83</v>
      </c>
      <c r="AW449" s="12" t="s">
        <v>35</v>
      </c>
      <c r="AX449" s="12" t="s">
        <v>75</v>
      </c>
      <c r="AY449" s="207" t="s">
        <v>178</v>
      </c>
    </row>
    <row r="450" spans="2:65" s="13" customFormat="1" ht="11.25">
      <c r="B450" s="208"/>
      <c r="C450" s="209"/>
      <c r="D450" s="195" t="s">
        <v>189</v>
      </c>
      <c r="E450" s="210" t="s">
        <v>19</v>
      </c>
      <c r="F450" s="211" t="s">
        <v>4110</v>
      </c>
      <c r="G450" s="209"/>
      <c r="H450" s="212">
        <v>16</v>
      </c>
      <c r="I450" s="213"/>
      <c r="J450" s="209"/>
      <c r="K450" s="209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189</v>
      </c>
      <c r="AU450" s="218" t="s">
        <v>85</v>
      </c>
      <c r="AV450" s="13" t="s">
        <v>85</v>
      </c>
      <c r="AW450" s="13" t="s">
        <v>35</v>
      </c>
      <c r="AX450" s="13" t="s">
        <v>75</v>
      </c>
      <c r="AY450" s="218" t="s">
        <v>178</v>
      </c>
    </row>
    <row r="451" spans="2:65" s="14" customFormat="1" ht="11.25">
      <c r="B451" s="219"/>
      <c r="C451" s="220"/>
      <c r="D451" s="195" t="s">
        <v>189</v>
      </c>
      <c r="E451" s="221" t="s">
        <v>19</v>
      </c>
      <c r="F451" s="222" t="s">
        <v>258</v>
      </c>
      <c r="G451" s="220"/>
      <c r="H451" s="223">
        <v>44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189</v>
      </c>
      <c r="AU451" s="229" t="s">
        <v>85</v>
      </c>
      <c r="AV451" s="14" t="s">
        <v>185</v>
      </c>
      <c r="AW451" s="14" t="s">
        <v>35</v>
      </c>
      <c r="AX451" s="14" t="s">
        <v>83</v>
      </c>
      <c r="AY451" s="229" t="s">
        <v>178</v>
      </c>
    </row>
    <row r="452" spans="2:65" s="1" customFormat="1" ht="16.5" customHeight="1">
      <c r="B452" s="35"/>
      <c r="C452" s="183" t="s">
        <v>575</v>
      </c>
      <c r="D452" s="183" t="s">
        <v>180</v>
      </c>
      <c r="E452" s="184" t="s">
        <v>224</v>
      </c>
      <c r="F452" s="185" t="s">
        <v>225</v>
      </c>
      <c r="G452" s="186" t="s">
        <v>226</v>
      </c>
      <c r="H452" s="187">
        <v>13.04</v>
      </c>
      <c r="I452" s="188"/>
      <c r="J452" s="189">
        <f>ROUND(I452*H452,2)</f>
        <v>0</v>
      </c>
      <c r="K452" s="185" t="s">
        <v>184</v>
      </c>
      <c r="L452" s="39"/>
      <c r="M452" s="190" t="s">
        <v>19</v>
      </c>
      <c r="N452" s="191" t="s">
        <v>46</v>
      </c>
      <c r="O452" s="61"/>
      <c r="P452" s="192">
        <f>O452*H452</f>
        <v>0</v>
      </c>
      <c r="Q452" s="192">
        <v>0</v>
      </c>
      <c r="R452" s="192">
        <f>Q452*H452</f>
        <v>0</v>
      </c>
      <c r="S452" s="192">
        <v>2.2000000000000002</v>
      </c>
      <c r="T452" s="193">
        <f>S452*H452</f>
        <v>28.687999999999999</v>
      </c>
      <c r="AR452" s="18" t="s">
        <v>185</v>
      </c>
      <c r="AT452" s="18" t="s">
        <v>180</v>
      </c>
      <c r="AU452" s="18" t="s">
        <v>85</v>
      </c>
      <c r="AY452" s="18" t="s">
        <v>178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8" t="s">
        <v>83</v>
      </c>
      <c r="BK452" s="194">
        <f>ROUND(I452*H452,2)</f>
        <v>0</v>
      </c>
      <c r="BL452" s="18" t="s">
        <v>185</v>
      </c>
      <c r="BM452" s="18" t="s">
        <v>4115</v>
      </c>
    </row>
    <row r="453" spans="2:65" s="1" customFormat="1" ht="11.25">
      <c r="B453" s="35"/>
      <c r="C453" s="36"/>
      <c r="D453" s="195" t="s">
        <v>187</v>
      </c>
      <c r="E453" s="36"/>
      <c r="F453" s="196" t="s">
        <v>228</v>
      </c>
      <c r="G453" s="36"/>
      <c r="H453" s="36"/>
      <c r="I453" s="113"/>
      <c r="J453" s="36"/>
      <c r="K453" s="36"/>
      <c r="L453" s="39"/>
      <c r="M453" s="197"/>
      <c r="N453" s="61"/>
      <c r="O453" s="61"/>
      <c r="P453" s="61"/>
      <c r="Q453" s="61"/>
      <c r="R453" s="61"/>
      <c r="S453" s="61"/>
      <c r="T453" s="62"/>
      <c r="AT453" s="18" t="s">
        <v>187</v>
      </c>
      <c r="AU453" s="18" t="s">
        <v>85</v>
      </c>
    </row>
    <row r="454" spans="2:65" s="12" customFormat="1" ht="11.25">
      <c r="B454" s="198"/>
      <c r="C454" s="199"/>
      <c r="D454" s="195" t="s">
        <v>189</v>
      </c>
      <c r="E454" s="200" t="s">
        <v>19</v>
      </c>
      <c r="F454" s="201" t="s">
        <v>4116</v>
      </c>
      <c r="G454" s="199"/>
      <c r="H454" s="200" t="s">
        <v>19</v>
      </c>
      <c r="I454" s="202"/>
      <c r="J454" s="199"/>
      <c r="K454" s="199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189</v>
      </c>
      <c r="AU454" s="207" t="s">
        <v>85</v>
      </c>
      <c r="AV454" s="12" t="s">
        <v>83</v>
      </c>
      <c r="AW454" s="12" t="s">
        <v>35</v>
      </c>
      <c r="AX454" s="12" t="s">
        <v>75</v>
      </c>
      <c r="AY454" s="207" t="s">
        <v>178</v>
      </c>
    </row>
    <row r="455" spans="2:65" s="13" customFormat="1" ht="11.25">
      <c r="B455" s="208"/>
      <c r="C455" s="209"/>
      <c r="D455" s="195" t="s">
        <v>189</v>
      </c>
      <c r="E455" s="210" t="s">
        <v>19</v>
      </c>
      <c r="F455" s="211" t="s">
        <v>4117</v>
      </c>
      <c r="G455" s="209"/>
      <c r="H455" s="212">
        <v>13.04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189</v>
      </c>
      <c r="AU455" s="218" t="s">
        <v>85</v>
      </c>
      <c r="AV455" s="13" t="s">
        <v>85</v>
      </c>
      <c r="AW455" s="13" t="s">
        <v>35</v>
      </c>
      <c r="AX455" s="13" t="s">
        <v>83</v>
      </c>
      <c r="AY455" s="218" t="s">
        <v>178</v>
      </c>
    </row>
    <row r="456" spans="2:65" s="1" customFormat="1" ht="16.5" customHeight="1">
      <c r="B456" s="35"/>
      <c r="C456" s="183" t="s">
        <v>582</v>
      </c>
      <c r="D456" s="183" t="s">
        <v>180</v>
      </c>
      <c r="E456" s="184" t="s">
        <v>4118</v>
      </c>
      <c r="F456" s="185" t="s">
        <v>4119</v>
      </c>
      <c r="G456" s="186" t="s">
        <v>183</v>
      </c>
      <c r="H456" s="187">
        <v>82.823999999999998</v>
      </c>
      <c r="I456" s="188"/>
      <c r="J456" s="189">
        <f>ROUND(I456*H456,2)</f>
        <v>0</v>
      </c>
      <c r="K456" s="185" t="s">
        <v>212</v>
      </c>
      <c r="L456" s="39"/>
      <c r="M456" s="190" t="s">
        <v>19</v>
      </c>
      <c r="N456" s="191" t="s">
        <v>46</v>
      </c>
      <c r="O456" s="61"/>
      <c r="P456" s="192">
        <f>O456*H456</f>
        <v>0</v>
      </c>
      <c r="Q456" s="192">
        <v>0</v>
      </c>
      <c r="R456" s="192">
        <f>Q456*H456</f>
        <v>0</v>
      </c>
      <c r="S456" s="192">
        <v>0.28000000000000003</v>
      </c>
      <c r="T456" s="193">
        <f>S456*H456</f>
        <v>23.190720000000002</v>
      </c>
      <c r="AR456" s="18" t="s">
        <v>185</v>
      </c>
      <c r="AT456" s="18" t="s">
        <v>180</v>
      </c>
      <c r="AU456" s="18" t="s">
        <v>85</v>
      </c>
      <c r="AY456" s="18" t="s">
        <v>178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18" t="s">
        <v>83</v>
      </c>
      <c r="BK456" s="194">
        <f>ROUND(I456*H456,2)</f>
        <v>0</v>
      </c>
      <c r="BL456" s="18" t="s">
        <v>185</v>
      </c>
      <c r="BM456" s="18" t="s">
        <v>4120</v>
      </c>
    </row>
    <row r="457" spans="2:65" s="1" customFormat="1" ht="11.25">
      <c r="B457" s="35"/>
      <c r="C457" s="36"/>
      <c r="D457" s="195" t="s">
        <v>187</v>
      </c>
      <c r="E457" s="36"/>
      <c r="F457" s="196" t="s">
        <v>4121</v>
      </c>
      <c r="G457" s="36"/>
      <c r="H457" s="36"/>
      <c r="I457" s="113"/>
      <c r="J457" s="36"/>
      <c r="K457" s="36"/>
      <c r="L457" s="39"/>
      <c r="M457" s="197"/>
      <c r="N457" s="61"/>
      <c r="O457" s="61"/>
      <c r="P457" s="61"/>
      <c r="Q457" s="61"/>
      <c r="R457" s="61"/>
      <c r="S457" s="61"/>
      <c r="T457" s="62"/>
      <c r="AT457" s="18" t="s">
        <v>187</v>
      </c>
      <c r="AU457" s="18" t="s">
        <v>85</v>
      </c>
    </row>
    <row r="458" spans="2:65" s="12" customFormat="1" ht="11.25">
      <c r="B458" s="198"/>
      <c r="C458" s="199"/>
      <c r="D458" s="195" t="s">
        <v>189</v>
      </c>
      <c r="E458" s="200" t="s">
        <v>19</v>
      </c>
      <c r="F458" s="201" t="s">
        <v>4122</v>
      </c>
      <c r="G458" s="199"/>
      <c r="H458" s="200" t="s">
        <v>19</v>
      </c>
      <c r="I458" s="202"/>
      <c r="J458" s="199"/>
      <c r="K458" s="199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189</v>
      </c>
      <c r="AU458" s="207" t="s">
        <v>85</v>
      </c>
      <c r="AV458" s="12" t="s">
        <v>83</v>
      </c>
      <c r="AW458" s="12" t="s">
        <v>35</v>
      </c>
      <c r="AX458" s="12" t="s">
        <v>75</v>
      </c>
      <c r="AY458" s="207" t="s">
        <v>178</v>
      </c>
    </row>
    <row r="459" spans="2:65" s="13" customFormat="1" ht="11.25">
      <c r="B459" s="208"/>
      <c r="C459" s="209"/>
      <c r="D459" s="195" t="s">
        <v>189</v>
      </c>
      <c r="E459" s="210" t="s">
        <v>19</v>
      </c>
      <c r="F459" s="211" t="s">
        <v>4123</v>
      </c>
      <c r="G459" s="209"/>
      <c r="H459" s="212">
        <v>82.823999999999998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189</v>
      </c>
      <c r="AU459" s="218" t="s">
        <v>85</v>
      </c>
      <c r="AV459" s="13" t="s">
        <v>85</v>
      </c>
      <c r="AW459" s="13" t="s">
        <v>35</v>
      </c>
      <c r="AX459" s="13" t="s">
        <v>83</v>
      </c>
      <c r="AY459" s="218" t="s">
        <v>178</v>
      </c>
    </row>
    <row r="460" spans="2:65" s="1" customFormat="1" ht="16.5" customHeight="1">
      <c r="B460" s="35"/>
      <c r="C460" s="183" t="s">
        <v>590</v>
      </c>
      <c r="D460" s="183" t="s">
        <v>180</v>
      </c>
      <c r="E460" s="184" t="s">
        <v>4124</v>
      </c>
      <c r="F460" s="185" t="s">
        <v>4125</v>
      </c>
      <c r="G460" s="186" t="s">
        <v>226</v>
      </c>
      <c r="H460" s="187">
        <v>8.0690000000000008</v>
      </c>
      <c r="I460" s="188"/>
      <c r="J460" s="189">
        <f>ROUND(I460*H460,2)</f>
        <v>0</v>
      </c>
      <c r="K460" s="185" t="s">
        <v>184</v>
      </c>
      <c r="L460" s="39"/>
      <c r="M460" s="190" t="s">
        <v>19</v>
      </c>
      <c r="N460" s="191" t="s">
        <v>46</v>
      </c>
      <c r="O460" s="61"/>
      <c r="P460" s="192">
        <f>O460*H460</f>
        <v>0</v>
      </c>
      <c r="Q460" s="192">
        <v>0</v>
      </c>
      <c r="R460" s="192">
        <f>Q460*H460</f>
        <v>0</v>
      </c>
      <c r="S460" s="192">
        <v>2.2000000000000002</v>
      </c>
      <c r="T460" s="193">
        <f>S460*H460</f>
        <v>17.751800000000003</v>
      </c>
      <c r="AR460" s="18" t="s">
        <v>185</v>
      </c>
      <c r="AT460" s="18" t="s">
        <v>180</v>
      </c>
      <c r="AU460" s="18" t="s">
        <v>85</v>
      </c>
      <c r="AY460" s="18" t="s">
        <v>178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8" t="s">
        <v>83</v>
      </c>
      <c r="BK460" s="194">
        <f>ROUND(I460*H460,2)</f>
        <v>0</v>
      </c>
      <c r="BL460" s="18" t="s">
        <v>185</v>
      </c>
      <c r="BM460" s="18" t="s">
        <v>4126</v>
      </c>
    </row>
    <row r="461" spans="2:65" s="1" customFormat="1" ht="11.25">
      <c r="B461" s="35"/>
      <c r="C461" s="36"/>
      <c r="D461" s="195" t="s">
        <v>187</v>
      </c>
      <c r="E461" s="36"/>
      <c r="F461" s="196" t="s">
        <v>4127</v>
      </c>
      <c r="G461" s="36"/>
      <c r="H461" s="36"/>
      <c r="I461" s="113"/>
      <c r="J461" s="36"/>
      <c r="K461" s="36"/>
      <c r="L461" s="39"/>
      <c r="M461" s="197"/>
      <c r="N461" s="61"/>
      <c r="O461" s="61"/>
      <c r="P461" s="61"/>
      <c r="Q461" s="61"/>
      <c r="R461" s="61"/>
      <c r="S461" s="61"/>
      <c r="T461" s="62"/>
      <c r="AT461" s="18" t="s">
        <v>187</v>
      </c>
      <c r="AU461" s="18" t="s">
        <v>85</v>
      </c>
    </row>
    <row r="462" spans="2:65" s="12" customFormat="1" ht="11.25">
      <c r="B462" s="198"/>
      <c r="C462" s="199"/>
      <c r="D462" s="195" t="s">
        <v>189</v>
      </c>
      <c r="E462" s="200" t="s">
        <v>19</v>
      </c>
      <c r="F462" s="201" t="s">
        <v>4128</v>
      </c>
      <c r="G462" s="199"/>
      <c r="H462" s="200" t="s">
        <v>19</v>
      </c>
      <c r="I462" s="202"/>
      <c r="J462" s="199"/>
      <c r="K462" s="199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189</v>
      </c>
      <c r="AU462" s="207" t="s">
        <v>85</v>
      </c>
      <c r="AV462" s="12" t="s">
        <v>83</v>
      </c>
      <c r="AW462" s="12" t="s">
        <v>35</v>
      </c>
      <c r="AX462" s="12" t="s">
        <v>75</v>
      </c>
      <c r="AY462" s="207" t="s">
        <v>178</v>
      </c>
    </row>
    <row r="463" spans="2:65" s="13" customFormat="1" ht="11.25">
      <c r="B463" s="208"/>
      <c r="C463" s="209"/>
      <c r="D463" s="195" t="s">
        <v>189</v>
      </c>
      <c r="E463" s="210" t="s">
        <v>19</v>
      </c>
      <c r="F463" s="211" t="s">
        <v>4129</v>
      </c>
      <c r="G463" s="209"/>
      <c r="H463" s="212">
        <v>8.0690000000000008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189</v>
      </c>
      <c r="AU463" s="218" t="s">
        <v>85</v>
      </c>
      <c r="AV463" s="13" t="s">
        <v>85</v>
      </c>
      <c r="AW463" s="13" t="s">
        <v>35</v>
      </c>
      <c r="AX463" s="13" t="s">
        <v>83</v>
      </c>
      <c r="AY463" s="218" t="s">
        <v>178</v>
      </c>
    </row>
    <row r="464" spans="2:65" s="1" customFormat="1" ht="16.5" customHeight="1">
      <c r="B464" s="35"/>
      <c r="C464" s="183" t="s">
        <v>600</v>
      </c>
      <c r="D464" s="183" t="s">
        <v>180</v>
      </c>
      <c r="E464" s="184" t="s">
        <v>4130</v>
      </c>
      <c r="F464" s="185" t="s">
        <v>4131</v>
      </c>
      <c r="G464" s="186" t="s">
        <v>291</v>
      </c>
      <c r="H464" s="187">
        <v>192</v>
      </c>
      <c r="I464" s="188"/>
      <c r="J464" s="189">
        <f>ROUND(I464*H464,2)</f>
        <v>0</v>
      </c>
      <c r="K464" s="185" t="s">
        <v>184</v>
      </c>
      <c r="L464" s="39"/>
      <c r="M464" s="190" t="s">
        <v>19</v>
      </c>
      <c r="N464" s="191" t="s">
        <v>46</v>
      </c>
      <c r="O464" s="61"/>
      <c r="P464" s="192">
        <f>O464*H464</f>
        <v>0</v>
      </c>
      <c r="Q464" s="192">
        <v>0</v>
      </c>
      <c r="R464" s="192">
        <f>Q464*H464</f>
        <v>0</v>
      </c>
      <c r="S464" s="192">
        <v>5.3999999999999999E-2</v>
      </c>
      <c r="T464" s="193">
        <f>S464*H464</f>
        <v>10.368</v>
      </c>
      <c r="AR464" s="18" t="s">
        <v>185</v>
      </c>
      <c r="AT464" s="18" t="s">
        <v>180</v>
      </c>
      <c r="AU464" s="18" t="s">
        <v>85</v>
      </c>
      <c r="AY464" s="18" t="s">
        <v>178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8" t="s">
        <v>83</v>
      </c>
      <c r="BK464" s="194">
        <f>ROUND(I464*H464,2)</f>
        <v>0</v>
      </c>
      <c r="BL464" s="18" t="s">
        <v>185</v>
      </c>
      <c r="BM464" s="18" t="s">
        <v>4132</v>
      </c>
    </row>
    <row r="465" spans="2:65" s="1" customFormat="1" ht="11.25">
      <c r="B465" s="35"/>
      <c r="C465" s="36"/>
      <c r="D465" s="195" t="s">
        <v>187</v>
      </c>
      <c r="E465" s="36"/>
      <c r="F465" s="196" t="s">
        <v>4133</v>
      </c>
      <c r="G465" s="36"/>
      <c r="H465" s="36"/>
      <c r="I465" s="113"/>
      <c r="J465" s="36"/>
      <c r="K465" s="36"/>
      <c r="L465" s="39"/>
      <c r="M465" s="197"/>
      <c r="N465" s="61"/>
      <c r="O465" s="61"/>
      <c r="P465" s="61"/>
      <c r="Q465" s="61"/>
      <c r="R465" s="61"/>
      <c r="S465" s="61"/>
      <c r="T465" s="62"/>
      <c r="AT465" s="18" t="s">
        <v>187</v>
      </c>
      <c r="AU465" s="18" t="s">
        <v>85</v>
      </c>
    </row>
    <row r="466" spans="2:65" s="12" customFormat="1" ht="11.25">
      <c r="B466" s="198"/>
      <c r="C466" s="199"/>
      <c r="D466" s="195" t="s">
        <v>189</v>
      </c>
      <c r="E466" s="200" t="s">
        <v>19</v>
      </c>
      <c r="F466" s="201" t="s">
        <v>4134</v>
      </c>
      <c r="G466" s="199"/>
      <c r="H466" s="200" t="s">
        <v>19</v>
      </c>
      <c r="I466" s="202"/>
      <c r="J466" s="199"/>
      <c r="K466" s="199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189</v>
      </c>
      <c r="AU466" s="207" t="s">
        <v>85</v>
      </c>
      <c r="AV466" s="12" t="s">
        <v>83</v>
      </c>
      <c r="AW466" s="12" t="s">
        <v>35</v>
      </c>
      <c r="AX466" s="12" t="s">
        <v>75</v>
      </c>
      <c r="AY466" s="207" t="s">
        <v>178</v>
      </c>
    </row>
    <row r="467" spans="2:65" s="13" customFormat="1" ht="11.25">
      <c r="B467" s="208"/>
      <c r="C467" s="209"/>
      <c r="D467" s="195" t="s">
        <v>189</v>
      </c>
      <c r="E467" s="210" t="s">
        <v>19</v>
      </c>
      <c r="F467" s="211" t="s">
        <v>4135</v>
      </c>
      <c r="G467" s="209"/>
      <c r="H467" s="212">
        <v>192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189</v>
      </c>
      <c r="AU467" s="218" t="s">
        <v>85</v>
      </c>
      <c r="AV467" s="13" t="s">
        <v>85</v>
      </c>
      <c r="AW467" s="13" t="s">
        <v>35</v>
      </c>
      <c r="AX467" s="13" t="s">
        <v>83</v>
      </c>
      <c r="AY467" s="218" t="s">
        <v>178</v>
      </c>
    </row>
    <row r="468" spans="2:65" s="1" customFormat="1" ht="16.5" customHeight="1">
      <c r="B468" s="35"/>
      <c r="C468" s="183" t="s">
        <v>1127</v>
      </c>
      <c r="D468" s="183" t="s">
        <v>180</v>
      </c>
      <c r="E468" s="184" t="s">
        <v>4136</v>
      </c>
      <c r="F468" s="185" t="s">
        <v>4137</v>
      </c>
      <c r="G468" s="186" t="s">
        <v>496</v>
      </c>
      <c r="H468" s="187">
        <v>56</v>
      </c>
      <c r="I468" s="188"/>
      <c r="J468" s="189">
        <f>ROUND(I468*H468,2)</f>
        <v>0</v>
      </c>
      <c r="K468" s="185" t="s">
        <v>184</v>
      </c>
      <c r="L468" s="39"/>
      <c r="M468" s="190" t="s">
        <v>19</v>
      </c>
      <c r="N468" s="191" t="s">
        <v>46</v>
      </c>
      <c r="O468" s="61"/>
      <c r="P468" s="192">
        <f>O468*H468</f>
        <v>0</v>
      </c>
      <c r="Q468" s="192">
        <v>0</v>
      </c>
      <c r="R468" s="192">
        <f>Q468*H468</f>
        <v>0</v>
      </c>
      <c r="S468" s="192">
        <v>7.0000000000000007E-2</v>
      </c>
      <c r="T468" s="193">
        <f>S468*H468</f>
        <v>3.9200000000000004</v>
      </c>
      <c r="AR468" s="18" t="s">
        <v>185</v>
      </c>
      <c r="AT468" s="18" t="s">
        <v>180</v>
      </c>
      <c r="AU468" s="18" t="s">
        <v>85</v>
      </c>
      <c r="AY468" s="18" t="s">
        <v>178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8" t="s">
        <v>83</v>
      </c>
      <c r="BK468" s="194">
        <f>ROUND(I468*H468,2)</f>
        <v>0</v>
      </c>
      <c r="BL468" s="18" t="s">
        <v>185</v>
      </c>
      <c r="BM468" s="18" t="s">
        <v>4138</v>
      </c>
    </row>
    <row r="469" spans="2:65" s="1" customFormat="1" ht="11.25">
      <c r="B469" s="35"/>
      <c r="C469" s="36"/>
      <c r="D469" s="195" t="s">
        <v>187</v>
      </c>
      <c r="E469" s="36"/>
      <c r="F469" s="196" t="s">
        <v>4137</v>
      </c>
      <c r="G469" s="36"/>
      <c r="H469" s="36"/>
      <c r="I469" s="113"/>
      <c r="J469" s="36"/>
      <c r="K469" s="36"/>
      <c r="L469" s="39"/>
      <c r="M469" s="197"/>
      <c r="N469" s="61"/>
      <c r="O469" s="61"/>
      <c r="P469" s="61"/>
      <c r="Q469" s="61"/>
      <c r="R469" s="61"/>
      <c r="S469" s="61"/>
      <c r="T469" s="62"/>
      <c r="AT469" s="18" t="s">
        <v>187</v>
      </c>
      <c r="AU469" s="18" t="s">
        <v>85</v>
      </c>
    </row>
    <row r="470" spans="2:65" s="12" customFormat="1" ht="11.25">
      <c r="B470" s="198"/>
      <c r="C470" s="199"/>
      <c r="D470" s="195" t="s">
        <v>189</v>
      </c>
      <c r="E470" s="200" t="s">
        <v>19</v>
      </c>
      <c r="F470" s="201" t="s">
        <v>4139</v>
      </c>
      <c r="G470" s="199"/>
      <c r="H470" s="200" t="s">
        <v>19</v>
      </c>
      <c r="I470" s="202"/>
      <c r="J470" s="199"/>
      <c r="K470" s="199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189</v>
      </c>
      <c r="AU470" s="207" t="s">
        <v>85</v>
      </c>
      <c r="AV470" s="12" t="s">
        <v>83</v>
      </c>
      <c r="AW470" s="12" t="s">
        <v>35</v>
      </c>
      <c r="AX470" s="12" t="s">
        <v>75</v>
      </c>
      <c r="AY470" s="207" t="s">
        <v>178</v>
      </c>
    </row>
    <row r="471" spans="2:65" s="13" customFormat="1" ht="11.25">
      <c r="B471" s="208"/>
      <c r="C471" s="209"/>
      <c r="D471" s="195" t="s">
        <v>189</v>
      </c>
      <c r="E471" s="210" t="s">
        <v>19</v>
      </c>
      <c r="F471" s="211" t="s">
        <v>4140</v>
      </c>
      <c r="G471" s="209"/>
      <c r="H471" s="212">
        <v>6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189</v>
      </c>
      <c r="AU471" s="218" t="s">
        <v>85</v>
      </c>
      <c r="AV471" s="13" t="s">
        <v>85</v>
      </c>
      <c r="AW471" s="13" t="s">
        <v>35</v>
      </c>
      <c r="AX471" s="13" t="s">
        <v>75</v>
      </c>
      <c r="AY471" s="218" t="s">
        <v>178</v>
      </c>
    </row>
    <row r="472" spans="2:65" s="13" customFormat="1" ht="11.25">
      <c r="B472" s="208"/>
      <c r="C472" s="209"/>
      <c r="D472" s="195" t="s">
        <v>189</v>
      </c>
      <c r="E472" s="210" t="s">
        <v>19</v>
      </c>
      <c r="F472" s="211" t="s">
        <v>4141</v>
      </c>
      <c r="G472" s="209"/>
      <c r="H472" s="212">
        <v>2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189</v>
      </c>
      <c r="AU472" s="218" t="s">
        <v>85</v>
      </c>
      <c r="AV472" s="13" t="s">
        <v>85</v>
      </c>
      <c r="AW472" s="13" t="s">
        <v>35</v>
      </c>
      <c r="AX472" s="13" t="s">
        <v>75</v>
      </c>
      <c r="AY472" s="218" t="s">
        <v>178</v>
      </c>
    </row>
    <row r="473" spans="2:65" s="15" customFormat="1" ht="11.25">
      <c r="B473" s="230"/>
      <c r="C473" s="231"/>
      <c r="D473" s="195" t="s">
        <v>189</v>
      </c>
      <c r="E473" s="232" t="s">
        <v>19</v>
      </c>
      <c r="F473" s="233" t="s">
        <v>274</v>
      </c>
      <c r="G473" s="231"/>
      <c r="H473" s="234">
        <v>8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189</v>
      </c>
      <c r="AU473" s="240" t="s">
        <v>85</v>
      </c>
      <c r="AV473" s="15" t="s">
        <v>198</v>
      </c>
      <c r="AW473" s="15" t="s">
        <v>35</v>
      </c>
      <c r="AX473" s="15" t="s">
        <v>75</v>
      </c>
      <c r="AY473" s="240" t="s">
        <v>178</v>
      </c>
    </row>
    <row r="474" spans="2:65" s="12" customFormat="1" ht="11.25">
      <c r="B474" s="198"/>
      <c r="C474" s="199"/>
      <c r="D474" s="195" t="s">
        <v>189</v>
      </c>
      <c r="E474" s="200" t="s">
        <v>19</v>
      </c>
      <c r="F474" s="201" t="s">
        <v>4142</v>
      </c>
      <c r="G474" s="199"/>
      <c r="H474" s="200" t="s">
        <v>19</v>
      </c>
      <c r="I474" s="202"/>
      <c r="J474" s="199"/>
      <c r="K474" s="199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189</v>
      </c>
      <c r="AU474" s="207" t="s">
        <v>85</v>
      </c>
      <c r="AV474" s="12" t="s">
        <v>83</v>
      </c>
      <c r="AW474" s="12" t="s">
        <v>35</v>
      </c>
      <c r="AX474" s="12" t="s">
        <v>75</v>
      </c>
      <c r="AY474" s="207" t="s">
        <v>178</v>
      </c>
    </row>
    <row r="475" spans="2:65" s="13" customFormat="1" ht="11.25">
      <c r="B475" s="208"/>
      <c r="C475" s="209"/>
      <c r="D475" s="195" t="s">
        <v>189</v>
      </c>
      <c r="E475" s="210" t="s">
        <v>19</v>
      </c>
      <c r="F475" s="211" t="s">
        <v>4143</v>
      </c>
      <c r="G475" s="209"/>
      <c r="H475" s="212">
        <v>48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189</v>
      </c>
      <c r="AU475" s="218" t="s">
        <v>85</v>
      </c>
      <c r="AV475" s="13" t="s">
        <v>85</v>
      </c>
      <c r="AW475" s="13" t="s">
        <v>35</v>
      </c>
      <c r="AX475" s="13" t="s">
        <v>75</v>
      </c>
      <c r="AY475" s="218" t="s">
        <v>178</v>
      </c>
    </row>
    <row r="476" spans="2:65" s="14" customFormat="1" ht="11.25">
      <c r="B476" s="219"/>
      <c r="C476" s="220"/>
      <c r="D476" s="195" t="s">
        <v>189</v>
      </c>
      <c r="E476" s="221" t="s">
        <v>19</v>
      </c>
      <c r="F476" s="222" t="s">
        <v>258</v>
      </c>
      <c r="G476" s="220"/>
      <c r="H476" s="223">
        <v>56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189</v>
      </c>
      <c r="AU476" s="229" t="s">
        <v>85</v>
      </c>
      <c r="AV476" s="14" t="s">
        <v>185</v>
      </c>
      <c r="AW476" s="14" t="s">
        <v>35</v>
      </c>
      <c r="AX476" s="14" t="s">
        <v>83</v>
      </c>
      <c r="AY476" s="229" t="s">
        <v>178</v>
      </c>
    </row>
    <row r="477" spans="2:65" s="1" customFormat="1" ht="16.5" customHeight="1">
      <c r="B477" s="35"/>
      <c r="C477" s="183" t="s">
        <v>1134</v>
      </c>
      <c r="D477" s="183" t="s">
        <v>180</v>
      </c>
      <c r="E477" s="184" t="s">
        <v>4144</v>
      </c>
      <c r="F477" s="185" t="s">
        <v>4145</v>
      </c>
      <c r="G477" s="186" t="s">
        <v>226</v>
      </c>
      <c r="H477" s="187">
        <v>1.448</v>
      </c>
      <c r="I477" s="188"/>
      <c r="J477" s="189">
        <f>ROUND(I477*H477,2)</f>
        <v>0</v>
      </c>
      <c r="K477" s="185" t="s">
        <v>184</v>
      </c>
      <c r="L477" s="39"/>
      <c r="M477" s="190" t="s">
        <v>19</v>
      </c>
      <c r="N477" s="191" t="s">
        <v>46</v>
      </c>
      <c r="O477" s="61"/>
      <c r="P477" s="192">
        <f>O477*H477</f>
        <v>0</v>
      </c>
      <c r="Q477" s="192">
        <v>0</v>
      </c>
      <c r="R477" s="192">
        <f>Q477*H477</f>
        <v>0</v>
      </c>
      <c r="S477" s="192">
        <v>2.2000000000000002</v>
      </c>
      <c r="T477" s="193">
        <f>S477*H477</f>
        <v>3.1856</v>
      </c>
      <c r="AR477" s="18" t="s">
        <v>185</v>
      </c>
      <c r="AT477" s="18" t="s">
        <v>180</v>
      </c>
      <c r="AU477" s="18" t="s">
        <v>85</v>
      </c>
      <c r="AY477" s="18" t="s">
        <v>178</v>
      </c>
      <c r="BE477" s="194">
        <f>IF(N477="základní",J477,0)</f>
        <v>0</v>
      </c>
      <c r="BF477" s="194">
        <f>IF(N477="snížená",J477,0)</f>
        <v>0</v>
      </c>
      <c r="BG477" s="194">
        <f>IF(N477="zákl. přenesená",J477,0)</f>
        <v>0</v>
      </c>
      <c r="BH477" s="194">
        <f>IF(N477="sníž. přenesená",J477,0)</f>
        <v>0</v>
      </c>
      <c r="BI477" s="194">
        <f>IF(N477="nulová",J477,0)</f>
        <v>0</v>
      </c>
      <c r="BJ477" s="18" t="s">
        <v>83</v>
      </c>
      <c r="BK477" s="194">
        <f>ROUND(I477*H477,2)</f>
        <v>0</v>
      </c>
      <c r="BL477" s="18" t="s">
        <v>185</v>
      </c>
      <c r="BM477" s="18" t="s">
        <v>4146</v>
      </c>
    </row>
    <row r="478" spans="2:65" s="1" customFormat="1" ht="11.25">
      <c r="B478" s="35"/>
      <c r="C478" s="36"/>
      <c r="D478" s="195" t="s">
        <v>187</v>
      </c>
      <c r="E478" s="36"/>
      <c r="F478" s="196" t="s">
        <v>4147</v>
      </c>
      <c r="G478" s="36"/>
      <c r="H478" s="36"/>
      <c r="I478" s="113"/>
      <c r="J478" s="36"/>
      <c r="K478" s="36"/>
      <c r="L478" s="39"/>
      <c r="M478" s="197"/>
      <c r="N478" s="61"/>
      <c r="O478" s="61"/>
      <c r="P478" s="61"/>
      <c r="Q478" s="61"/>
      <c r="R478" s="61"/>
      <c r="S478" s="61"/>
      <c r="T478" s="62"/>
      <c r="AT478" s="18" t="s">
        <v>187</v>
      </c>
      <c r="AU478" s="18" t="s">
        <v>85</v>
      </c>
    </row>
    <row r="479" spans="2:65" s="12" customFormat="1" ht="11.25">
      <c r="B479" s="198"/>
      <c r="C479" s="199"/>
      <c r="D479" s="195" t="s">
        <v>189</v>
      </c>
      <c r="E479" s="200" t="s">
        <v>19</v>
      </c>
      <c r="F479" s="201" t="s">
        <v>4148</v>
      </c>
      <c r="G479" s="199"/>
      <c r="H479" s="200" t="s">
        <v>19</v>
      </c>
      <c r="I479" s="202"/>
      <c r="J479" s="199"/>
      <c r="K479" s="199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189</v>
      </c>
      <c r="AU479" s="207" t="s">
        <v>85</v>
      </c>
      <c r="AV479" s="12" t="s">
        <v>83</v>
      </c>
      <c r="AW479" s="12" t="s">
        <v>35</v>
      </c>
      <c r="AX479" s="12" t="s">
        <v>75</v>
      </c>
      <c r="AY479" s="207" t="s">
        <v>178</v>
      </c>
    </row>
    <row r="480" spans="2:65" s="12" customFormat="1" ht="11.25">
      <c r="B480" s="198"/>
      <c r="C480" s="199"/>
      <c r="D480" s="195" t="s">
        <v>189</v>
      </c>
      <c r="E480" s="200" t="s">
        <v>19</v>
      </c>
      <c r="F480" s="201" t="s">
        <v>4149</v>
      </c>
      <c r="G480" s="199"/>
      <c r="H480" s="200" t="s">
        <v>19</v>
      </c>
      <c r="I480" s="202"/>
      <c r="J480" s="199"/>
      <c r="K480" s="199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189</v>
      </c>
      <c r="AU480" s="207" t="s">
        <v>85</v>
      </c>
      <c r="AV480" s="12" t="s">
        <v>83</v>
      </c>
      <c r="AW480" s="12" t="s">
        <v>35</v>
      </c>
      <c r="AX480" s="12" t="s">
        <v>75</v>
      </c>
      <c r="AY480" s="207" t="s">
        <v>178</v>
      </c>
    </row>
    <row r="481" spans="2:65" s="13" customFormat="1" ht="11.25">
      <c r="B481" s="208"/>
      <c r="C481" s="209"/>
      <c r="D481" s="195" t="s">
        <v>189</v>
      </c>
      <c r="E481" s="210" t="s">
        <v>19</v>
      </c>
      <c r="F481" s="211" t="s">
        <v>4150</v>
      </c>
      <c r="G481" s="209"/>
      <c r="H481" s="212">
        <v>0.22500000000000001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189</v>
      </c>
      <c r="AU481" s="218" t="s">
        <v>85</v>
      </c>
      <c r="AV481" s="13" t="s">
        <v>85</v>
      </c>
      <c r="AW481" s="13" t="s">
        <v>35</v>
      </c>
      <c r="AX481" s="13" t="s">
        <v>75</v>
      </c>
      <c r="AY481" s="218" t="s">
        <v>178</v>
      </c>
    </row>
    <row r="482" spans="2:65" s="12" customFormat="1" ht="11.25">
      <c r="B482" s="198"/>
      <c r="C482" s="199"/>
      <c r="D482" s="195" t="s">
        <v>189</v>
      </c>
      <c r="E482" s="200" t="s">
        <v>19</v>
      </c>
      <c r="F482" s="201" t="s">
        <v>4151</v>
      </c>
      <c r="G482" s="199"/>
      <c r="H482" s="200" t="s">
        <v>19</v>
      </c>
      <c r="I482" s="202"/>
      <c r="J482" s="199"/>
      <c r="K482" s="199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189</v>
      </c>
      <c r="AU482" s="207" t="s">
        <v>85</v>
      </c>
      <c r="AV482" s="12" t="s">
        <v>83</v>
      </c>
      <c r="AW482" s="12" t="s">
        <v>35</v>
      </c>
      <c r="AX482" s="12" t="s">
        <v>75</v>
      </c>
      <c r="AY482" s="207" t="s">
        <v>178</v>
      </c>
    </row>
    <row r="483" spans="2:65" s="13" customFormat="1" ht="11.25">
      <c r="B483" s="208"/>
      <c r="C483" s="209"/>
      <c r="D483" s="195" t="s">
        <v>189</v>
      </c>
      <c r="E483" s="210" t="s">
        <v>19</v>
      </c>
      <c r="F483" s="211" t="s">
        <v>4152</v>
      </c>
      <c r="G483" s="209"/>
      <c r="H483" s="212">
        <v>1.2230000000000001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189</v>
      </c>
      <c r="AU483" s="218" t="s">
        <v>85</v>
      </c>
      <c r="AV483" s="13" t="s">
        <v>85</v>
      </c>
      <c r="AW483" s="13" t="s">
        <v>35</v>
      </c>
      <c r="AX483" s="13" t="s">
        <v>75</v>
      </c>
      <c r="AY483" s="218" t="s">
        <v>178</v>
      </c>
    </row>
    <row r="484" spans="2:65" s="14" customFormat="1" ht="11.25">
      <c r="B484" s="219"/>
      <c r="C484" s="220"/>
      <c r="D484" s="195" t="s">
        <v>189</v>
      </c>
      <c r="E484" s="221" t="s">
        <v>19</v>
      </c>
      <c r="F484" s="222" t="s">
        <v>258</v>
      </c>
      <c r="G484" s="220"/>
      <c r="H484" s="223">
        <v>1.448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189</v>
      </c>
      <c r="AU484" s="229" t="s">
        <v>85</v>
      </c>
      <c r="AV484" s="14" t="s">
        <v>185</v>
      </c>
      <c r="AW484" s="14" t="s">
        <v>35</v>
      </c>
      <c r="AX484" s="14" t="s">
        <v>83</v>
      </c>
      <c r="AY484" s="229" t="s">
        <v>178</v>
      </c>
    </row>
    <row r="485" spans="2:65" s="1" customFormat="1" ht="16.5" customHeight="1">
      <c r="B485" s="35"/>
      <c r="C485" s="183" t="s">
        <v>1151</v>
      </c>
      <c r="D485" s="183" t="s">
        <v>180</v>
      </c>
      <c r="E485" s="184" t="s">
        <v>4153</v>
      </c>
      <c r="F485" s="185" t="s">
        <v>4154</v>
      </c>
      <c r="G485" s="186" t="s">
        <v>496</v>
      </c>
      <c r="H485" s="187">
        <v>200.2</v>
      </c>
      <c r="I485" s="188"/>
      <c r="J485" s="189">
        <f>ROUND(I485*H485,2)</f>
        <v>0</v>
      </c>
      <c r="K485" s="185" t="s">
        <v>212</v>
      </c>
      <c r="L485" s="39"/>
      <c r="M485" s="190" t="s">
        <v>19</v>
      </c>
      <c r="N485" s="191" t="s">
        <v>46</v>
      </c>
      <c r="O485" s="61"/>
      <c r="P485" s="192">
        <f>O485*H485</f>
        <v>0</v>
      </c>
      <c r="Q485" s="192">
        <v>0</v>
      </c>
      <c r="R485" s="192">
        <f>Q485*H485</f>
        <v>0</v>
      </c>
      <c r="S485" s="192">
        <v>0.02</v>
      </c>
      <c r="T485" s="193">
        <f>S485*H485</f>
        <v>4.0039999999999996</v>
      </c>
      <c r="AR485" s="18" t="s">
        <v>185</v>
      </c>
      <c r="AT485" s="18" t="s">
        <v>180</v>
      </c>
      <c r="AU485" s="18" t="s">
        <v>85</v>
      </c>
      <c r="AY485" s="18" t="s">
        <v>178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8" t="s">
        <v>83</v>
      </c>
      <c r="BK485" s="194">
        <f>ROUND(I485*H485,2)</f>
        <v>0</v>
      </c>
      <c r="BL485" s="18" t="s">
        <v>185</v>
      </c>
      <c r="BM485" s="18" t="s">
        <v>4155</v>
      </c>
    </row>
    <row r="486" spans="2:65" s="1" customFormat="1" ht="11.25">
      <c r="B486" s="35"/>
      <c r="C486" s="36"/>
      <c r="D486" s="195" t="s">
        <v>187</v>
      </c>
      <c r="E486" s="36"/>
      <c r="F486" s="196" t="s">
        <v>4154</v>
      </c>
      <c r="G486" s="36"/>
      <c r="H486" s="36"/>
      <c r="I486" s="113"/>
      <c r="J486" s="36"/>
      <c r="K486" s="36"/>
      <c r="L486" s="39"/>
      <c r="M486" s="197"/>
      <c r="N486" s="61"/>
      <c r="O486" s="61"/>
      <c r="P486" s="61"/>
      <c r="Q486" s="61"/>
      <c r="R486" s="61"/>
      <c r="S486" s="61"/>
      <c r="T486" s="62"/>
      <c r="AT486" s="18" t="s">
        <v>187</v>
      </c>
      <c r="AU486" s="18" t="s">
        <v>85</v>
      </c>
    </row>
    <row r="487" spans="2:65" s="13" customFormat="1" ht="11.25">
      <c r="B487" s="208"/>
      <c r="C487" s="209"/>
      <c r="D487" s="195" t="s">
        <v>189</v>
      </c>
      <c r="E487" s="210" t="s">
        <v>19</v>
      </c>
      <c r="F487" s="211" t="s">
        <v>4156</v>
      </c>
      <c r="G487" s="209"/>
      <c r="H487" s="212">
        <v>200.2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189</v>
      </c>
      <c r="AU487" s="218" t="s">
        <v>85</v>
      </c>
      <c r="AV487" s="13" t="s">
        <v>85</v>
      </c>
      <c r="AW487" s="13" t="s">
        <v>35</v>
      </c>
      <c r="AX487" s="13" t="s">
        <v>83</v>
      </c>
      <c r="AY487" s="218" t="s">
        <v>178</v>
      </c>
    </row>
    <row r="488" spans="2:65" s="1" customFormat="1" ht="16.5" customHeight="1">
      <c r="B488" s="35"/>
      <c r="C488" s="183" t="s">
        <v>1160</v>
      </c>
      <c r="D488" s="183" t="s">
        <v>180</v>
      </c>
      <c r="E488" s="184" t="s">
        <v>4157</v>
      </c>
      <c r="F488" s="185" t="s">
        <v>4158</v>
      </c>
      <c r="G488" s="186" t="s">
        <v>496</v>
      </c>
      <c r="H488" s="187">
        <v>33</v>
      </c>
      <c r="I488" s="188"/>
      <c r="J488" s="189">
        <f>ROUND(I488*H488,2)</f>
        <v>0</v>
      </c>
      <c r="K488" s="185" t="s">
        <v>184</v>
      </c>
      <c r="L488" s="39"/>
      <c r="M488" s="190" t="s">
        <v>19</v>
      </c>
      <c r="N488" s="191" t="s">
        <v>46</v>
      </c>
      <c r="O488" s="61"/>
      <c r="P488" s="192">
        <f>O488*H488</f>
        <v>0</v>
      </c>
      <c r="Q488" s="192">
        <v>0</v>
      </c>
      <c r="R488" s="192">
        <f>Q488*H488</f>
        <v>0</v>
      </c>
      <c r="S488" s="192">
        <v>0.9</v>
      </c>
      <c r="T488" s="193">
        <f>S488*H488</f>
        <v>29.7</v>
      </c>
      <c r="AR488" s="18" t="s">
        <v>185</v>
      </c>
      <c r="AT488" s="18" t="s">
        <v>180</v>
      </c>
      <c r="AU488" s="18" t="s">
        <v>85</v>
      </c>
      <c r="AY488" s="18" t="s">
        <v>178</v>
      </c>
      <c r="BE488" s="194">
        <f>IF(N488="základní",J488,0)</f>
        <v>0</v>
      </c>
      <c r="BF488" s="194">
        <f>IF(N488="snížená",J488,0)</f>
        <v>0</v>
      </c>
      <c r="BG488" s="194">
        <f>IF(N488="zákl. přenesená",J488,0)</f>
        <v>0</v>
      </c>
      <c r="BH488" s="194">
        <f>IF(N488="sníž. přenesená",J488,0)</f>
        <v>0</v>
      </c>
      <c r="BI488" s="194">
        <f>IF(N488="nulová",J488,0)</f>
        <v>0</v>
      </c>
      <c r="BJ488" s="18" t="s">
        <v>83</v>
      </c>
      <c r="BK488" s="194">
        <f>ROUND(I488*H488,2)</f>
        <v>0</v>
      </c>
      <c r="BL488" s="18" t="s">
        <v>185</v>
      </c>
      <c r="BM488" s="18" t="s">
        <v>4159</v>
      </c>
    </row>
    <row r="489" spans="2:65" s="1" customFormat="1" ht="19.5">
      <c r="B489" s="35"/>
      <c r="C489" s="36"/>
      <c r="D489" s="195" t="s">
        <v>187</v>
      </c>
      <c r="E489" s="36"/>
      <c r="F489" s="196" t="s">
        <v>4160</v>
      </c>
      <c r="G489" s="36"/>
      <c r="H489" s="36"/>
      <c r="I489" s="113"/>
      <c r="J489" s="36"/>
      <c r="K489" s="36"/>
      <c r="L489" s="39"/>
      <c r="M489" s="197"/>
      <c r="N489" s="61"/>
      <c r="O489" s="61"/>
      <c r="P489" s="61"/>
      <c r="Q489" s="61"/>
      <c r="R489" s="61"/>
      <c r="S489" s="61"/>
      <c r="T489" s="62"/>
      <c r="AT489" s="18" t="s">
        <v>187</v>
      </c>
      <c r="AU489" s="18" t="s">
        <v>85</v>
      </c>
    </row>
    <row r="490" spans="2:65" s="12" customFormat="1" ht="11.25">
      <c r="B490" s="198"/>
      <c r="C490" s="199"/>
      <c r="D490" s="195" t="s">
        <v>189</v>
      </c>
      <c r="E490" s="200" t="s">
        <v>19</v>
      </c>
      <c r="F490" s="201" t="s">
        <v>4161</v>
      </c>
      <c r="G490" s="199"/>
      <c r="H490" s="200" t="s">
        <v>19</v>
      </c>
      <c r="I490" s="202"/>
      <c r="J490" s="199"/>
      <c r="K490" s="199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189</v>
      </c>
      <c r="AU490" s="207" t="s">
        <v>85</v>
      </c>
      <c r="AV490" s="12" t="s">
        <v>83</v>
      </c>
      <c r="AW490" s="12" t="s">
        <v>35</v>
      </c>
      <c r="AX490" s="12" t="s">
        <v>75</v>
      </c>
      <c r="AY490" s="207" t="s">
        <v>178</v>
      </c>
    </row>
    <row r="491" spans="2:65" s="13" customFormat="1" ht="11.25">
      <c r="B491" s="208"/>
      <c r="C491" s="209"/>
      <c r="D491" s="195" t="s">
        <v>189</v>
      </c>
      <c r="E491" s="210" t="s">
        <v>19</v>
      </c>
      <c r="F491" s="211" t="s">
        <v>408</v>
      </c>
      <c r="G491" s="209"/>
      <c r="H491" s="212">
        <v>33</v>
      </c>
      <c r="I491" s="213"/>
      <c r="J491" s="209"/>
      <c r="K491" s="209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189</v>
      </c>
      <c r="AU491" s="218" t="s">
        <v>85</v>
      </c>
      <c r="AV491" s="13" t="s">
        <v>85</v>
      </c>
      <c r="AW491" s="13" t="s">
        <v>35</v>
      </c>
      <c r="AX491" s="13" t="s">
        <v>83</v>
      </c>
      <c r="AY491" s="218" t="s">
        <v>178</v>
      </c>
    </row>
    <row r="492" spans="2:65" s="1" customFormat="1" ht="16.5" customHeight="1">
      <c r="B492" s="35"/>
      <c r="C492" s="183" t="s">
        <v>1236</v>
      </c>
      <c r="D492" s="183" t="s">
        <v>180</v>
      </c>
      <c r="E492" s="184" t="s">
        <v>4162</v>
      </c>
      <c r="F492" s="185" t="s">
        <v>4163</v>
      </c>
      <c r="G492" s="186" t="s">
        <v>291</v>
      </c>
      <c r="H492" s="187">
        <v>200</v>
      </c>
      <c r="I492" s="188"/>
      <c r="J492" s="189">
        <f>ROUND(I492*H492,2)</f>
        <v>0</v>
      </c>
      <c r="K492" s="185" t="s">
        <v>184</v>
      </c>
      <c r="L492" s="39"/>
      <c r="M492" s="190" t="s">
        <v>19</v>
      </c>
      <c r="N492" s="191" t="s">
        <v>46</v>
      </c>
      <c r="O492" s="61"/>
      <c r="P492" s="192">
        <f>O492*H492</f>
        <v>0</v>
      </c>
      <c r="Q492" s="192">
        <v>0</v>
      </c>
      <c r="R492" s="192">
        <f>Q492*H492</f>
        <v>0</v>
      </c>
      <c r="S492" s="192">
        <v>1E-3</v>
      </c>
      <c r="T492" s="193">
        <f>S492*H492</f>
        <v>0.2</v>
      </c>
      <c r="AR492" s="18" t="s">
        <v>185</v>
      </c>
      <c r="AT492" s="18" t="s">
        <v>180</v>
      </c>
      <c r="AU492" s="18" t="s">
        <v>85</v>
      </c>
      <c r="AY492" s="18" t="s">
        <v>178</v>
      </c>
      <c r="BE492" s="194">
        <f>IF(N492="základní",J492,0)</f>
        <v>0</v>
      </c>
      <c r="BF492" s="194">
        <f>IF(N492="snížená",J492,0)</f>
        <v>0</v>
      </c>
      <c r="BG492" s="194">
        <f>IF(N492="zákl. přenesená",J492,0)</f>
        <v>0</v>
      </c>
      <c r="BH492" s="194">
        <f>IF(N492="sníž. přenesená",J492,0)</f>
        <v>0</v>
      </c>
      <c r="BI492" s="194">
        <f>IF(N492="nulová",J492,0)</f>
        <v>0</v>
      </c>
      <c r="BJ492" s="18" t="s">
        <v>83</v>
      </c>
      <c r="BK492" s="194">
        <f>ROUND(I492*H492,2)</f>
        <v>0</v>
      </c>
      <c r="BL492" s="18" t="s">
        <v>185</v>
      </c>
      <c r="BM492" s="18" t="s">
        <v>4164</v>
      </c>
    </row>
    <row r="493" spans="2:65" s="1" customFormat="1" ht="19.5">
      <c r="B493" s="35"/>
      <c r="C493" s="36"/>
      <c r="D493" s="195" t="s">
        <v>187</v>
      </c>
      <c r="E493" s="36"/>
      <c r="F493" s="196" t="s">
        <v>4165</v>
      </c>
      <c r="G493" s="36"/>
      <c r="H493" s="36"/>
      <c r="I493" s="113"/>
      <c r="J493" s="36"/>
      <c r="K493" s="36"/>
      <c r="L493" s="39"/>
      <c r="M493" s="197"/>
      <c r="N493" s="61"/>
      <c r="O493" s="61"/>
      <c r="P493" s="61"/>
      <c r="Q493" s="61"/>
      <c r="R493" s="61"/>
      <c r="S493" s="61"/>
      <c r="T493" s="62"/>
      <c r="AT493" s="18" t="s">
        <v>187</v>
      </c>
      <c r="AU493" s="18" t="s">
        <v>85</v>
      </c>
    </row>
    <row r="494" spans="2:65" s="12" customFormat="1" ht="11.25">
      <c r="B494" s="198"/>
      <c r="C494" s="199"/>
      <c r="D494" s="195" t="s">
        <v>189</v>
      </c>
      <c r="E494" s="200" t="s">
        <v>19</v>
      </c>
      <c r="F494" s="201" t="s">
        <v>4166</v>
      </c>
      <c r="G494" s="199"/>
      <c r="H494" s="200" t="s">
        <v>19</v>
      </c>
      <c r="I494" s="202"/>
      <c r="J494" s="199"/>
      <c r="K494" s="199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189</v>
      </c>
      <c r="AU494" s="207" t="s">
        <v>85</v>
      </c>
      <c r="AV494" s="12" t="s">
        <v>83</v>
      </c>
      <c r="AW494" s="12" t="s">
        <v>35</v>
      </c>
      <c r="AX494" s="12" t="s">
        <v>75</v>
      </c>
      <c r="AY494" s="207" t="s">
        <v>178</v>
      </c>
    </row>
    <row r="495" spans="2:65" s="12" customFormat="1" ht="11.25">
      <c r="B495" s="198"/>
      <c r="C495" s="199"/>
      <c r="D495" s="195" t="s">
        <v>189</v>
      </c>
      <c r="E495" s="200" t="s">
        <v>19</v>
      </c>
      <c r="F495" s="201" t="s">
        <v>4167</v>
      </c>
      <c r="G495" s="199"/>
      <c r="H495" s="200" t="s">
        <v>19</v>
      </c>
      <c r="I495" s="202"/>
      <c r="J495" s="199"/>
      <c r="K495" s="199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189</v>
      </c>
      <c r="AU495" s="207" t="s">
        <v>85</v>
      </c>
      <c r="AV495" s="12" t="s">
        <v>83</v>
      </c>
      <c r="AW495" s="12" t="s">
        <v>35</v>
      </c>
      <c r="AX495" s="12" t="s">
        <v>75</v>
      </c>
      <c r="AY495" s="207" t="s">
        <v>178</v>
      </c>
    </row>
    <row r="496" spans="2:65" s="13" customFormat="1" ht="11.25">
      <c r="B496" s="208"/>
      <c r="C496" s="209"/>
      <c r="D496" s="195" t="s">
        <v>189</v>
      </c>
      <c r="E496" s="210" t="s">
        <v>19</v>
      </c>
      <c r="F496" s="211" t="s">
        <v>4168</v>
      </c>
      <c r="G496" s="209"/>
      <c r="H496" s="212">
        <v>200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189</v>
      </c>
      <c r="AU496" s="218" t="s">
        <v>85</v>
      </c>
      <c r="AV496" s="13" t="s">
        <v>85</v>
      </c>
      <c r="AW496" s="13" t="s">
        <v>35</v>
      </c>
      <c r="AX496" s="13" t="s">
        <v>83</v>
      </c>
      <c r="AY496" s="218" t="s">
        <v>178</v>
      </c>
    </row>
    <row r="497" spans="2:65" s="11" customFormat="1" ht="22.9" customHeight="1">
      <c r="B497" s="167"/>
      <c r="C497" s="168"/>
      <c r="D497" s="169" t="s">
        <v>74</v>
      </c>
      <c r="E497" s="181" t="s">
        <v>357</v>
      </c>
      <c r="F497" s="181" t="s">
        <v>358</v>
      </c>
      <c r="G497" s="168"/>
      <c r="H497" s="168"/>
      <c r="I497" s="171"/>
      <c r="J497" s="182">
        <f>BK497</f>
        <v>0</v>
      </c>
      <c r="K497" s="168"/>
      <c r="L497" s="173"/>
      <c r="M497" s="174"/>
      <c r="N497" s="175"/>
      <c r="O497" s="175"/>
      <c r="P497" s="176">
        <f>SUM(P498:P562)</f>
        <v>0</v>
      </c>
      <c r="Q497" s="175"/>
      <c r="R497" s="176">
        <f>SUM(R498:R562)</f>
        <v>0</v>
      </c>
      <c r="S497" s="175"/>
      <c r="T497" s="177">
        <f>SUM(T498:T562)</f>
        <v>0</v>
      </c>
      <c r="AR497" s="178" t="s">
        <v>83</v>
      </c>
      <c r="AT497" s="179" t="s">
        <v>74</v>
      </c>
      <c r="AU497" s="179" t="s">
        <v>83</v>
      </c>
      <c r="AY497" s="178" t="s">
        <v>178</v>
      </c>
      <c r="BK497" s="180">
        <f>SUM(BK498:BK562)</f>
        <v>0</v>
      </c>
    </row>
    <row r="498" spans="2:65" s="1" customFormat="1" ht="16.5" customHeight="1">
      <c r="B498" s="35"/>
      <c r="C498" s="183" t="s">
        <v>1259</v>
      </c>
      <c r="D498" s="183" t="s">
        <v>180</v>
      </c>
      <c r="E498" s="184" t="s">
        <v>360</v>
      </c>
      <c r="F498" s="185" t="s">
        <v>361</v>
      </c>
      <c r="G498" s="186" t="s">
        <v>362</v>
      </c>
      <c r="H498" s="187">
        <v>143.137</v>
      </c>
      <c r="I498" s="188"/>
      <c r="J498" s="189">
        <f>ROUND(I498*H498,2)</f>
        <v>0</v>
      </c>
      <c r="K498" s="185" t="s">
        <v>184</v>
      </c>
      <c r="L498" s="39"/>
      <c r="M498" s="190" t="s">
        <v>19</v>
      </c>
      <c r="N498" s="191" t="s">
        <v>46</v>
      </c>
      <c r="O498" s="61"/>
      <c r="P498" s="192">
        <f>O498*H498</f>
        <v>0</v>
      </c>
      <c r="Q498" s="192">
        <v>0</v>
      </c>
      <c r="R498" s="192">
        <f>Q498*H498</f>
        <v>0</v>
      </c>
      <c r="S498" s="192">
        <v>0</v>
      </c>
      <c r="T498" s="193">
        <f>S498*H498</f>
        <v>0</v>
      </c>
      <c r="AR498" s="18" t="s">
        <v>185</v>
      </c>
      <c r="AT498" s="18" t="s">
        <v>180</v>
      </c>
      <c r="AU498" s="18" t="s">
        <v>85</v>
      </c>
      <c r="AY498" s="18" t="s">
        <v>178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8" t="s">
        <v>83</v>
      </c>
      <c r="BK498" s="194">
        <f>ROUND(I498*H498,2)</f>
        <v>0</v>
      </c>
      <c r="BL498" s="18" t="s">
        <v>185</v>
      </c>
      <c r="BM498" s="18" t="s">
        <v>4169</v>
      </c>
    </row>
    <row r="499" spans="2:65" s="1" customFormat="1" ht="19.5">
      <c r="B499" s="35"/>
      <c r="C499" s="36"/>
      <c r="D499" s="195" t="s">
        <v>187</v>
      </c>
      <c r="E499" s="36"/>
      <c r="F499" s="196" t="s">
        <v>364</v>
      </c>
      <c r="G499" s="36"/>
      <c r="H499" s="36"/>
      <c r="I499" s="113"/>
      <c r="J499" s="36"/>
      <c r="K499" s="36"/>
      <c r="L499" s="39"/>
      <c r="M499" s="197"/>
      <c r="N499" s="61"/>
      <c r="O499" s="61"/>
      <c r="P499" s="61"/>
      <c r="Q499" s="61"/>
      <c r="R499" s="61"/>
      <c r="S499" s="61"/>
      <c r="T499" s="62"/>
      <c r="AT499" s="18" t="s">
        <v>187</v>
      </c>
      <c r="AU499" s="18" t="s">
        <v>85</v>
      </c>
    </row>
    <row r="500" spans="2:65" s="13" customFormat="1" ht="11.25">
      <c r="B500" s="208"/>
      <c r="C500" s="209"/>
      <c r="D500" s="195" t="s">
        <v>189</v>
      </c>
      <c r="E500" s="210" t="s">
        <v>19</v>
      </c>
      <c r="F500" s="211" t="s">
        <v>4170</v>
      </c>
      <c r="G500" s="209"/>
      <c r="H500" s="212">
        <v>114.782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189</v>
      </c>
      <c r="AU500" s="218" t="s">
        <v>85</v>
      </c>
      <c r="AV500" s="13" t="s">
        <v>85</v>
      </c>
      <c r="AW500" s="13" t="s">
        <v>35</v>
      </c>
      <c r="AX500" s="13" t="s">
        <v>75</v>
      </c>
      <c r="AY500" s="218" t="s">
        <v>178</v>
      </c>
    </row>
    <row r="501" spans="2:65" s="13" customFormat="1" ht="11.25">
      <c r="B501" s="208"/>
      <c r="C501" s="209"/>
      <c r="D501" s="195" t="s">
        <v>189</v>
      </c>
      <c r="E501" s="210" t="s">
        <v>19</v>
      </c>
      <c r="F501" s="211" t="s">
        <v>4171</v>
      </c>
      <c r="G501" s="209"/>
      <c r="H501" s="212">
        <v>23.190999999999999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189</v>
      </c>
      <c r="AU501" s="218" t="s">
        <v>85</v>
      </c>
      <c r="AV501" s="13" t="s">
        <v>85</v>
      </c>
      <c r="AW501" s="13" t="s">
        <v>35</v>
      </c>
      <c r="AX501" s="13" t="s">
        <v>75</v>
      </c>
      <c r="AY501" s="218" t="s">
        <v>178</v>
      </c>
    </row>
    <row r="502" spans="2:65" s="13" customFormat="1" ht="11.25">
      <c r="B502" s="208"/>
      <c r="C502" s="209"/>
      <c r="D502" s="195" t="s">
        <v>189</v>
      </c>
      <c r="E502" s="210" t="s">
        <v>19</v>
      </c>
      <c r="F502" s="211" t="s">
        <v>4172</v>
      </c>
      <c r="G502" s="209"/>
      <c r="H502" s="212">
        <v>2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189</v>
      </c>
      <c r="AU502" s="218" t="s">
        <v>85</v>
      </c>
      <c r="AV502" s="13" t="s">
        <v>85</v>
      </c>
      <c r="AW502" s="13" t="s">
        <v>35</v>
      </c>
      <c r="AX502" s="13" t="s">
        <v>75</v>
      </c>
      <c r="AY502" s="218" t="s">
        <v>178</v>
      </c>
    </row>
    <row r="503" spans="2:65" s="13" customFormat="1" ht="11.25">
      <c r="B503" s="208"/>
      <c r="C503" s="209"/>
      <c r="D503" s="195" t="s">
        <v>189</v>
      </c>
      <c r="E503" s="210" t="s">
        <v>19</v>
      </c>
      <c r="F503" s="211" t="s">
        <v>4173</v>
      </c>
      <c r="G503" s="209"/>
      <c r="H503" s="212">
        <v>0.214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189</v>
      </c>
      <c r="AU503" s="218" t="s">
        <v>85</v>
      </c>
      <c r="AV503" s="13" t="s">
        <v>85</v>
      </c>
      <c r="AW503" s="13" t="s">
        <v>35</v>
      </c>
      <c r="AX503" s="13" t="s">
        <v>75</v>
      </c>
      <c r="AY503" s="218" t="s">
        <v>178</v>
      </c>
    </row>
    <row r="504" spans="2:65" s="13" customFormat="1" ht="11.25">
      <c r="B504" s="208"/>
      <c r="C504" s="209"/>
      <c r="D504" s="195" t="s">
        <v>189</v>
      </c>
      <c r="E504" s="210" t="s">
        <v>19</v>
      </c>
      <c r="F504" s="211" t="s">
        <v>4174</v>
      </c>
      <c r="G504" s="209"/>
      <c r="H504" s="212">
        <v>2.95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189</v>
      </c>
      <c r="AU504" s="218" t="s">
        <v>85</v>
      </c>
      <c r="AV504" s="13" t="s">
        <v>85</v>
      </c>
      <c r="AW504" s="13" t="s">
        <v>35</v>
      </c>
      <c r="AX504" s="13" t="s">
        <v>75</v>
      </c>
      <c r="AY504" s="218" t="s">
        <v>178</v>
      </c>
    </row>
    <row r="505" spans="2:65" s="14" customFormat="1" ht="11.25">
      <c r="B505" s="219"/>
      <c r="C505" s="220"/>
      <c r="D505" s="195" t="s">
        <v>189</v>
      </c>
      <c r="E505" s="221" t="s">
        <v>19</v>
      </c>
      <c r="F505" s="222" t="s">
        <v>258</v>
      </c>
      <c r="G505" s="220"/>
      <c r="H505" s="223">
        <v>143.137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189</v>
      </c>
      <c r="AU505" s="229" t="s">
        <v>85</v>
      </c>
      <c r="AV505" s="14" t="s">
        <v>185</v>
      </c>
      <c r="AW505" s="14" t="s">
        <v>35</v>
      </c>
      <c r="AX505" s="14" t="s">
        <v>83</v>
      </c>
      <c r="AY505" s="229" t="s">
        <v>178</v>
      </c>
    </row>
    <row r="506" spans="2:65" s="1" customFormat="1" ht="16.5" customHeight="1">
      <c r="B506" s="35"/>
      <c r="C506" s="183" t="s">
        <v>1284</v>
      </c>
      <c r="D506" s="183" t="s">
        <v>180</v>
      </c>
      <c r="E506" s="184" t="s">
        <v>4175</v>
      </c>
      <c r="F506" s="185" t="s">
        <v>4176</v>
      </c>
      <c r="G506" s="186" t="s">
        <v>362</v>
      </c>
      <c r="H506" s="187">
        <v>155.542</v>
      </c>
      <c r="I506" s="188"/>
      <c r="J506" s="189">
        <f>ROUND(I506*H506,2)</f>
        <v>0</v>
      </c>
      <c r="K506" s="185" t="s">
        <v>184</v>
      </c>
      <c r="L506" s="39"/>
      <c r="M506" s="190" t="s">
        <v>19</v>
      </c>
      <c r="N506" s="191" t="s">
        <v>46</v>
      </c>
      <c r="O506" s="61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AR506" s="18" t="s">
        <v>185</v>
      </c>
      <c r="AT506" s="18" t="s">
        <v>180</v>
      </c>
      <c r="AU506" s="18" t="s">
        <v>85</v>
      </c>
      <c r="AY506" s="18" t="s">
        <v>178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8" t="s">
        <v>83</v>
      </c>
      <c r="BK506" s="194">
        <f>ROUND(I506*H506,2)</f>
        <v>0</v>
      </c>
      <c r="BL506" s="18" t="s">
        <v>185</v>
      </c>
      <c r="BM506" s="18" t="s">
        <v>4177</v>
      </c>
    </row>
    <row r="507" spans="2:65" s="1" customFormat="1" ht="11.25">
      <c r="B507" s="35"/>
      <c r="C507" s="36"/>
      <c r="D507" s="195" t="s">
        <v>187</v>
      </c>
      <c r="E507" s="36"/>
      <c r="F507" s="196" t="s">
        <v>4178</v>
      </c>
      <c r="G507" s="36"/>
      <c r="H507" s="36"/>
      <c r="I507" s="113"/>
      <c r="J507" s="36"/>
      <c r="K507" s="36"/>
      <c r="L507" s="39"/>
      <c r="M507" s="197"/>
      <c r="N507" s="61"/>
      <c r="O507" s="61"/>
      <c r="P507" s="61"/>
      <c r="Q507" s="61"/>
      <c r="R507" s="61"/>
      <c r="S507" s="61"/>
      <c r="T507" s="62"/>
      <c r="AT507" s="18" t="s">
        <v>187</v>
      </c>
      <c r="AU507" s="18" t="s">
        <v>85</v>
      </c>
    </row>
    <row r="508" spans="2:65" s="13" customFormat="1" ht="11.25">
      <c r="B508" s="208"/>
      <c r="C508" s="209"/>
      <c r="D508" s="195" t="s">
        <v>189</v>
      </c>
      <c r="E508" s="210" t="s">
        <v>19</v>
      </c>
      <c r="F508" s="211" t="s">
        <v>4170</v>
      </c>
      <c r="G508" s="209"/>
      <c r="H508" s="212">
        <v>114.782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189</v>
      </c>
      <c r="AU508" s="218" t="s">
        <v>85</v>
      </c>
      <c r="AV508" s="13" t="s">
        <v>85</v>
      </c>
      <c r="AW508" s="13" t="s">
        <v>35</v>
      </c>
      <c r="AX508" s="13" t="s">
        <v>75</v>
      </c>
      <c r="AY508" s="218" t="s">
        <v>178</v>
      </c>
    </row>
    <row r="509" spans="2:65" s="13" customFormat="1" ht="11.25">
      <c r="B509" s="208"/>
      <c r="C509" s="209"/>
      <c r="D509" s="195" t="s">
        <v>189</v>
      </c>
      <c r="E509" s="210" t="s">
        <v>19</v>
      </c>
      <c r="F509" s="211" t="s">
        <v>4171</v>
      </c>
      <c r="G509" s="209"/>
      <c r="H509" s="212">
        <v>23.190999999999999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189</v>
      </c>
      <c r="AU509" s="218" t="s">
        <v>85</v>
      </c>
      <c r="AV509" s="13" t="s">
        <v>85</v>
      </c>
      <c r="AW509" s="13" t="s">
        <v>35</v>
      </c>
      <c r="AX509" s="13" t="s">
        <v>75</v>
      </c>
      <c r="AY509" s="218" t="s">
        <v>178</v>
      </c>
    </row>
    <row r="510" spans="2:65" s="13" customFormat="1" ht="11.25">
      <c r="B510" s="208"/>
      <c r="C510" s="209"/>
      <c r="D510" s="195" t="s">
        <v>189</v>
      </c>
      <c r="E510" s="210" t="s">
        <v>19</v>
      </c>
      <c r="F510" s="211" t="s">
        <v>4173</v>
      </c>
      <c r="G510" s="209"/>
      <c r="H510" s="212">
        <v>0.214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189</v>
      </c>
      <c r="AU510" s="218" t="s">
        <v>85</v>
      </c>
      <c r="AV510" s="13" t="s">
        <v>85</v>
      </c>
      <c r="AW510" s="13" t="s">
        <v>35</v>
      </c>
      <c r="AX510" s="13" t="s">
        <v>75</v>
      </c>
      <c r="AY510" s="218" t="s">
        <v>178</v>
      </c>
    </row>
    <row r="511" spans="2:65" s="13" customFormat="1" ht="11.25">
      <c r="B511" s="208"/>
      <c r="C511" s="209"/>
      <c r="D511" s="195" t="s">
        <v>189</v>
      </c>
      <c r="E511" s="210" t="s">
        <v>19</v>
      </c>
      <c r="F511" s="211" t="s">
        <v>4179</v>
      </c>
      <c r="G511" s="209"/>
      <c r="H511" s="212">
        <v>17.355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189</v>
      </c>
      <c r="AU511" s="218" t="s">
        <v>85</v>
      </c>
      <c r="AV511" s="13" t="s">
        <v>85</v>
      </c>
      <c r="AW511" s="13" t="s">
        <v>35</v>
      </c>
      <c r="AX511" s="13" t="s">
        <v>75</v>
      </c>
      <c r="AY511" s="218" t="s">
        <v>178</v>
      </c>
    </row>
    <row r="512" spans="2:65" s="14" customFormat="1" ht="11.25">
      <c r="B512" s="219"/>
      <c r="C512" s="220"/>
      <c r="D512" s="195" t="s">
        <v>189</v>
      </c>
      <c r="E512" s="221" t="s">
        <v>19</v>
      </c>
      <c r="F512" s="222" t="s">
        <v>258</v>
      </c>
      <c r="G512" s="220"/>
      <c r="H512" s="223">
        <v>155.542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189</v>
      </c>
      <c r="AU512" s="229" t="s">
        <v>85</v>
      </c>
      <c r="AV512" s="14" t="s">
        <v>185</v>
      </c>
      <c r="AW512" s="14" t="s">
        <v>35</v>
      </c>
      <c r="AX512" s="14" t="s">
        <v>83</v>
      </c>
      <c r="AY512" s="229" t="s">
        <v>178</v>
      </c>
    </row>
    <row r="513" spans="2:65" s="1" customFormat="1" ht="16.5" customHeight="1">
      <c r="B513" s="35"/>
      <c r="C513" s="183" t="s">
        <v>1318</v>
      </c>
      <c r="D513" s="183" t="s">
        <v>180</v>
      </c>
      <c r="E513" s="184" t="s">
        <v>4180</v>
      </c>
      <c r="F513" s="185" t="s">
        <v>4181</v>
      </c>
      <c r="G513" s="186" t="s">
        <v>362</v>
      </c>
      <c r="H513" s="187">
        <v>1399.8779999999999</v>
      </c>
      <c r="I513" s="188"/>
      <c r="J513" s="189">
        <f>ROUND(I513*H513,2)</f>
        <v>0</v>
      </c>
      <c r="K513" s="185" t="s">
        <v>184</v>
      </c>
      <c r="L513" s="39"/>
      <c r="M513" s="190" t="s">
        <v>19</v>
      </c>
      <c r="N513" s="191" t="s">
        <v>46</v>
      </c>
      <c r="O513" s="61"/>
      <c r="P513" s="192">
        <f>O513*H513</f>
        <v>0</v>
      </c>
      <c r="Q513" s="192">
        <v>0</v>
      </c>
      <c r="R513" s="192">
        <f>Q513*H513</f>
        <v>0</v>
      </c>
      <c r="S513" s="192">
        <v>0</v>
      </c>
      <c r="T513" s="193">
        <f>S513*H513</f>
        <v>0</v>
      </c>
      <c r="AR513" s="18" t="s">
        <v>185</v>
      </c>
      <c r="AT513" s="18" t="s">
        <v>180</v>
      </c>
      <c r="AU513" s="18" t="s">
        <v>85</v>
      </c>
      <c r="AY513" s="18" t="s">
        <v>178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8" t="s">
        <v>83</v>
      </c>
      <c r="BK513" s="194">
        <f>ROUND(I513*H513,2)</f>
        <v>0</v>
      </c>
      <c r="BL513" s="18" t="s">
        <v>185</v>
      </c>
      <c r="BM513" s="18" t="s">
        <v>4182</v>
      </c>
    </row>
    <row r="514" spans="2:65" s="1" customFormat="1" ht="11.25">
      <c r="B514" s="35"/>
      <c r="C514" s="36"/>
      <c r="D514" s="195" t="s">
        <v>187</v>
      </c>
      <c r="E514" s="36"/>
      <c r="F514" s="196" t="s">
        <v>4183</v>
      </c>
      <c r="G514" s="36"/>
      <c r="H514" s="36"/>
      <c r="I514" s="113"/>
      <c r="J514" s="36"/>
      <c r="K514" s="36"/>
      <c r="L514" s="39"/>
      <c r="M514" s="197"/>
      <c r="N514" s="61"/>
      <c r="O514" s="61"/>
      <c r="P514" s="61"/>
      <c r="Q514" s="61"/>
      <c r="R514" s="61"/>
      <c r="S514" s="61"/>
      <c r="T514" s="62"/>
      <c r="AT514" s="18" t="s">
        <v>187</v>
      </c>
      <c r="AU514" s="18" t="s">
        <v>85</v>
      </c>
    </row>
    <row r="515" spans="2:65" s="12" customFormat="1" ht="11.25">
      <c r="B515" s="198"/>
      <c r="C515" s="199"/>
      <c r="D515" s="195" t="s">
        <v>189</v>
      </c>
      <c r="E515" s="200" t="s">
        <v>19</v>
      </c>
      <c r="F515" s="201" t="s">
        <v>379</v>
      </c>
      <c r="G515" s="199"/>
      <c r="H515" s="200" t="s">
        <v>19</v>
      </c>
      <c r="I515" s="202"/>
      <c r="J515" s="199"/>
      <c r="K515" s="199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189</v>
      </c>
      <c r="AU515" s="207" t="s">
        <v>85</v>
      </c>
      <c r="AV515" s="12" t="s">
        <v>83</v>
      </c>
      <c r="AW515" s="12" t="s">
        <v>35</v>
      </c>
      <c r="AX515" s="12" t="s">
        <v>75</v>
      </c>
      <c r="AY515" s="207" t="s">
        <v>178</v>
      </c>
    </row>
    <row r="516" spans="2:65" s="12" customFormat="1" ht="11.25">
      <c r="B516" s="198"/>
      <c r="C516" s="199"/>
      <c r="D516" s="195" t="s">
        <v>189</v>
      </c>
      <c r="E516" s="200" t="s">
        <v>19</v>
      </c>
      <c r="F516" s="201" t="s">
        <v>380</v>
      </c>
      <c r="G516" s="199"/>
      <c r="H516" s="200" t="s">
        <v>19</v>
      </c>
      <c r="I516" s="202"/>
      <c r="J516" s="199"/>
      <c r="K516" s="199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189</v>
      </c>
      <c r="AU516" s="207" t="s">
        <v>85</v>
      </c>
      <c r="AV516" s="12" t="s">
        <v>83</v>
      </c>
      <c r="AW516" s="12" t="s">
        <v>35</v>
      </c>
      <c r="AX516" s="12" t="s">
        <v>75</v>
      </c>
      <c r="AY516" s="207" t="s">
        <v>178</v>
      </c>
    </row>
    <row r="517" spans="2:65" s="13" customFormat="1" ht="11.25">
      <c r="B517" s="208"/>
      <c r="C517" s="209"/>
      <c r="D517" s="195" t="s">
        <v>189</v>
      </c>
      <c r="E517" s="210" t="s">
        <v>19</v>
      </c>
      <c r="F517" s="211" t="s">
        <v>4184</v>
      </c>
      <c r="G517" s="209"/>
      <c r="H517" s="212">
        <v>1399.8779999999999</v>
      </c>
      <c r="I517" s="213"/>
      <c r="J517" s="209"/>
      <c r="K517" s="209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189</v>
      </c>
      <c r="AU517" s="218" t="s">
        <v>85</v>
      </c>
      <c r="AV517" s="13" t="s">
        <v>85</v>
      </c>
      <c r="AW517" s="13" t="s">
        <v>35</v>
      </c>
      <c r="AX517" s="13" t="s">
        <v>83</v>
      </c>
      <c r="AY517" s="218" t="s">
        <v>178</v>
      </c>
    </row>
    <row r="518" spans="2:65" s="1" customFormat="1" ht="16.5" customHeight="1">
      <c r="B518" s="35"/>
      <c r="C518" s="183" t="s">
        <v>1328</v>
      </c>
      <c r="D518" s="183" t="s">
        <v>180</v>
      </c>
      <c r="E518" s="184" t="s">
        <v>4185</v>
      </c>
      <c r="F518" s="185" t="s">
        <v>4186</v>
      </c>
      <c r="G518" s="186" t="s">
        <v>362</v>
      </c>
      <c r="H518" s="187">
        <v>99.734999999999999</v>
      </c>
      <c r="I518" s="188"/>
      <c r="J518" s="189">
        <f>ROUND(I518*H518,2)</f>
        <v>0</v>
      </c>
      <c r="K518" s="185" t="s">
        <v>184</v>
      </c>
      <c r="L518" s="39"/>
      <c r="M518" s="190" t="s">
        <v>19</v>
      </c>
      <c r="N518" s="191" t="s">
        <v>46</v>
      </c>
      <c r="O518" s="61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AR518" s="18" t="s">
        <v>185</v>
      </c>
      <c r="AT518" s="18" t="s">
        <v>180</v>
      </c>
      <c r="AU518" s="18" t="s">
        <v>85</v>
      </c>
      <c r="AY518" s="18" t="s">
        <v>178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18" t="s">
        <v>83</v>
      </c>
      <c r="BK518" s="194">
        <f>ROUND(I518*H518,2)</f>
        <v>0</v>
      </c>
      <c r="BL518" s="18" t="s">
        <v>185</v>
      </c>
      <c r="BM518" s="18" t="s">
        <v>4187</v>
      </c>
    </row>
    <row r="519" spans="2:65" s="1" customFormat="1" ht="11.25">
      <c r="B519" s="35"/>
      <c r="C519" s="36"/>
      <c r="D519" s="195" t="s">
        <v>187</v>
      </c>
      <c r="E519" s="36"/>
      <c r="F519" s="196" t="s">
        <v>4188</v>
      </c>
      <c r="G519" s="36"/>
      <c r="H519" s="36"/>
      <c r="I519" s="113"/>
      <c r="J519" s="36"/>
      <c r="K519" s="36"/>
      <c r="L519" s="39"/>
      <c r="M519" s="197"/>
      <c r="N519" s="61"/>
      <c r="O519" s="61"/>
      <c r="P519" s="61"/>
      <c r="Q519" s="61"/>
      <c r="R519" s="61"/>
      <c r="S519" s="61"/>
      <c r="T519" s="62"/>
      <c r="AT519" s="18" t="s">
        <v>187</v>
      </c>
      <c r="AU519" s="18" t="s">
        <v>85</v>
      </c>
    </row>
    <row r="520" spans="2:65" s="13" customFormat="1" ht="11.25">
      <c r="B520" s="208"/>
      <c r="C520" s="209"/>
      <c r="D520" s="195" t="s">
        <v>189</v>
      </c>
      <c r="E520" s="210" t="s">
        <v>19</v>
      </c>
      <c r="F520" s="211" t="s">
        <v>4189</v>
      </c>
      <c r="G520" s="209"/>
      <c r="H520" s="212">
        <v>94.784999999999997</v>
      </c>
      <c r="I520" s="213"/>
      <c r="J520" s="209"/>
      <c r="K520" s="209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189</v>
      </c>
      <c r="AU520" s="218" t="s">
        <v>85</v>
      </c>
      <c r="AV520" s="13" t="s">
        <v>85</v>
      </c>
      <c r="AW520" s="13" t="s">
        <v>35</v>
      </c>
      <c r="AX520" s="13" t="s">
        <v>75</v>
      </c>
      <c r="AY520" s="218" t="s">
        <v>178</v>
      </c>
    </row>
    <row r="521" spans="2:65" s="13" customFormat="1" ht="11.25">
      <c r="B521" s="208"/>
      <c r="C521" s="209"/>
      <c r="D521" s="195" t="s">
        <v>189</v>
      </c>
      <c r="E521" s="210" t="s">
        <v>19</v>
      </c>
      <c r="F521" s="211" t="s">
        <v>4172</v>
      </c>
      <c r="G521" s="209"/>
      <c r="H521" s="212">
        <v>2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189</v>
      </c>
      <c r="AU521" s="218" t="s">
        <v>85</v>
      </c>
      <c r="AV521" s="13" t="s">
        <v>85</v>
      </c>
      <c r="AW521" s="13" t="s">
        <v>35</v>
      </c>
      <c r="AX521" s="13" t="s">
        <v>75</v>
      </c>
      <c r="AY521" s="218" t="s">
        <v>178</v>
      </c>
    </row>
    <row r="522" spans="2:65" s="13" customFormat="1" ht="11.25">
      <c r="B522" s="208"/>
      <c r="C522" s="209"/>
      <c r="D522" s="195" t="s">
        <v>189</v>
      </c>
      <c r="E522" s="210" t="s">
        <v>19</v>
      </c>
      <c r="F522" s="211" t="s">
        <v>4174</v>
      </c>
      <c r="G522" s="209"/>
      <c r="H522" s="212">
        <v>2.95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189</v>
      </c>
      <c r="AU522" s="218" t="s">
        <v>85</v>
      </c>
      <c r="AV522" s="13" t="s">
        <v>85</v>
      </c>
      <c r="AW522" s="13" t="s">
        <v>35</v>
      </c>
      <c r="AX522" s="13" t="s">
        <v>75</v>
      </c>
      <c r="AY522" s="218" t="s">
        <v>178</v>
      </c>
    </row>
    <row r="523" spans="2:65" s="14" customFormat="1" ht="11.25">
      <c r="B523" s="219"/>
      <c r="C523" s="220"/>
      <c r="D523" s="195" t="s">
        <v>189</v>
      </c>
      <c r="E523" s="221" t="s">
        <v>19</v>
      </c>
      <c r="F523" s="222" t="s">
        <v>258</v>
      </c>
      <c r="G523" s="220"/>
      <c r="H523" s="223">
        <v>99.734999999999999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189</v>
      </c>
      <c r="AU523" s="229" t="s">
        <v>85</v>
      </c>
      <c r="AV523" s="14" t="s">
        <v>185</v>
      </c>
      <c r="AW523" s="14" t="s">
        <v>35</v>
      </c>
      <c r="AX523" s="14" t="s">
        <v>83</v>
      </c>
      <c r="AY523" s="229" t="s">
        <v>178</v>
      </c>
    </row>
    <row r="524" spans="2:65" s="1" customFormat="1" ht="16.5" customHeight="1">
      <c r="B524" s="35"/>
      <c r="C524" s="183" t="s">
        <v>1336</v>
      </c>
      <c r="D524" s="183" t="s">
        <v>180</v>
      </c>
      <c r="E524" s="184" t="s">
        <v>4190</v>
      </c>
      <c r="F524" s="185" t="s">
        <v>4191</v>
      </c>
      <c r="G524" s="186" t="s">
        <v>362</v>
      </c>
      <c r="H524" s="187">
        <v>2781.5149999999999</v>
      </c>
      <c r="I524" s="188"/>
      <c r="J524" s="189">
        <f>ROUND(I524*H524,2)</f>
        <v>0</v>
      </c>
      <c r="K524" s="185" t="s">
        <v>184</v>
      </c>
      <c r="L524" s="39"/>
      <c r="M524" s="190" t="s">
        <v>19</v>
      </c>
      <c r="N524" s="191" t="s">
        <v>46</v>
      </c>
      <c r="O524" s="61"/>
      <c r="P524" s="192">
        <f>O524*H524</f>
        <v>0</v>
      </c>
      <c r="Q524" s="192">
        <v>0</v>
      </c>
      <c r="R524" s="192">
        <f>Q524*H524</f>
        <v>0</v>
      </c>
      <c r="S524" s="192">
        <v>0</v>
      </c>
      <c r="T524" s="193">
        <f>S524*H524</f>
        <v>0</v>
      </c>
      <c r="AR524" s="18" t="s">
        <v>185</v>
      </c>
      <c r="AT524" s="18" t="s">
        <v>180</v>
      </c>
      <c r="AU524" s="18" t="s">
        <v>85</v>
      </c>
      <c r="AY524" s="18" t="s">
        <v>178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18" t="s">
        <v>83</v>
      </c>
      <c r="BK524" s="194">
        <f>ROUND(I524*H524,2)</f>
        <v>0</v>
      </c>
      <c r="BL524" s="18" t="s">
        <v>185</v>
      </c>
      <c r="BM524" s="18" t="s">
        <v>4192</v>
      </c>
    </row>
    <row r="525" spans="2:65" s="1" customFormat="1" ht="11.25">
      <c r="B525" s="35"/>
      <c r="C525" s="36"/>
      <c r="D525" s="195" t="s">
        <v>187</v>
      </c>
      <c r="E525" s="36"/>
      <c r="F525" s="196" t="s">
        <v>4183</v>
      </c>
      <c r="G525" s="36"/>
      <c r="H525" s="36"/>
      <c r="I525" s="113"/>
      <c r="J525" s="36"/>
      <c r="K525" s="36"/>
      <c r="L525" s="39"/>
      <c r="M525" s="197"/>
      <c r="N525" s="61"/>
      <c r="O525" s="61"/>
      <c r="P525" s="61"/>
      <c r="Q525" s="61"/>
      <c r="R525" s="61"/>
      <c r="S525" s="61"/>
      <c r="T525" s="62"/>
      <c r="AT525" s="18" t="s">
        <v>187</v>
      </c>
      <c r="AU525" s="18" t="s">
        <v>85</v>
      </c>
    </row>
    <row r="526" spans="2:65" s="12" customFormat="1" ht="11.25">
      <c r="B526" s="198"/>
      <c r="C526" s="199"/>
      <c r="D526" s="195" t="s">
        <v>189</v>
      </c>
      <c r="E526" s="200" t="s">
        <v>19</v>
      </c>
      <c r="F526" s="201" t="s">
        <v>4193</v>
      </c>
      <c r="G526" s="199"/>
      <c r="H526" s="200" t="s">
        <v>19</v>
      </c>
      <c r="I526" s="202"/>
      <c r="J526" s="199"/>
      <c r="K526" s="199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189</v>
      </c>
      <c r="AU526" s="207" t="s">
        <v>85</v>
      </c>
      <c r="AV526" s="12" t="s">
        <v>83</v>
      </c>
      <c r="AW526" s="12" t="s">
        <v>35</v>
      </c>
      <c r="AX526" s="12" t="s">
        <v>75</v>
      </c>
      <c r="AY526" s="207" t="s">
        <v>178</v>
      </c>
    </row>
    <row r="527" spans="2:65" s="12" customFormat="1" ht="11.25">
      <c r="B527" s="198"/>
      <c r="C527" s="199"/>
      <c r="D527" s="195" t="s">
        <v>189</v>
      </c>
      <c r="E527" s="200" t="s">
        <v>19</v>
      </c>
      <c r="F527" s="201" t="s">
        <v>380</v>
      </c>
      <c r="G527" s="199"/>
      <c r="H527" s="200" t="s">
        <v>19</v>
      </c>
      <c r="I527" s="202"/>
      <c r="J527" s="199"/>
      <c r="K527" s="199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189</v>
      </c>
      <c r="AU527" s="207" t="s">
        <v>85</v>
      </c>
      <c r="AV527" s="12" t="s">
        <v>83</v>
      </c>
      <c r="AW527" s="12" t="s">
        <v>35</v>
      </c>
      <c r="AX527" s="12" t="s">
        <v>75</v>
      </c>
      <c r="AY527" s="207" t="s">
        <v>178</v>
      </c>
    </row>
    <row r="528" spans="2:65" s="13" customFormat="1" ht="11.25">
      <c r="B528" s="208"/>
      <c r="C528" s="209"/>
      <c r="D528" s="195" t="s">
        <v>189</v>
      </c>
      <c r="E528" s="210" t="s">
        <v>19</v>
      </c>
      <c r="F528" s="211" t="s">
        <v>4194</v>
      </c>
      <c r="G528" s="209"/>
      <c r="H528" s="212">
        <v>18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189</v>
      </c>
      <c r="AU528" s="218" t="s">
        <v>85</v>
      </c>
      <c r="AV528" s="13" t="s">
        <v>85</v>
      </c>
      <c r="AW528" s="13" t="s">
        <v>35</v>
      </c>
      <c r="AX528" s="13" t="s">
        <v>75</v>
      </c>
      <c r="AY528" s="218" t="s">
        <v>178</v>
      </c>
    </row>
    <row r="529" spans="2:65" s="12" customFormat="1" ht="11.25">
      <c r="B529" s="198"/>
      <c r="C529" s="199"/>
      <c r="D529" s="195" t="s">
        <v>189</v>
      </c>
      <c r="E529" s="200" t="s">
        <v>19</v>
      </c>
      <c r="F529" s="201" t="s">
        <v>385</v>
      </c>
      <c r="G529" s="199"/>
      <c r="H529" s="200" t="s">
        <v>19</v>
      </c>
      <c r="I529" s="202"/>
      <c r="J529" s="199"/>
      <c r="K529" s="199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189</v>
      </c>
      <c r="AU529" s="207" t="s">
        <v>85</v>
      </c>
      <c r="AV529" s="12" t="s">
        <v>83</v>
      </c>
      <c r="AW529" s="12" t="s">
        <v>35</v>
      </c>
      <c r="AX529" s="12" t="s">
        <v>75</v>
      </c>
      <c r="AY529" s="207" t="s">
        <v>178</v>
      </c>
    </row>
    <row r="530" spans="2:65" s="12" customFormat="1" ht="11.25">
      <c r="B530" s="198"/>
      <c r="C530" s="199"/>
      <c r="D530" s="195" t="s">
        <v>189</v>
      </c>
      <c r="E530" s="200" t="s">
        <v>19</v>
      </c>
      <c r="F530" s="201" t="s">
        <v>386</v>
      </c>
      <c r="G530" s="199"/>
      <c r="H530" s="200" t="s">
        <v>19</v>
      </c>
      <c r="I530" s="202"/>
      <c r="J530" s="199"/>
      <c r="K530" s="199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189</v>
      </c>
      <c r="AU530" s="207" t="s">
        <v>85</v>
      </c>
      <c r="AV530" s="12" t="s">
        <v>83</v>
      </c>
      <c r="AW530" s="12" t="s">
        <v>35</v>
      </c>
      <c r="AX530" s="12" t="s">
        <v>75</v>
      </c>
      <c r="AY530" s="207" t="s">
        <v>178</v>
      </c>
    </row>
    <row r="531" spans="2:65" s="13" customFormat="1" ht="11.25">
      <c r="B531" s="208"/>
      <c r="C531" s="209"/>
      <c r="D531" s="195" t="s">
        <v>189</v>
      </c>
      <c r="E531" s="210" t="s">
        <v>19</v>
      </c>
      <c r="F531" s="211" t="s">
        <v>4195</v>
      </c>
      <c r="G531" s="209"/>
      <c r="H531" s="212">
        <v>14.75</v>
      </c>
      <c r="I531" s="213"/>
      <c r="J531" s="209"/>
      <c r="K531" s="209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189</v>
      </c>
      <c r="AU531" s="218" t="s">
        <v>85</v>
      </c>
      <c r="AV531" s="13" t="s">
        <v>85</v>
      </c>
      <c r="AW531" s="13" t="s">
        <v>35</v>
      </c>
      <c r="AX531" s="13" t="s">
        <v>75</v>
      </c>
      <c r="AY531" s="218" t="s">
        <v>178</v>
      </c>
    </row>
    <row r="532" spans="2:65" s="12" customFormat="1" ht="11.25">
      <c r="B532" s="198"/>
      <c r="C532" s="199"/>
      <c r="D532" s="195" t="s">
        <v>189</v>
      </c>
      <c r="E532" s="200" t="s">
        <v>19</v>
      </c>
      <c r="F532" s="201" t="s">
        <v>4196</v>
      </c>
      <c r="G532" s="199"/>
      <c r="H532" s="200" t="s">
        <v>19</v>
      </c>
      <c r="I532" s="202"/>
      <c r="J532" s="199"/>
      <c r="K532" s="199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189</v>
      </c>
      <c r="AU532" s="207" t="s">
        <v>85</v>
      </c>
      <c r="AV532" s="12" t="s">
        <v>83</v>
      </c>
      <c r="AW532" s="12" t="s">
        <v>35</v>
      </c>
      <c r="AX532" s="12" t="s">
        <v>75</v>
      </c>
      <c r="AY532" s="207" t="s">
        <v>178</v>
      </c>
    </row>
    <row r="533" spans="2:65" s="12" customFormat="1" ht="11.25">
      <c r="B533" s="198"/>
      <c r="C533" s="199"/>
      <c r="D533" s="195" t="s">
        <v>189</v>
      </c>
      <c r="E533" s="200" t="s">
        <v>19</v>
      </c>
      <c r="F533" s="201" t="s">
        <v>4197</v>
      </c>
      <c r="G533" s="199"/>
      <c r="H533" s="200" t="s">
        <v>19</v>
      </c>
      <c r="I533" s="202"/>
      <c r="J533" s="199"/>
      <c r="K533" s="199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189</v>
      </c>
      <c r="AU533" s="207" t="s">
        <v>85</v>
      </c>
      <c r="AV533" s="12" t="s">
        <v>83</v>
      </c>
      <c r="AW533" s="12" t="s">
        <v>35</v>
      </c>
      <c r="AX533" s="12" t="s">
        <v>75</v>
      </c>
      <c r="AY533" s="207" t="s">
        <v>178</v>
      </c>
    </row>
    <row r="534" spans="2:65" s="13" customFormat="1" ht="11.25">
      <c r="B534" s="208"/>
      <c r="C534" s="209"/>
      <c r="D534" s="195" t="s">
        <v>189</v>
      </c>
      <c r="E534" s="210" t="s">
        <v>19</v>
      </c>
      <c r="F534" s="211" t="s">
        <v>4198</v>
      </c>
      <c r="G534" s="209"/>
      <c r="H534" s="212">
        <v>2748.7649999999999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189</v>
      </c>
      <c r="AU534" s="218" t="s">
        <v>85</v>
      </c>
      <c r="AV534" s="13" t="s">
        <v>85</v>
      </c>
      <c r="AW534" s="13" t="s">
        <v>35</v>
      </c>
      <c r="AX534" s="13" t="s">
        <v>75</v>
      </c>
      <c r="AY534" s="218" t="s">
        <v>178</v>
      </c>
    </row>
    <row r="535" spans="2:65" s="14" customFormat="1" ht="11.25">
      <c r="B535" s="219"/>
      <c r="C535" s="220"/>
      <c r="D535" s="195" t="s">
        <v>189</v>
      </c>
      <c r="E535" s="221" t="s">
        <v>19</v>
      </c>
      <c r="F535" s="222" t="s">
        <v>258</v>
      </c>
      <c r="G535" s="220"/>
      <c r="H535" s="223">
        <v>2781.5149999999999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189</v>
      </c>
      <c r="AU535" s="229" t="s">
        <v>85</v>
      </c>
      <c r="AV535" s="14" t="s">
        <v>185</v>
      </c>
      <c r="AW535" s="14" t="s">
        <v>35</v>
      </c>
      <c r="AX535" s="14" t="s">
        <v>83</v>
      </c>
      <c r="AY535" s="229" t="s">
        <v>178</v>
      </c>
    </row>
    <row r="536" spans="2:65" s="1" customFormat="1" ht="16.5" customHeight="1">
      <c r="B536" s="35"/>
      <c r="C536" s="183" t="s">
        <v>1354</v>
      </c>
      <c r="D536" s="183" t="s">
        <v>180</v>
      </c>
      <c r="E536" s="184" t="s">
        <v>4199</v>
      </c>
      <c r="F536" s="185" t="s">
        <v>4200</v>
      </c>
      <c r="G536" s="186" t="s">
        <v>362</v>
      </c>
      <c r="H536" s="187">
        <v>160.49199999999999</v>
      </c>
      <c r="I536" s="188"/>
      <c r="J536" s="189">
        <f>ROUND(I536*H536,2)</f>
        <v>0</v>
      </c>
      <c r="K536" s="185" t="s">
        <v>184</v>
      </c>
      <c r="L536" s="39"/>
      <c r="M536" s="190" t="s">
        <v>19</v>
      </c>
      <c r="N536" s="191" t="s">
        <v>46</v>
      </c>
      <c r="O536" s="61"/>
      <c r="P536" s="192">
        <f>O536*H536</f>
        <v>0</v>
      </c>
      <c r="Q536" s="192">
        <v>0</v>
      </c>
      <c r="R536" s="192">
        <f>Q536*H536</f>
        <v>0</v>
      </c>
      <c r="S536" s="192">
        <v>0</v>
      </c>
      <c r="T536" s="193">
        <f>S536*H536</f>
        <v>0</v>
      </c>
      <c r="AR536" s="18" t="s">
        <v>185</v>
      </c>
      <c r="AT536" s="18" t="s">
        <v>180</v>
      </c>
      <c r="AU536" s="18" t="s">
        <v>85</v>
      </c>
      <c r="AY536" s="18" t="s">
        <v>178</v>
      </c>
      <c r="BE536" s="194">
        <f>IF(N536="základní",J536,0)</f>
        <v>0</v>
      </c>
      <c r="BF536" s="194">
        <f>IF(N536="snížená",J536,0)</f>
        <v>0</v>
      </c>
      <c r="BG536" s="194">
        <f>IF(N536="zákl. přenesená",J536,0)</f>
        <v>0</v>
      </c>
      <c r="BH536" s="194">
        <f>IF(N536="sníž. přenesená",J536,0)</f>
        <v>0</v>
      </c>
      <c r="BI536" s="194">
        <f>IF(N536="nulová",J536,0)</f>
        <v>0</v>
      </c>
      <c r="BJ536" s="18" t="s">
        <v>83</v>
      </c>
      <c r="BK536" s="194">
        <f>ROUND(I536*H536,2)</f>
        <v>0</v>
      </c>
      <c r="BL536" s="18" t="s">
        <v>185</v>
      </c>
      <c r="BM536" s="18" t="s">
        <v>4201</v>
      </c>
    </row>
    <row r="537" spans="2:65" s="1" customFormat="1" ht="11.25">
      <c r="B537" s="35"/>
      <c r="C537" s="36"/>
      <c r="D537" s="195" t="s">
        <v>187</v>
      </c>
      <c r="E537" s="36"/>
      <c r="F537" s="196" t="s">
        <v>4202</v>
      </c>
      <c r="G537" s="36"/>
      <c r="H537" s="36"/>
      <c r="I537" s="113"/>
      <c r="J537" s="36"/>
      <c r="K537" s="36"/>
      <c r="L537" s="39"/>
      <c r="M537" s="197"/>
      <c r="N537" s="61"/>
      <c r="O537" s="61"/>
      <c r="P537" s="61"/>
      <c r="Q537" s="61"/>
      <c r="R537" s="61"/>
      <c r="S537" s="61"/>
      <c r="T537" s="62"/>
      <c r="AT537" s="18" t="s">
        <v>187</v>
      </c>
      <c r="AU537" s="18" t="s">
        <v>85</v>
      </c>
    </row>
    <row r="538" spans="2:65" s="12" customFormat="1" ht="11.25">
      <c r="B538" s="198"/>
      <c r="C538" s="199"/>
      <c r="D538" s="195" t="s">
        <v>189</v>
      </c>
      <c r="E538" s="200" t="s">
        <v>19</v>
      </c>
      <c r="F538" s="201" t="s">
        <v>4203</v>
      </c>
      <c r="G538" s="199"/>
      <c r="H538" s="200" t="s">
        <v>19</v>
      </c>
      <c r="I538" s="202"/>
      <c r="J538" s="199"/>
      <c r="K538" s="199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189</v>
      </c>
      <c r="AU538" s="207" t="s">
        <v>85</v>
      </c>
      <c r="AV538" s="12" t="s">
        <v>83</v>
      </c>
      <c r="AW538" s="12" t="s">
        <v>35</v>
      </c>
      <c r="AX538" s="12" t="s">
        <v>75</v>
      </c>
      <c r="AY538" s="207" t="s">
        <v>178</v>
      </c>
    </row>
    <row r="539" spans="2:65" s="13" customFormat="1" ht="11.25">
      <c r="B539" s="208"/>
      <c r="C539" s="209"/>
      <c r="D539" s="195" t="s">
        <v>189</v>
      </c>
      <c r="E539" s="210" t="s">
        <v>19</v>
      </c>
      <c r="F539" s="211" t="s">
        <v>4170</v>
      </c>
      <c r="G539" s="209"/>
      <c r="H539" s="212">
        <v>114.782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189</v>
      </c>
      <c r="AU539" s="218" t="s">
        <v>85</v>
      </c>
      <c r="AV539" s="13" t="s">
        <v>85</v>
      </c>
      <c r="AW539" s="13" t="s">
        <v>35</v>
      </c>
      <c r="AX539" s="13" t="s">
        <v>75</v>
      </c>
      <c r="AY539" s="218" t="s">
        <v>178</v>
      </c>
    </row>
    <row r="540" spans="2:65" s="13" customFormat="1" ht="11.25">
      <c r="B540" s="208"/>
      <c r="C540" s="209"/>
      <c r="D540" s="195" t="s">
        <v>189</v>
      </c>
      <c r="E540" s="210" t="s">
        <v>19</v>
      </c>
      <c r="F540" s="211" t="s">
        <v>4171</v>
      </c>
      <c r="G540" s="209"/>
      <c r="H540" s="212">
        <v>23.190999999999999</v>
      </c>
      <c r="I540" s="213"/>
      <c r="J540" s="209"/>
      <c r="K540" s="209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189</v>
      </c>
      <c r="AU540" s="218" t="s">
        <v>85</v>
      </c>
      <c r="AV540" s="13" t="s">
        <v>85</v>
      </c>
      <c r="AW540" s="13" t="s">
        <v>35</v>
      </c>
      <c r="AX540" s="13" t="s">
        <v>75</v>
      </c>
      <c r="AY540" s="218" t="s">
        <v>178</v>
      </c>
    </row>
    <row r="541" spans="2:65" s="13" customFormat="1" ht="11.25">
      <c r="B541" s="208"/>
      <c r="C541" s="209"/>
      <c r="D541" s="195" t="s">
        <v>189</v>
      </c>
      <c r="E541" s="210" t="s">
        <v>19</v>
      </c>
      <c r="F541" s="211" t="s">
        <v>4173</v>
      </c>
      <c r="G541" s="209"/>
      <c r="H541" s="212">
        <v>0.214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189</v>
      </c>
      <c r="AU541" s="218" t="s">
        <v>85</v>
      </c>
      <c r="AV541" s="13" t="s">
        <v>85</v>
      </c>
      <c r="AW541" s="13" t="s">
        <v>35</v>
      </c>
      <c r="AX541" s="13" t="s">
        <v>75</v>
      </c>
      <c r="AY541" s="218" t="s">
        <v>178</v>
      </c>
    </row>
    <row r="542" spans="2:65" s="13" customFormat="1" ht="11.25">
      <c r="B542" s="208"/>
      <c r="C542" s="209"/>
      <c r="D542" s="195" t="s">
        <v>189</v>
      </c>
      <c r="E542" s="210" t="s">
        <v>19</v>
      </c>
      <c r="F542" s="211" t="s">
        <v>4179</v>
      </c>
      <c r="G542" s="209"/>
      <c r="H542" s="212">
        <v>17.355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189</v>
      </c>
      <c r="AU542" s="218" t="s">
        <v>85</v>
      </c>
      <c r="AV542" s="13" t="s">
        <v>85</v>
      </c>
      <c r="AW542" s="13" t="s">
        <v>35</v>
      </c>
      <c r="AX542" s="13" t="s">
        <v>75</v>
      </c>
      <c r="AY542" s="218" t="s">
        <v>178</v>
      </c>
    </row>
    <row r="543" spans="2:65" s="15" customFormat="1" ht="11.25">
      <c r="B543" s="230"/>
      <c r="C543" s="231"/>
      <c r="D543" s="195" t="s">
        <v>189</v>
      </c>
      <c r="E543" s="232" t="s">
        <v>19</v>
      </c>
      <c r="F543" s="233" t="s">
        <v>274</v>
      </c>
      <c r="G543" s="231"/>
      <c r="H543" s="234">
        <v>155.542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189</v>
      </c>
      <c r="AU543" s="240" t="s">
        <v>85</v>
      </c>
      <c r="AV543" s="15" t="s">
        <v>198</v>
      </c>
      <c r="AW543" s="15" t="s">
        <v>35</v>
      </c>
      <c r="AX543" s="15" t="s">
        <v>75</v>
      </c>
      <c r="AY543" s="240" t="s">
        <v>178</v>
      </c>
    </row>
    <row r="544" spans="2:65" s="12" customFormat="1" ht="11.25">
      <c r="B544" s="198"/>
      <c r="C544" s="199"/>
      <c r="D544" s="195" t="s">
        <v>189</v>
      </c>
      <c r="E544" s="200" t="s">
        <v>19</v>
      </c>
      <c r="F544" s="201" t="s">
        <v>4204</v>
      </c>
      <c r="G544" s="199"/>
      <c r="H544" s="200" t="s">
        <v>19</v>
      </c>
      <c r="I544" s="202"/>
      <c r="J544" s="199"/>
      <c r="K544" s="199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189</v>
      </c>
      <c r="AU544" s="207" t="s">
        <v>85</v>
      </c>
      <c r="AV544" s="12" t="s">
        <v>83</v>
      </c>
      <c r="AW544" s="12" t="s">
        <v>35</v>
      </c>
      <c r="AX544" s="12" t="s">
        <v>75</v>
      </c>
      <c r="AY544" s="207" t="s">
        <v>178</v>
      </c>
    </row>
    <row r="545" spans="2:65" s="13" customFormat="1" ht="11.25">
      <c r="B545" s="208"/>
      <c r="C545" s="209"/>
      <c r="D545" s="195" t="s">
        <v>189</v>
      </c>
      <c r="E545" s="210" t="s">
        <v>19</v>
      </c>
      <c r="F545" s="211" t="s">
        <v>4172</v>
      </c>
      <c r="G545" s="209"/>
      <c r="H545" s="212">
        <v>2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189</v>
      </c>
      <c r="AU545" s="218" t="s">
        <v>85</v>
      </c>
      <c r="AV545" s="13" t="s">
        <v>85</v>
      </c>
      <c r="AW545" s="13" t="s">
        <v>35</v>
      </c>
      <c r="AX545" s="13" t="s">
        <v>75</v>
      </c>
      <c r="AY545" s="218" t="s">
        <v>178</v>
      </c>
    </row>
    <row r="546" spans="2:65" s="13" customFormat="1" ht="11.25">
      <c r="B546" s="208"/>
      <c r="C546" s="209"/>
      <c r="D546" s="195" t="s">
        <v>189</v>
      </c>
      <c r="E546" s="210" t="s">
        <v>19</v>
      </c>
      <c r="F546" s="211" t="s">
        <v>4174</v>
      </c>
      <c r="G546" s="209"/>
      <c r="H546" s="212">
        <v>2.95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189</v>
      </c>
      <c r="AU546" s="218" t="s">
        <v>85</v>
      </c>
      <c r="AV546" s="13" t="s">
        <v>85</v>
      </c>
      <c r="AW546" s="13" t="s">
        <v>35</v>
      </c>
      <c r="AX546" s="13" t="s">
        <v>75</v>
      </c>
      <c r="AY546" s="218" t="s">
        <v>178</v>
      </c>
    </row>
    <row r="547" spans="2:65" s="14" customFormat="1" ht="11.25">
      <c r="B547" s="219"/>
      <c r="C547" s="220"/>
      <c r="D547" s="195" t="s">
        <v>189</v>
      </c>
      <c r="E547" s="221" t="s">
        <v>19</v>
      </c>
      <c r="F547" s="222" t="s">
        <v>258</v>
      </c>
      <c r="G547" s="220"/>
      <c r="H547" s="223">
        <v>160.49199999999999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189</v>
      </c>
      <c r="AU547" s="229" t="s">
        <v>85</v>
      </c>
      <c r="AV547" s="14" t="s">
        <v>185</v>
      </c>
      <c r="AW547" s="14" t="s">
        <v>35</v>
      </c>
      <c r="AX547" s="14" t="s">
        <v>83</v>
      </c>
      <c r="AY547" s="229" t="s">
        <v>178</v>
      </c>
    </row>
    <row r="548" spans="2:65" s="1" customFormat="1" ht="16.5" customHeight="1">
      <c r="B548" s="35"/>
      <c r="C548" s="183" t="s">
        <v>1368</v>
      </c>
      <c r="D548" s="183" t="s">
        <v>180</v>
      </c>
      <c r="E548" s="184" t="s">
        <v>4205</v>
      </c>
      <c r="F548" s="185" t="s">
        <v>395</v>
      </c>
      <c r="G548" s="186" t="s">
        <v>362</v>
      </c>
      <c r="H548" s="187">
        <v>114.782</v>
      </c>
      <c r="I548" s="188"/>
      <c r="J548" s="189">
        <f>ROUND(I548*H548,2)</f>
        <v>0</v>
      </c>
      <c r="K548" s="185" t="s">
        <v>184</v>
      </c>
      <c r="L548" s="39"/>
      <c r="M548" s="190" t="s">
        <v>19</v>
      </c>
      <c r="N548" s="191" t="s">
        <v>46</v>
      </c>
      <c r="O548" s="61"/>
      <c r="P548" s="192">
        <f>O548*H548</f>
        <v>0</v>
      </c>
      <c r="Q548" s="192">
        <v>0</v>
      </c>
      <c r="R548" s="192">
        <f>Q548*H548</f>
        <v>0</v>
      </c>
      <c r="S548" s="192">
        <v>0</v>
      </c>
      <c r="T548" s="193">
        <f>S548*H548</f>
        <v>0</v>
      </c>
      <c r="AR548" s="18" t="s">
        <v>185</v>
      </c>
      <c r="AT548" s="18" t="s">
        <v>180</v>
      </c>
      <c r="AU548" s="18" t="s">
        <v>85</v>
      </c>
      <c r="AY548" s="18" t="s">
        <v>178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18" t="s">
        <v>83</v>
      </c>
      <c r="BK548" s="194">
        <f>ROUND(I548*H548,2)</f>
        <v>0</v>
      </c>
      <c r="BL548" s="18" t="s">
        <v>185</v>
      </c>
      <c r="BM548" s="18" t="s">
        <v>4206</v>
      </c>
    </row>
    <row r="549" spans="2:65" s="1" customFormat="1" ht="11.25">
      <c r="B549" s="35"/>
      <c r="C549" s="36"/>
      <c r="D549" s="195" t="s">
        <v>187</v>
      </c>
      <c r="E549" s="36"/>
      <c r="F549" s="196" t="s">
        <v>397</v>
      </c>
      <c r="G549" s="36"/>
      <c r="H549" s="36"/>
      <c r="I549" s="113"/>
      <c r="J549" s="36"/>
      <c r="K549" s="36"/>
      <c r="L549" s="39"/>
      <c r="M549" s="197"/>
      <c r="N549" s="61"/>
      <c r="O549" s="61"/>
      <c r="P549" s="61"/>
      <c r="Q549" s="61"/>
      <c r="R549" s="61"/>
      <c r="S549" s="61"/>
      <c r="T549" s="62"/>
      <c r="AT549" s="18" t="s">
        <v>187</v>
      </c>
      <c r="AU549" s="18" t="s">
        <v>85</v>
      </c>
    </row>
    <row r="550" spans="2:65" s="13" customFormat="1" ht="11.25">
      <c r="B550" s="208"/>
      <c r="C550" s="209"/>
      <c r="D550" s="195" t="s">
        <v>189</v>
      </c>
      <c r="E550" s="210" t="s">
        <v>19</v>
      </c>
      <c r="F550" s="211" t="s">
        <v>4170</v>
      </c>
      <c r="G550" s="209"/>
      <c r="H550" s="212">
        <v>114.782</v>
      </c>
      <c r="I550" s="213"/>
      <c r="J550" s="209"/>
      <c r="K550" s="209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189</v>
      </c>
      <c r="AU550" s="218" t="s">
        <v>85</v>
      </c>
      <c r="AV550" s="13" t="s">
        <v>85</v>
      </c>
      <c r="AW550" s="13" t="s">
        <v>35</v>
      </c>
      <c r="AX550" s="13" t="s">
        <v>83</v>
      </c>
      <c r="AY550" s="218" t="s">
        <v>178</v>
      </c>
    </row>
    <row r="551" spans="2:65" s="1" customFormat="1" ht="16.5" customHeight="1">
      <c r="B551" s="35"/>
      <c r="C551" s="183" t="s">
        <v>328</v>
      </c>
      <c r="D551" s="183" t="s">
        <v>180</v>
      </c>
      <c r="E551" s="184" t="s">
        <v>399</v>
      </c>
      <c r="F551" s="185" t="s">
        <v>400</v>
      </c>
      <c r="G551" s="186" t="s">
        <v>362</v>
      </c>
      <c r="H551" s="187">
        <v>23.190999999999999</v>
      </c>
      <c r="I551" s="188"/>
      <c r="J551" s="189">
        <f>ROUND(I551*H551,2)</f>
        <v>0</v>
      </c>
      <c r="K551" s="185" t="s">
        <v>184</v>
      </c>
      <c r="L551" s="39"/>
      <c r="M551" s="190" t="s">
        <v>19</v>
      </c>
      <c r="N551" s="191" t="s">
        <v>46</v>
      </c>
      <c r="O551" s="61"/>
      <c r="P551" s="192">
        <f>O551*H551</f>
        <v>0</v>
      </c>
      <c r="Q551" s="192">
        <v>0</v>
      </c>
      <c r="R551" s="192">
        <f>Q551*H551</f>
        <v>0</v>
      </c>
      <c r="S551" s="192">
        <v>0</v>
      </c>
      <c r="T551" s="193">
        <f>S551*H551</f>
        <v>0</v>
      </c>
      <c r="AR551" s="18" t="s">
        <v>185</v>
      </c>
      <c r="AT551" s="18" t="s">
        <v>180</v>
      </c>
      <c r="AU551" s="18" t="s">
        <v>85</v>
      </c>
      <c r="AY551" s="18" t="s">
        <v>178</v>
      </c>
      <c r="BE551" s="194">
        <f>IF(N551="základní",J551,0)</f>
        <v>0</v>
      </c>
      <c r="BF551" s="194">
        <f>IF(N551="snížená",J551,0)</f>
        <v>0</v>
      </c>
      <c r="BG551" s="194">
        <f>IF(N551="zákl. přenesená",J551,0)</f>
        <v>0</v>
      </c>
      <c r="BH551" s="194">
        <f>IF(N551="sníž. přenesená",J551,0)</f>
        <v>0</v>
      </c>
      <c r="BI551" s="194">
        <f>IF(N551="nulová",J551,0)</f>
        <v>0</v>
      </c>
      <c r="BJ551" s="18" t="s">
        <v>83</v>
      </c>
      <c r="BK551" s="194">
        <f>ROUND(I551*H551,2)</f>
        <v>0</v>
      </c>
      <c r="BL551" s="18" t="s">
        <v>185</v>
      </c>
      <c r="BM551" s="18" t="s">
        <v>4207</v>
      </c>
    </row>
    <row r="552" spans="2:65" s="1" customFormat="1" ht="11.25">
      <c r="B552" s="35"/>
      <c r="C552" s="36"/>
      <c r="D552" s="195" t="s">
        <v>187</v>
      </c>
      <c r="E552" s="36"/>
      <c r="F552" s="196" t="s">
        <v>402</v>
      </c>
      <c r="G552" s="36"/>
      <c r="H552" s="36"/>
      <c r="I552" s="113"/>
      <c r="J552" s="36"/>
      <c r="K552" s="36"/>
      <c r="L552" s="39"/>
      <c r="M552" s="197"/>
      <c r="N552" s="61"/>
      <c r="O552" s="61"/>
      <c r="P552" s="61"/>
      <c r="Q552" s="61"/>
      <c r="R552" s="61"/>
      <c r="S552" s="61"/>
      <c r="T552" s="62"/>
      <c r="AT552" s="18" t="s">
        <v>187</v>
      </c>
      <c r="AU552" s="18" t="s">
        <v>85</v>
      </c>
    </row>
    <row r="553" spans="2:65" s="13" customFormat="1" ht="11.25">
      <c r="B553" s="208"/>
      <c r="C553" s="209"/>
      <c r="D553" s="195" t="s">
        <v>189</v>
      </c>
      <c r="E553" s="210" t="s">
        <v>19</v>
      </c>
      <c r="F553" s="211" t="s">
        <v>4171</v>
      </c>
      <c r="G553" s="209"/>
      <c r="H553" s="212">
        <v>23.190999999999999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189</v>
      </c>
      <c r="AU553" s="218" t="s">
        <v>85</v>
      </c>
      <c r="AV553" s="13" t="s">
        <v>85</v>
      </c>
      <c r="AW553" s="13" t="s">
        <v>35</v>
      </c>
      <c r="AX553" s="13" t="s">
        <v>83</v>
      </c>
      <c r="AY553" s="218" t="s">
        <v>178</v>
      </c>
    </row>
    <row r="554" spans="2:65" s="1" customFormat="1" ht="16.5" customHeight="1">
      <c r="B554" s="35"/>
      <c r="C554" s="183" t="s">
        <v>1380</v>
      </c>
      <c r="D554" s="183" t="s">
        <v>180</v>
      </c>
      <c r="E554" s="184" t="s">
        <v>409</v>
      </c>
      <c r="F554" s="185" t="s">
        <v>410</v>
      </c>
      <c r="G554" s="186" t="s">
        <v>362</v>
      </c>
      <c r="H554" s="187">
        <v>2</v>
      </c>
      <c r="I554" s="188"/>
      <c r="J554" s="189">
        <f>ROUND(I554*H554,2)</f>
        <v>0</v>
      </c>
      <c r="K554" s="185" t="s">
        <v>184</v>
      </c>
      <c r="L554" s="39"/>
      <c r="M554" s="190" t="s">
        <v>19</v>
      </c>
      <c r="N554" s="191" t="s">
        <v>46</v>
      </c>
      <c r="O554" s="61"/>
      <c r="P554" s="192">
        <f>O554*H554</f>
        <v>0</v>
      </c>
      <c r="Q554" s="192">
        <v>0</v>
      </c>
      <c r="R554" s="192">
        <f>Q554*H554</f>
        <v>0</v>
      </c>
      <c r="S554" s="192">
        <v>0</v>
      </c>
      <c r="T554" s="193">
        <f>S554*H554</f>
        <v>0</v>
      </c>
      <c r="AR554" s="18" t="s">
        <v>185</v>
      </c>
      <c r="AT554" s="18" t="s">
        <v>180</v>
      </c>
      <c r="AU554" s="18" t="s">
        <v>85</v>
      </c>
      <c r="AY554" s="18" t="s">
        <v>178</v>
      </c>
      <c r="BE554" s="194">
        <f>IF(N554="základní",J554,0)</f>
        <v>0</v>
      </c>
      <c r="BF554" s="194">
        <f>IF(N554="snížená",J554,0)</f>
        <v>0</v>
      </c>
      <c r="BG554" s="194">
        <f>IF(N554="zákl. přenesená",J554,0)</f>
        <v>0</v>
      </c>
      <c r="BH554" s="194">
        <f>IF(N554="sníž. přenesená",J554,0)</f>
        <v>0</v>
      </c>
      <c r="BI554" s="194">
        <f>IF(N554="nulová",J554,0)</f>
        <v>0</v>
      </c>
      <c r="BJ554" s="18" t="s">
        <v>83</v>
      </c>
      <c r="BK554" s="194">
        <f>ROUND(I554*H554,2)</f>
        <v>0</v>
      </c>
      <c r="BL554" s="18" t="s">
        <v>185</v>
      </c>
      <c r="BM554" s="18" t="s">
        <v>4208</v>
      </c>
    </row>
    <row r="555" spans="2:65" s="1" customFormat="1" ht="11.25">
      <c r="B555" s="35"/>
      <c r="C555" s="36"/>
      <c r="D555" s="195" t="s">
        <v>187</v>
      </c>
      <c r="E555" s="36"/>
      <c r="F555" s="196" t="s">
        <v>412</v>
      </c>
      <c r="G555" s="36"/>
      <c r="H555" s="36"/>
      <c r="I555" s="113"/>
      <c r="J555" s="36"/>
      <c r="K555" s="36"/>
      <c r="L555" s="39"/>
      <c r="M555" s="197"/>
      <c r="N555" s="61"/>
      <c r="O555" s="61"/>
      <c r="P555" s="61"/>
      <c r="Q555" s="61"/>
      <c r="R555" s="61"/>
      <c r="S555" s="61"/>
      <c r="T555" s="62"/>
      <c r="AT555" s="18" t="s">
        <v>187</v>
      </c>
      <c r="AU555" s="18" t="s">
        <v>85</v>
      </c>
    </row>
    <row r="556" spans="2:65" s="13" customFormat="1" ht="11.25">
      <c r="B556" s="208"/>
      <c r="C556" s="209"/>
      <c r="D556" s="195" t="s">
        <v>189</v>
      </c>
      <c r="E556" s="210" t="s">
        <v>19</v>
      </c>
      <c r="F556" s="211" t="s">
        <v>4172</v>
      </c>
      <c r="G556" s="209"/>
      <c r="H556" s="212">
        <v>2</v>
      </c>
      <c r="I556" s="213"/>
      <c r="J556" s="209"/>
      <c r="K556" s="209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189</v>
      </c>
      <c r="AU556" s="218" t="s">
        <v>85</v>
      </c>
      <c r="AV556" s="13" t="s">
        <v>85</v>
      </c>
      <c r="AW556" s="13" t="s">
        <v>35</v>
      </c>
      <c r="AX556" s="13" t="s">
        <v>83</v>
      </c>
      <c r="AY556" s="218" t="s">
        <v>178</v>
      </c>
    </row>
    <row r="557" spans="2:65" s="1" customFormat="1" ht="16.5" customHeight="1">
      <c r="B557" s="35"/>
      <c r="C557" s="183" t="s">
        <v>1385</v>
      </c>
      <c r="D557" s="183" t="s">
        <v>180</v>
      </c>
      <c r="E557" s="184" t="s">
        <v>414</v>
      </c>
      <c r="F557" s="185" t="s">
        <v>415</v>
      </c>
      <c r="G557" s="186" t="s">
        <v>362</v>
      </c>
      <c r="H557" s="187">
        <v>0.214</v>
      </c>
      <c r="I557" s="188"/>
      <c r="J557" s="189">
        <f>ROUND(I557*H557,2)</f>
        <v>0</v>
      </c>
      <c r="K557" s="185" t="s">
        <v>184</v>
      </c>
      <c r="L557" s="39"/>
      <c r="M557" s="190" t="s">
        <v>19</v>
      </c>
      <c r="N557" s="191" t="s">
        <v>46</v>
      </c>
      <c r="O557" s="61"/>
      <c r="P557" s="192">
        <f>O557*H557</f>
        <v>0</v>
      </c>
      <c r="Q557" s="192">
        <v>0</v>
      </c>
      <c r="R557" s="192">
        <f>Q557*H557</f>
        <v>0</v>
      </c>
      <c r="S557" s="192">
        <v>0</v>
      </c>
      <c r="T557" s="193">
        <f>S557*H557</f>
        <v>0</v>
      </c>
      <c r="AR557" s="18" t="s">
        <v>185</v>
      </c>
      <c r="AT557" s="18" t="s">
        <v>180</v>
      </c>
      <c r="AU557" s="18" t="s">
        <v>85</v>
      </c>
      <c r="AY557" s="18" t="s">
        <v>178</v>
      </c>
      <c r="BE557" s="194">
        <f>IF(N557="základní",J557,0)</f>
        <v>0</v>
      </c>
      <c r="BF557" s="194">
        <f>IF(N557="snížená",J557,0)</f>
        <v>0</v>
      </c>
      <c r="BG557" s="194">
        <f>IF(N557="zákl. přenesená",J557,0)</f>
        <v>0</v>
      </c>
      <c r="BH557" s="194">
        <f>IF(N557="sníž. přenesená",J557,0)</f>
        <v>0</v>
      </c>
      <c r="BI557" s="194">
        <f>IF(N557="nulová",J557,0)</f>
        <v>0</v>
      </c>
      <c r="BJ557" s="18" t="s">
        <v>83</v>
      </c>
      <c r="BK557" s="194">
        <f>ROUND(I557*H557,2)</f>
        <v>0</v>
      </c>
      <c r="BL557" s="18" t="s">
        <v>185</v>
      </c>
      <c r="BM557" s="18" t="s">
        <v>4209</v>
      </c>
    </row>
    <row r="558" spans="2:65" s="1" customFormat="1" ht="19.5">
      <c r="B558" s="35"/>
      <c r="C558" s="36"/>
      <c r="D558" s="195" t="s">
        <v>187</v>
      </c>
      <c r="E558" s="36"/>
      <c r="F558" s="196" t="s">
        <v>417</v>
      </c>
      <c r="G558" s="36"/>
      <c r="H558" s="36"/>
      <c r="I558" s="113"/>
      <c r="J558" s="36"/>
      <c r="K558" s="36"/>
      <c r="L558" s="39"/>
      <c r="M558" s="197"/>
      <c r="N558" s="61"/>
      <c r="O558" s="61"/>
      <c r="P558" s="61"/>
      <c r="Q558" s="61"/>
      <c r="R558" s="61"/>
      <c r="S558" s="61"/>
      <c r="T558" s="62"/>
      <c r="AT558" s="18" t="s">
        <v>187</v>
      </c>
      <c r="AU558" s="18" t="s">
        <v>85</v>
      </c>
    </row>
    <row r="559" spans="2:65" s="13" customFormat="1" ht="11.25">
      <c r="B559" s="208"/>
      <c r="C559" s="209"/>
      <c r="D559" s="195" t="s">
        <v>189</v>
      </c>
      <c r="E559" s="210" t="s">
        <v>19</v>
      </c>
      <c r="F559" s="211" t="s">
        <v>4173</v>
      </c>
      <c r="G559" s="209"/>
      <c r="H559" s="212">
        <v>0.214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189</v>
      </c>
      <c r="AU559" s="218" t="s">
        <v>85</v>
      </c>
      <c r="AV559" s="13" t="s">
        <v>85</v>
      </c>
      <c r="AW559" s="13" t="s">
        <v>35</v>
      </c>
      <c r="AX559" s="13" t="s">
        <v>83</v>
      </c>
      <c r="AY559" s="218" t="s">
        <v>178</v>
      </c>
    </row>
    <row r="560" spans="2:65" s="1" customFormat="1" ht="16.5" customHeight="1">
      <c r="B560" s="35"/>
      <c r="C560" s="183" t="s">
        <v>1391</v>
      </c>
      <c r="D560" s="183" t="s">
        <v>180</v>
      </c>
      <c r="E560" s="184" t="s">
        <v>424</v>
      </c>
      <c r="F560" s="185" t="s">
        <v>425</v>
      </c>
      <c r="G560" s="186" t="s">
        <v>362</v>
      </c>
      <c r="H560" s="187">
        <v>17.355</v>
      </c>
      <c r="I560" s="188"/>
      <c r="J560" s="189">
        <f>ROUND(I560*H560,2)</f>
        <v>0</v>
      </c>
      <c r="K560" s="185" t="s">
        <v>184</v>
      </c>
      <c r="L560" s="39"/>
      <c r="M560" s="190" t="s">
        <v>19</v>
      </c>
      <c r="N560" s="191" t="s">
        <v>46</v>
      </c>
      <c r="O560" s="61"/>
      <c r="P560" s="192">
        <f>O560*H560</f>
        <v>0</v>
      </c>
      <c r="Q560" s="192">
        <v>0</v>
      </c>
      <c r="R560" s="192">
        <f>Q560*H560</f>
        <v>0</v>
      </c>
      <c r="S560" s="192">
        <v>0</v>
      </c>
      <c r="T560" s="193">
        <f>S560*H560</f>
        <v>0</v>
      </c>
      <c r="AR560" s="18" t="s">
        <v>185</v>
      </c>
      <c r="AT560" s="18" t="s">
        <v>180</v>
      </c>
      <c r="AU560" s="18" t="s">
        <v>85</v>
      </c>
      <c r="AY560" s="18" t="s">
        <v>178</v>
      </c>
      <c r="BE560" s="194">
        <f>IF(N560="základní",J560,0)</f>
        <v>0</v>
      </c>
      <c r="BF560" s="194">
        <f>IF(N560="snížená",J560,0)</f>
        <v>0</v>
      </c>
      <c r="BG560" s="194">
        <f>IF(N560="zákl. přenesená",J560,0)</f>
        <v>0</v>
      </c>
      <c r="BH560" s="194">
        <f>IF(N560="sníž. přenesená",J560,0)</f>
        <v>0</v>
      </c>
      <c r="BI560" s="194">
        <f>IF(N560="nulová",J560,0)</f>
        <v>0</v>
      </c>
      <c r="BJ560" s="18" t="s">
        <v>83</v>
      </c>
      <c r="BK560" s="194">
        <f>ROUND(I560*H560,2)</f>
        <v>0</v>
      </c>
      <c r="BL560" s="18" t="s">
        <v>185</v>
      </c>
      <c r="BM560" s="18" t="s">
        <v>4210</v>
      </c>
    </row>
    <row r="561" spans="2:65" s="1" customFormat="1" ht="11.25">
      <c r="B561" s="35"/>
      <c r="C561" s="36"/>
      <c r="D561" s="195" t="s">
        <v>187</v>
      </c>
      <c r="E561" s="36"/>
      <c r="F561" s="196" t="s">
        <v>427</v>
      </c>
      <c r="G561" s="36"/>
      <c r="H561" s="36"/>
      <c r="I561" s="113"/>
      <c r="J561" s="36"/>
      <c r="K561" s="36"/>
      <c r="L561" s="39"/>
      <c r="M561" s="197"/>
      <c r="N561" s="61"/>
      <c r="O561" s="61"/>
      <c r="P561" s="61"/>
      <c r="Q561" s="61"/>
      <c r="R561" s="61"/>
      <c r="S561" s="61"/>
      <c r="T561" s="62"/>
      <c r="AT561" s="18" t="s">
        <v>187</v>
      </c>
      <c r="AU561" s="18" t="s">
        <v>85</v>
      </c>
    </row>
    <row r="562" spans="2:65" s="13" customFormat="1" ht="11.25">
      <c r="B562" s="208"/>
      <c r="C562" s="209"/>
      <c r="D562" s="195" t="s">
        <v>189</v>
      </c>
      <c r="E562" s="210" t="s">
        <v>19</v>
      </c>
      <c r="F562" s="211" t="s">
        <v>4179</v>
      </c>
      <c r="G562" s="209"/>
      <c r="H562" s="212">
        <v>17.355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189</v>
      </c>
      <c r="AU562" s="218" t="s">
        <v>85</v>
      </c>
      <c r="AV562" s="13" t="s">
        <v>85</v>
      </c>
      <c r="AW562" s="13" t="s">
        <v>35</v>
      </c>
      <c r="AX562" s="13" t="s">
        <v>83</v>
      </c>
      <c r="AY562" s="218" t="s">
        <v>178</v>
      </c>
    </row>
    <row r="563" spans="2:65" s="11" customFormat="1" ht="22.9" customHeight="1">
      <c r="B563" s="167"/>
      <c r="C563" s="168"/>
      <c r="D563" s="169" t="s">
        <v>74</v>
      </c>
      <c r="E563" s="181" t="s">
        <v>1768</v>
      </c>
      <c r="F563" s="181" t="s">
        <v>1769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SUM(P564:P567)</f>
        <v>0</v>
      </c>
      <c r="Q563" s="175"/>
      <c r="R563" s="176">
        <f>SUM(R564:R567)</f>
        <v>0</v>
      </c>
      <c r="S563" s="175"/>
      <c r="T563" s="177">
        <f>SUM(T564:T567)</f>
        <v>0</v>
      </c>
      <c r="AR563" s="178" t="s">
        <v>83</v>
      </c>
      <c r="AT563" s="179" t="s">
        <v>74</v>
      </c>
      <c r="AU563" s="179" t="s">
        <v>83</v>
      </c>
      <c r="AY563" s="178" t="s">
        <v>178</v>
      </c>
      <c r="BK563" s="180">
        <f>SUM(BK564:BK567)</f>
        <v>0</v>
      </c>
    </row>
    <row r="564" spans="2:65" s="1" customFormat="1" ht="16.5" customHeight="1">
      <c r="B564" s="35"/>
      <c r="C564" s="183" t="s">
        <v>1397</v>
      </c>
      <c r="D564" s="183" t="s">
        <v>180</v>
      </c>
      <c r="E564" s="184" t="s">
        <v>1771</v>
      </c>
      <c r="F564" s="185" t="s">
        <v>1772</v>
      </c>
      <c r="G564" s="186" t="s">
        <v>362</v>
      </c>
      <c r="H564" s="187">
        <v>519.14700000000005</v>
      </c>
      <c r="I564" s="188"/>
      <c r="J564" s="189">
        <f>ROUND(I564*H564,2)</f>
        <v>0</v>
      </c>
      <c r="K564" s="185" t="s">
        <v>184</v>
      </c>
      <c r="L564" s="39"/>
      <c r="M564" s="190" t="s">
        <v>19</v>
      </c>
      <c r="N564" s="191" t="s">
        <v>46</v>
      </c>
      <c r="O564" s="61"/>
      <c r="P564" s="192">
        <f>O564*H564</f>
        <v>0</v>
      </c>
      <c r="Q564" s="192">
        <v>0</v>
      </c>
      <c r="R564" s="192">
        <f>Q564*H564</f>
        <v>0</v>
      </c>
      <c r="S564" s="192">
        <v>0</v>
      </c>
      <c r="T564" s="193">
        <f>S564*H564</f>
        <v>0</v>
      </c>
      <c r="AR564" s="18" t="s">
        <v>185</v>
      </c>
      <c r="AT564" s="18" t="s">
        <v>180</v>
      </c>
      <c r="AU564" s="18" t="s">
        <v>85</v>
      </c>
      <c r="AY564" s="18" t="s">
        <v>178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8" t="s">
        <v>83</v>
      </c>
      <c r="BK564" s="194">
        <f>ROUND(I564*H564,2)</f>
        <v>0</v>
      </c>
      <c r="BL564" s="18" t="s">
        <v>185</v>
      </c>
      <c r="BM564" s="18" t="s">
        <v>4211</v>
      </c>
    </row>
    <row r="565" spans="2:65" s="1" customFormat="1" ht="19.5">
      <c r="B565" s="35"/>
      <c r="C565" s="36"/>
      <c r="D565" s="195" t="s">
        <v>187</v>
      </c>
      <c r="E565" s="36"/>
      <c r="F565" s="196" t="s">
        <v>1774</v>
      </c>
      <c r="G565" s="36"/>
      <c r="H565" s="36"/>
      <c r="I565" s="113"/>
      <c r="J565" s="36"/>
      <c r="K565" s="36"/>
      <c r="L565" s="39"/>
      <c r="M565" s="197"/>
      <c r="N565" s="61"/>
      <c r="O565" s="61"/>
      <c r="P565" s="61"/>
      <c r="Q565" s="61"/>
      <c r="R565" s="61"/>
      <c r="S565" s="61"/>
      <c r="T565" s="62"/>
      <c r="AT565" s="18" t="s">
        <v>187</v>
      </c>
      <c r="AU565" s="18" t="s">
        <v>85</v>
      </c>
    </row>
    <row r="566" spans="2:65" s="1" customFormat="1" ht="16.5" customHeight="1">
      <c r="B566" s="35"/>
      <c r="C566" s="183" t="s">
        <v>1407</v>
      </c>
      <c r="D566" s="183" t="s">
        <v>180</v>
      </c>
      <c r="E566" s="184" t="s">
        <v>4212</v>
      </c>
      <c r="F566" s="185" t="s">
        <v>4213</v>
      </c>
      <c r="G566" s="186" t="s">
        <v>362</v>
      </c>
      <c r="H566" s="187">
        <v>519.14700000000005</v>
      </c>
      <c r="I566" s="188"/>
      <c r="J566" s="189">
        <f>ROUND(I566*H566,2)</f>
        <v>0</v>
      </c>
      <c r="K566" s="185" t="s">
        <v>184</v>
      </c>
      <c r="L566" s="39"/>
      <c r="M566" s="190" t="s">
        <v>19</v>
      </c>
      <c r="N566" s="191" t="s">
        <v>46</v>
      </c>
      <c r="O566" s="61"/>
      <c r="P566" s="192">
        <f>O566*H566</f>
        <v>0</v>
      </c>
      <c r="Q566" s="192">
        <v>0</v>
      </c>
      <c r="R566" s="192">
        <f>Q566*H566</f>
        <v>0</v>
      </c>
      <c r="S566" s="192">
        <v>0</v>
      </c>
      <c r="T566" s="193">
        <f>S566*H566</f>
        <v>0</v>
      </c>
      <c r="AR566" s="18" t="s">
        <v>185</v>
      </c>
      <c r="AT566" s="18" t="s">
        <v>180</v>
      </c>
      <c r="AU566" s="18" t="s">
        <v>85</v>
      </c>
      <c r="AY566" s="18" t="s">
        <v>178</v>
      </c>
      <c r="BE566" s="194">
        <f>IF(N566="základní",J566,0)</f>
        <v>0</v>
      </c>
      <c r="BF566" s="194">
        <f>IF(N566="snížená",J566,0)</f>
        <v>0</v>
      </c>
      <c r="BG566" s="194">
        <f>IF(N566="zákl. přenesená",J566,0)</f>
        <v>0</v>
      </c>
      <c r="BH566" s="194">
        <f>IF(N566="sníž. přenesená",J566,0)</f>
        <v>0</v>
      </c>
      <c r="BI566" s="194">
        <f>IF(N566="nulová",J566,0)</f>
        <v>0</v>
      </c>
      <c r="BJ566" s="18" t="s">
        <v>83</v>
      </c>
      <c r="BK566" s="194">
        <f>ROUND(I566*H566,2)</f>
        <v>0</v>
      </c>
      <c r="BL566" s="18" t="s">
        <v>185</v>
      </c>
      <c r="BM566" s="18" t="s">
        <v>4214</v>
      </c>
    </row>
    <row r="567" spans="2:65" s="1" customFormat="1" ht="19.5">
      <c r="B567" s="35"/>
      <c r="C567" s="36"/>
      <c r="D567" s="195" t="s">
        <v>187</v>
      </c>
      <c r="E567" s="36"/>
      <c r="F567" s="196" t="s">
        <v>4215</v>
      </c>
      <c r="G567" s="36"/>
      <c r="H567" s="36"/>
      <c r="I567" s="113"/>
      <c r="J567" s="36"/>
      <c r="K567" s="36"/>
      <c r="L567" s="39"/>
      <c r="M567" s="197"/>
      <c r="N567" s="61"/>
      <c r="O567" s="61"/>
      <c r="P567" s="61"/>
      <c r="Q567" s="61"/>
      <c r="R567" s="61"/>
      <c r="S567" s="61"/>
      <c r="T567" s="62"/>
      <c r="AT567" s="18" t="s">
        <v>187</v>
      </c>
      <c r="AU567" s="18" t="s">
        <v>85</v>
      </c>
    </row>
    <row r="568" spans="2:65" s="11" customFormat="1" ht="25.9" customHeight="1">
      <c r="B568" s="167"/>
      <c r="C568" s="168"/>
      <c r="D568" s="169" t="s">
        <v>74</v>
      </c>
      <c r="E568" s="170" t="s">
        <v>428</v>
      </c>
      <c r="F568" s="170" t="s">
        <v>429</v>
      </c>
      <c r="G568" s="168"/>
      <c r="H568" s="168"/>
      <c r="I568" s="171"/>
      <c r="J568" s="172">
        <f>BK568</f>
        <v>0</v>
      </c>
      <c r="K568" s="168"/>
      <c r="L568" s="173"/>
      <c r="M568" s="174"/>
      <c r="N568" s="175"/>
      <c r="O568" s="175"/>
      <c r="P568" s="176">
        <f>P569+P606+P620+P673</f>
        <v>0</v>
      </c>
      <c r="Q568" s="175"/>
      <c r="R568" s="176">
        <f>R569+R606+R620+R673</f>
        <v>0.93106105000000006</v>
      </c>
      <c r="S568" s="175"/>
      <c r="T568" s="177">
        <f>T569+T606+T620+T673</f>
        <v>0.74560000000000004</v>
      </c>
      <c r="AR568" s="178" t="s">
        <v>85</v>
      </c>
      <c r="AT568" s="179" t="s">
        <v>74</v>
      </c>
      <c r="AU568" s="179" t="s">
        <v>75</v>
      </c>
      <c r="AY568" s="178" t="s">
        <v>178</v>
      </c>
      <c r="BK568" s="180">
        <f>BK569+BK606+BK620+BK673</f>
        <v>0</v>
      </c>
    </row>
    <row r="569" spans="2:65" s="11" customFormat="1" ht="22.9" customHeight="1">
      <c r="B569" s="167"/>
      <c r="C569" s="168"/>
      <c r="D569" s="169" t="s">
        <v>74</v>
      </c>
      <c r="E569" s="181" t="s">
        <v>1775</v>
      </c>
      <c r="F569" s="181" t="s">
        <v>1776</v>
      </c>
      <c r="G569" s="168"/>
      <c r="H569" s="168"/>
      <c r="I569" s="171"/>
      <c r="J569" s="182">
        <f>BK569</f>
        <v>0</v>
      </c>
      <c r="K569" s="168"/>
      <c r="L569" s="173"/>
      <c r="M569" s="174"/>
      <c r="N569" s="175"/>
      <c r="O569" s="175"/>
      <c r="P569" s="176">
        <f>SUM(P570:P605)</f>
        <v>0</v>
      </c>
      <c r="Q569" s="175"/>
      <c r="R569" s="176">
        <f>SUM(R570:R605)</f>
        <v>0.17031600000000002</v>
      </c>
      <c r="S569" s="175"/>
      <c r="T569" s="177">
        <f>SUM(T570:T605)</f>
        <v>0</v>
      </c>
      <c r="AR569" s="178" t="s">
        <v>85</v>
      </c>
      <c r="AT569" s="179" t="s">
        <v>74</v>
      </c>
      <c r="AU569" s="179" t="s">
        <v>83</v>
      </c>
      <c r="AY569" s="178" t="s">
        <v>178</v>
      </c>
      <c r="BK569" s="180">
        <f>SUM(BK570:BK605)</f>
        <v>0</v>
      </c>
    </row>
    <row r="570" spans="2:65" s="1" customFormat="1" ht="16.5" customHeight="1">
      <c r="B570" s="35"/>
      <c r="C570" s="183" t="s">
        <v>1420</v>
      </c>
      <c r="D570" s="183" t="s">
        <v>180</v>
      </c>
      <c r="E570" s="184" t="s">
        <v>1778</v>
      </c>
      <c r="F570" s="185" t="s">
        <v>1779</v>
      </c>
      <c r="G570" s="186" t="s">
        <v>183</v>
      </c>
      <c r="H570" s="187">
        <v>10.08</v>
      </c>
      <c r="I570" s="188"/>
      <c r="J570" s="189">
        <f>ROUND(I570*H570,2)</f>
        <v>0</v>
      </c>
      <c r="K570" s="185" t="s">
        <v>184</v>
      </c>
      <c r="L570" s="39"/>
      <c r="M570" s="190" t="s">
        <v>19</v>
      </c>
      <c r="N570" s="191" t="s">
        <v>46</v>
      </c>
      <c r="O570" s="61"/>
      <c r="P570" s="192">
        <f>O570*H570</f>
        <v>0</v>
      </c>
      <c r="Q570" s="192">
        <v>0</v>
      </c>
      <c r="R570" s="192">
        <f>Q570*H570</f>
        <v>0</v>
      </c>
      <c r="S570" s="192">
        <v>0</v>
      </c>
      <c r="T570" s="193">
        <f>S570*H570</f>
        <v>0</v>
      </c>
      <c r="AR570" s="18" t="s">
        <v>288</v>
      </c>
      <c r="AT570" s="18" t="s">
        <v>180</v>
      </c>
      <c r="AU570" s="18" t="s">
        <v>85</v>
      </c>
      <c r="AY570" s="18" t="s">
        <v>178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18" t="s">
        <v>83</v>
      </c>
      <c r="BK570" s="194">
        <f>ROUND(I570*H570,2)</f>
        <v>0</v>
      </c>
      <c r="BL570" s="18" t="s">
        <v>288</v>
      </c>
      <c r="BM570" s="18" t="s">
        <v>4216</v>
      </c>
    </row>
    <row r="571" spans="2:65" s="1" customFormat="1" ht="11.25">
      <c r="B571" s="35"/>
      <c r="C571" s="36"/>
      <c r="D571" s="195" t="s">
        <v>187</v>
      </c>
      <c r="E571" s="36"/>
      <c r="F571" s="196" t="s">
        <v>1781</v>
      </c>
      <c r="G571" s="36"/>
      <c r="H571" s="36"/>
      <c r="I571" s="113"/>
      <c r="J571" s="36"/>
      <c r="K571" s="36"/>
      <c r="L571" s="39"/>
      <c r="M571" s="197"/>
      <c r="N571" s="61"/>
      <c r="O571" s="61"/>
      <c r="P571" s="61"/>
      <c r="Q571" s="61"/>
      <c r="R571" s="61"/>
      <c r="S571" s="61"/>
      <c r="T571" s="62"/>
      <c r="AT571" s="18" t="s">
        <v>187</v>
      </c>
      <c r="AU571" s="18" t="s">
        <v>85</v>
      </c>
    </row>
    <row r="572" spans="2:65" s="12" customFormat="1" ht="11.25">
      <c r="B572" s="198"/>
      <c r="C572" s="199"/>
      <c r="D572" s="195" t="s">
        <v>189</v>
      </c>
      <c r="E572" s="200" t="s">
        <v>19</v>
      </c>
      <c r="F572" s="201" t="s">
        <v>4217</v>
      </c>
      <c r="G572" s="199"/>
      <c r="H572" s="200" t="s">
        <v>19</v>
      </c>
      <c r="I572" s="202"/>
      <c r="J572" s="199"/>
      <c r="K572" s="199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189</v>
      </c>
      <c r="AU572" s="207" t="s">
        <v>85</v>
      </c>
      <c r="AV572" s="12" t="s">
        <v>83</v>
      </c>
      <c r="AW572" s="12" t="s">
        <v>35</v>
      </c>
      <c r="AX572" s="12" t="s">
        <v>75</v>
      </c>
      <c r="AY572" s="207" t="s">
        <v>178</v>
      </c>
    </row>
    <row r="573" spans="2:65" s="13" customFormat="1" ht="11.25">
      <c r="B573" s="208"/>
      <c r="C573" s="209"/>
      <c r="D573" s="195" t="s">
        <v>189</v>
      </c>
      <c r="E573" s="210" t="s">
        <v>19</v>
      </c>
      <c r="F573" s="211" t="s">
        <v>4218</v>
      </c>
      <c r="G573" s="209"/>
      <c r="H573" s="212">
        <v>10.08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189</v>
      </c>
      <c r="AU573" s="218" t="s">
        <v>85</v>
      </c>
      <c r="AV573" s="13" t="s">
        <v>85</v>
      </c>
      <c r="AW573" s="13" t="s">
        <v>35</v>
      </c>
      <c r="AX573" s="13" t="s">
        <v>83</v>
      </c>
      <c r="AY573" s="218" t="s">
        <v>178</v>
      </c>
    </row>
    <row r="574" spans="2:65" s="1" customFormat="1" ht="16.5" customHeight="1">
      <c r="B574" s="35"/>
      <c r="C574" s="245" t="s">
        <v>1433</v>
      </c>
      <c r="D574" s="245" t="s">
        <v>970</v>
      </c>
      <c r="E574" s="246" t="s">
        <v>1787</v>
      </c>
      <c r="F574" s="247" t="s">
        <v>1788</v>
      </c>
      <c r="G574" s="248" t="s">
        <v>362</v>
      </c>
      <c r="H574" s="249">
        <v>3.0000000000000001E-3</v>
      </c>
      <c r="I574" s="250"/>
      <c r="J574" s="251">
        <f>ROUND(I574*H574,2)</f>
        <v>0</v>
      </c>
      <c r="K574" s="247" t="s">
        <v>184</v>
      </c>
      <c r="L574" s="252"/>
      <c r="M574" s="253" t="s">
        <v>19</v>
      </c>
      <c r="N574" s="254" t="s">
        <v>46</v>
      </c>
      <c r="O574" s="61"/>
      <c r="P574" s="192">
        <f>O574*H574</f>
        <v>0</v>
      </c>
      <c r="Q574" s="192">
        <v>1</v>
      </c>
      <c r="R574" s="192">
        <f>Q574*H574</f>
        <v>3.0000000000000001E-3</v>
      </c>
      <c r="S574" s="192">
        <v>0</v>
      </c>
      <c r="T574" s="193">
        <f>S574*H574</f>
        <v>0</v>
      </c>
      <c r="AR574" s="18" t="s">
        <v>403</v>
      </c>
      <c r="AT574" s="18" t="s">
        <v>970</v>
      </c>
      <c r="AU574" s="18" t="s">
        <v>85</v>
      </c>
      <c r="AY574" s="18" t="s">
        <v>178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83</v>
      </c>
      <c r="BK574" s="194">
        <f>ROUND(I574*H574,2)</f>
        <v>0</v>
      </c>
      <c r="BL574" s="18" t="s">
        <v>288</v>
      </c>
      <c r="BM574" s="18" t="s">
        <v>4219</v>
      </c>
    </row>
    <row r="575" spans="2:65" s="1" customFormat="1" ht="11.25">
      <c r="B575" s="35"/>
      <c r="C575" s="36"/>
      <c r="D575" s="195" t="s">
        <v>187</v>
      </c>
      <c r="E575" s="36"/>
      <c r="F575" s="196" t="s">
        <v>1788</v>
      </c>
      <c r="G575" s="36"/>
      <c r="H575" s="36"/>
      <c r="I575" s="113"/>
      <c r="J575" s="36"/>
      <c r="K575" s="36"/>
      <c r="L575" s="39"/>
      <c r="M575" s="197"/>
      <c r="N575" s="61"/>
      <c r="O575" s="61"/>
      <c r="P575" s="61"/>
      <c r="Q575" s="61"/>
      <c r="R575" s="61"/>
      <c r="S575" s="61"/>
      <c r="T575" s="62"/>
      <c r="AT575" s="18" t="s">
        <v>187</v>
      </c>
      <c r="AU575" s="18" t="s">
        <v>85</v>
      </c>
    </row>
    <row r="576" spans="2:65" s="13" customFormat="1" ht="11.25">
      <c r="B576" s="208"/>
      <c r="C576" s="209"/>
      <c r="D576" s="195" t="s">
        <v>189</v>
      </c>
      <c r="E576" s="209"/>
      <c r="F576" s="211" t="s">
        <v>4220</v>
      </c>
      <c r="G576" s="209"/>
      <c r="H576" s="212">
        <v>3.0000000000000001E-3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189</v>
      </c>
      <c r="AU576" s="218" t="s">
        <v>85</v>
      </c>
      <c r="AV576" s="13" t="s">
        <v>85</v>
      </c>
      <c r="AW576" s="13" t="s">
        <v>4</v>
      </c>
      <c r="AX576" s="13" t="s">
        <v>83</v>
      </c>
      <c r="AY576" s="218" t="s">
        <v>178</v>
      </c>
    </row>
    <row r="577" spans="2:65" s="1" customFormat="1" ht="16.5" customHeight="1">
      <c r="B577" s="35"/>
      <c r="C577" s="183" t="s">
        <v>1437</v>
      </c>
      <c r="D577" s="183" t="s">
        <v>180</v>
      </c>
      <c r="E577" s="184" t="s">
        <v>1802</v>
      </c>
      <c r="F577" s="185" t="s">
        <v>1803</v>
      </c>
      <c r="G577" s="186" t="s">
        <v>183</v>
      </c>
      <c r="H577" s="187">
        <v>10.08</v>
      </c>
      <c r="I577" s="188"/>
      <c r="J577" s="189">
        <f>ROUND(I577*H577,2)</f>
        <v>0</v>
      </c>
      <c r="K577" s="185" t="s">
        <v>184</v>
      </c>
      <c r="L577" s="39"/>
      <c r="M577" s="190" t="s">
        <v>19</v>
      </c>
      <c r="N577" s="191" t="s">
        <v>46</v>
      </c>
      <c r="O577" s="61"/>
      <c r="P577" s="192">
        <f>O577*H577</f>
        <v>0</v>
      </c>
      <c r="Q577" s="192">
        <v>4.0000000000000002E-4</v>
      </c>
      <c r="R577" s="192">
        <f>Q577*H577</f>
        <v>4.032E-3</v>
      </c>
      <c r="S577" s="192">
        <v>0</v>
      </c>
      <c r="T577" s="193">
        <f>S577*H577</f>
        <v>0</v>
      </c>
      <c r="AR577" s="18" t="s">
        <v>288</v>
      </c>
      <c r="AT577" s="18" t="s">
        <v>180</v>
      </c>
      <c r="AU577" s="18" t="s">
        <v>85</v>
      </c>
      <c r="AY577" s="18" t="s">
        <v>178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8" t="s">
        <v>83</v>
      </c>
      <c r="BK577" s="194">
        <f>ROUND(I577*H577,2)</f>
        <v>0</v>
      </c>
      <c r="BL577" s="18" t="s">
        <v>288</v>
      </c>
      <c r="BM577" s="18" t="s">
        <v>4221</v>
      </c>
    </row>
    <row r="578" spans="2:65" s="1" customFormat="1" ht="11.25">
      <c r="B578" s="35"/>
      <c r="C578" s="36"/>
      <c r="D578" s="195" t="s">
        <v>187</v>
      </c>
      <c r="E578" s="36"/>
      <c r="F578" s="196" t="s">
        <v>1805</v>
      </c>
      <c r="G578" s="36"/>
      <c r="H578" s="36"/>
      <c r="I578" s="113"/>
      <c r="J578" s="36"/>
      <c r="K578" s="36"/>
      <c r="L578" s="39"/>
      <c r="M578" s="197"/>
      <c r="N578" s="61"/>
      <c r="O578" s="61"/>
      <c r="P578" s="61"/>
      <c r="Q578" s="61"/>
      <c r="R578" s="61"/>
      <c r="S578" s="61"/>
      <c r="T578" s="62"/>
      <c r="AT578" s="18" t="s">
        <v>187</v>
      </c>
      <c r="AU578" s="18" t="s">
        <v>85</v>
      </c>
    </row>
    <row r="579" spans="2:65" s="12" customFormat="1" ht="11.25">
      <c r="B579" s="198"/>
      <c r="C579" s="199"/>
      <c r="D579" s="195" t="s">
        <v>189</v>
      </c>
      <c r="E579" s="200" t="s">
        <v>19</v>
      </c>
      <c r="F579" s="201" t="s">
        <v>4217</v>
      </c>
      <c r="G579" s="199"/>
      <c r="H579" s="200" t="s">
        <v>19</v>
      </c>
      <c r="I579" s="202"/>
      <c r="J579" s="199"/>
      <c r="K579" s="199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189</v>
      </c>
      <c r="AU579" s="207" t="s">
        <v>85</v>
      </c>
      <c r="AV579" s="12" t="s">
        <v>83</v>
      </c>
      <c r="AW579" s="12" t="s">
        <v>35</v>
      </c>
      <c r="AX579" s="12" t="s">
        <v>75</v>
      </c>
      <c r="AY579" s="207" t="s">
        <v>178</v>
      </c>
    </row>
    <row r="580" spans="2:65" s="13" customFormat="1" ht="11.25">
      <c r="B580" s="208"/>
      <c r="C580" s="209"/>
      <c r="D580" s="195" t="s">
        <v>189</v>
      </c>
      <c r="E580" s="210" t="s">
        <v>19</v>
      </c>
      <c r="F580" s="211" t="s">
        <v>4218</v>
      </c>
      <c r="G580" s="209"/>
      <c r="H580" s="212">
        <v>10.08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189</v>
      </c>
      <c r="AU580" s="218" t="s">
        <v>85</v>
      </c>
      <c r="AV580" s="13" t="s">
        <v>85</v>
      </c>
      <c r="AW580" s="13" t="s">
        <v>35</v>
      </c>
      <c r="AX580" s="13" t="s">
        <v>83</v>
      </c>
      <c r="AY580" s="218" t="s">
        <v>178</v>
      </c>
    </row>
    <row r="581" spans="2:65" s="1" customFormat="1" ht="16.5" customHeight="1">
      <c r="B581" s="35"/>
      <c r="C581" s="245" t="s">
        <v>1443</v>
      </c>
      <c r="D581" s="245" t="s">
        <v>970</v>
      </c>
      <c r="E581" s="246" t="s">
        <v>4222</v>
      </c>
      <c r="F581" s="247" t="s">
        <v>4223</v>
      </c>
      <c r="G581" s="248" t="s">
        <v>183</v>
      </c>
      <c r="H581" s="249">
        <v>11.592000000000001</v>
      </c>
      <c r="I581" s="250"/>
      <c r="J581" s="251">
        <f>ROUND(I581*H581,2)</f>
        <v>0</v>
      </c>
      <c r="K581" s="247" t="s">
        <v>184</v>
      </c>
      <c r="L581" s="252"/>
      <c r="M581" s="253" t="s">
        <v>19</v>
      </c>
      <c r="N581" s="254" t="s">
        <v>46</v>
      </c>
      <c r="O581" s="61"/>
      <c r="P581" s="192">
        <f>O581*H581</f>
        <v>0</v>
      </c>
      <c r="Q581" s="192">
        <v>4.4999999999999997E-3</v>
      </c>
      <c r="R581" s="192">
        <f>Q581*H581</f>
        <v>5.2163999999999995E-2</v>
      </c>
      <c r="S581" s="192">
        <v>0</v>
      </c>
      <c r="T581" s="193">
        <f>S581*H581</f>
        <v>0</v>
      </c>
      <c r="AR581" s="18" t="s">
        <v>403</v>
      </c>
      <c r="AT581" s="18" t="s">
        <v>970</v>
      </c>
      <c r="AU581" s="18" t="s">
        <v>85</v>
      </c>
      <c r="AY581" s="18" t="s">
        <v>178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8" t="s">
        <v>83</v>
      </c>
      <c r="BK581" s="194">
        <f>ROUND(I581*H581,2)</f>
        <v>0</v>
      </c>
      <c r="BL581" s="18" t="s">
        <v>288</v>
      </c>
      <c r="BM581" s="18" t="s">
        <v>4224</v>
      </c>
    </row>
    <row r="582" spans="2:65" s="1" customFormat="1" ht="11.25">
      <c r="B582" s="35"/>
      <c r="C582" s="36"/>
      <c r="D582" s="195" t="s">
        <v>187</v>
      </c>
      <c r="E582" s="36"/>
      <c r="F582" s="196" t="s">
        <v>4223</v>
      </c>
      <c r="G582" s="36"/>
      <c r="H582" s="36"/>
      <c r="I582" s="113"/>
      <c r="J582" s="36"/>
      <c r="K582" s="36"/>
      <c r="L582" s="39"/>
      <c r="M582" s="197"/>
      <c r="N582" s="61"/>
      <c r="O582" s="61"/>
      <c r="P582" s="61"/>
      <c r="Q582" s="61"/>
      <c r="R582" s="61"/>
      <c r="S582" s="61"/>
      <c r="T582" s="62"/>
      <c r="AT582" s="18" t="s">
        <v>187</v>
      </c>
      <c r="AU582" s="18" t="s">
        <v>85</v>
      </c>
    </row>
    <row r="583" spans="2:65" s="13" customFormat="1" ht="11.25">
      <c r="B583" s="208"/>
      <c r="C583" s="209"/>
      <c r="D583" s="195" t="s">
        <v>189</v>
      </c>
      <c r="E583" s="209"/>
      <c r="F583" s="211" t="s">
        <v>4225</v>
      </c>
      <c r="G583" s="209"/>
      <c r="H583" s="212">
        <v>11.592000000000001</v>
      </c>
      <c r="I583" s="213"/>
      <c r="J583" s="209"/>
      <c r="K583" s="209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189</v>
      </c>
      <c r="AU583" s="218" t="s">
        <v>85</v>
      </c>
      <c r="AV583" s="13" t="s">
        <v>85</v>
      </c>
      <c r="AW583" s="13" t="s">
        <v>4</v>
      </c>
      <c r="AX583" s="13" t="s">
        <v>83</v>
      </c>
      <c r="AY583" s="218" t="s">
        <v>178</v>
      </c>
    </row>
    <row r="584" spans="2:65" s="1" customFormat="1" ht="16.5" customHeight="1">
      <c r="B584" s="35"/>
      <c r="C584" s="183" t="s">
        <v>1461</v>
      </c>
      <c r="D584" s="183" t="s">
        <v>180</v>
      </c>
      <c r="E584" s="184" t="s">
        <v>4226</v>
      </c>
      <c r="F584" s="185" t="s">
        <v>4227</v>
      </c>
      <c r="G584" s="186" t="s">
        <v>183</v>
      </c>
      <c r="H584" s="187">
        <v>10.08</v>
      </c>
      <c r="I584" s="188"/>
      <c r="J584" s="189">
        <f>ROUND(I584*H584,2)</f>
        <v>0</v>
      </c>
      <c r="K584" s="185" t="s">
        <v>184</v>
      </c>
      <c r="L584" s="39"/>
      <c r="M584" s="190" t="s">
        <v>19</v>
      </c>
      <c r="N584" s="191" t="s">
        <v>46</v>
      </c>
      <c r="O584" s="61"/>
      <c r="P584" s="192">
        <f>O584*H584</f>
        <v>0</v>
      </c>
      <c r="Q584" s="192">
        <v>0</v>
      </c>
      <c r="R584" s="192">
        <f>Q584*H584</f>
        <v>0</v>
      </c>
      <c r="S584" s="192">
        <v>0</v>
      </c>
      <c r="T584" s="193">
        <f>S584*H584</f>
        <v>0</v>
      </c>
      <c r="AR584" s="18" t="s">
        <v>288</v>
      </c>
      <c r="AT584" s="18" t="s">
        <v>180</v>
      </c>
      <c r="AU584" s="18" t="s">
        <v>85</v>
      </c>
      <c r="AY584" s="18" t="s">
        <v>178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8" t="s">
        <v>83</v>
      </c>
      <c r="BK584" s="194">
        <f>ROUND(I584*H584,2)</f>
        <v>0</v>
      </c>
      <c r="BL584" s="18" t="s">
        <v>288</v>
      </c>
      <c r="BM584" s="18" t="s">
        <v>4228</v>
      </c>
    </row>
    <row r="585" spans="2:65" s="1" customFormat="1" ht="11.25">
      <c r="B585" s="35"/>
      <c r="C585" s="36"/>
      <c r="D585" s="195" t="s">
        <v>187</v>
      </c>
      <c r="E585" s="36"/>
      <c r="F585" s="196" t="s">
        <v>4229</v>
      </c>
      <c r="G585" s="36"/>
      <c r="H585" s="36"/>
      <c r="I585" s="113"/>
      <c r="J585" s="36"/>
      <c r="K585" s="36"/>
      <c r="L585" s="39"/>
      <c r="M585" s="197"/>
      <c r="N585" s="61"/>
      <c r="O585" s="61"/>
      <c r="P585" s="61"/>
      <c r="Q585" s="61"/>
      <c r="R585" s="61"/>
      <c r="S585" s="61"/>
      <c r="T585" s="62"/>
      <c r="AT585" s="18" t="s">
        <v>187</v>
      </c>
      <c r="AU585" s="18" t="s">
        <v>85</v>
      </c>
    </row>
    <row r="586" spans="2:65" s="1" customFormat="1" ht="16.5" customHeight="1">
      <c r="B586" s="35"/>
      <c r="C586" s="183" t="s">
        <v>1480</v>
      </c>
      <c r="D586" s="183" t="s">
        <v>180</v>
      </c>
      <c r="E586" s="184" t="s">
        <v>4230</v>
      </c>
      <c r="F586" s="185" t="s">
        <v>4231</v>
      </c>
      <c r="G586" s="186" t="s">
        <v>183</v>
      </c>
      <c r="H586" s="187">
        <v>10.08</v>
      </c>
      <c r="I586" s="188"/>
      <c r="J586" s="189">
        <f>ROUND(I586*H586,2)</f>
        <v>0</v>
      </c>
      <c r="K586" s="185" t="s">
        <v>184</v>
      </c>
      <c r="L586" s="39"/>
      <c r="M586" s="190" t="s">
        <v>19</v>
      </c>
      <c r="N586" s="191" t="s">
        <v>46</v>
      </c>
      <c r="O586" s="61"/>
      <c r="P586" s="192">
        <f>O586*H586</f>
        <v>0</v>
      </c>
      <c r="Q586" s="192">
        <v>0</v>
      </c>
      <c r="R586" s="192">
        <f>Q586*H586</f>
        <v>0</v>
      </c>
      <c r="S586" s="192">
        <v>0</v>
      </c>
      <c r="T586" s="193">
        <f>S586*H586</f>
        <v>0</v>
      </c>
      <c r="AR586" s="18" t="s">
        <v>288</v>
      </c>
      <c r="AT586" s="18" t="s">
        <v>180</v>
      </c>
      <c r="AU586" s="18" t="s">
        <v>85</v>
      </c>
      <c r="AY586" s="18" t="s">
        <v>178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8" t="s">
        <v>83</v>
      </c>
      <c r="BK586" s="194">
        <f>ROUND(I586*H586,2)</f>
        <v>0</v>
      </c>
      <c r="BL586" s="18" t="s">
        <v>288</v>
      </c>
      <c r="BM586" s="18" t="s">
        <v>4232</v>
      </c>
    </row>
    <row r="587" spans="2:65" s="1" customFormat="1" ht="11.25">
      <c r="B587" s="35"/>
      <c r="C587" s="36"/>
      <c r="D587" s="195" t="s">
        <v>187</v>
      </c>
      <c r="E587" s="36"/>
      <c r="F587" s="196" t="s">
        <v>4233</v>
      </c>
      <c r="G587" s="36"/>
      <c r="H587" s="36"/>
      <c r="I587" s="113"/>
      <c r="J587" s="36"/>
      <c r="K587" s="36"/>
      <c r="L587" s="39"/>
      <c r="M587" s="197"/>
      <c r="N587" s="61"/>
      <c r="O587" s="61"/>
      <c r="P587" s="61"/>
      <c r="Q587" s="61"/>
      <c r="R587" s="61"/>
      <c r="S587" s="61"/>
      <c r="T587" s="62"/>
      <c r="AT587" s="18" t="s">
        <v>187</v>
      </c>
      <c r="AU587" s="18" t="s">
        <v>85</v>
      </c>
    </row>
    <row r="588" spans="2:65" s="1" customFormat="1" ht="16.5" customHeight="1">
      <c r="B588" s="35"/>
      <c r="C588" s="183" t="s">
        <v>1485</v>
      </c>
      <c r="D588" s="183" t="s">
        <v>180</v>
      </c>
      <c r="E588" s="184" t="s">
        <v>1822</v>
      </c>
      <c r="F588" s="185" t="s">
        <v>1823</v>
      </c>
      <c r="G588" s="186" t="s">
        <v>496</v>
      </c>
      <c r="H588" s="187">
        <v>33.6</v>
      </c>
      <c r="I588" s="188"/>
      <c r="J588" s="189">
        <f>ROUND(I588*H588,2)</f>
        <v>0</v>
      </c>
      <c r="K588" s="185" t="s">
        <v>184</v>
      </c>
      <c r="L588" s="39"/>
      <c r="M588" s="190" t="s">
        <v>19</v>
      </c>
      <c r="N588" s="191" t="s">
        <v>46</v>
      </c>
      <c r="O588" s="61"/>
      <c r="P588" s="192">
        <f>O588*H588</f>
        <v>0</v>
      </c>
      <c r="Q588" s="192">
        <v>2.0000000000000001E-4</v>
      </c>
      <c r="R588" s="192">
        <f>Q588*H588</f>
        <v>6.7200000000000003E-3</v>
      </c>
      <c r="S588" s="192">
        <v>0</v>
      </c>
      <c r="T588" s="193">
        <f>S588*H588</f>
        <v>0</v>
      </c>
      <c r="AR588" s="18" t="s">
        <v>288</v>
      </c>
      <c r="AT588" s="18" t="s">
        <v>180</v>
      </c>
      <c r="AU588" s="18" t="s">
        <v>85</v>
      </c>
      <c r="AY588" s="18" t="s">
        <v>178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8" t="s">
        <v>83</v>
      </c>
      <c r="BK588" s="194">
        <f>ROUND(I588*H588,2)</f>
        <v>0</v>
      </c>
      <c r="BL588" s="18" t="s">
        <v>288</v>
      </c>
      <c r="BM588" s="18" t="s">
        <v>4234</v>
      </c>
    </row>
    <row r="589" spans="2:65" s="1" customFormat="1" ht="11.25">
      <c r="B589" s="35"/>
      <c r="C589" s="36"/>
      <c r="D589" s="195" t="s">
        <v>187</v>
      </c>
      <c r="E589" s="36"/>
      <c r="F589" s="196" t="s">
        <v>1825</v>
      </c>
      <c r="G589" s="36"/>
      <c r="H589" s="36"/>
      <c r="I589" s="113"/>
      <c r="J589" s="36"/>
      <c r="K589" s="36"/>
      <c r="L589" s="39"/>
      <c r="M589" s="197"/>
      <c r="N589" s="61"/>
      <c r="O589" s="61"/>
      <c r="P589" s="61"/>
      <c r="Q589" s="61"/>
      <c r="R589" s="61"/>
      <c r="S589" s="61"/>
      <c r="T589" s="62"/>
      <c r="AT589" s="18" t="s">
        <v>187</v>
      </c>
      <c r="AU589" s="18" t="s">
        <v>85</v>
      </c>
    </row>
    <row r="590" spans="2:65" s="12" customFormat="1" ht="11.25">
      <c r="B590" s="198"/>
      <c r="C590" s="199"/>
      <c r="D590" s="195" t="s">
        <v>189</v>
      </c>
      <c r="E590" s="200" t="s">
        <v>19</v>
      </c>
      <c r="F590" s="201" t="s">
        <v>4235</v>
      </c>
      <c r="G590" s="199"/>
      <c r="H590" s="200" t="s">
        <v>19</v>
      </c>
      <c r="I590" s="202"/>
      <c r="J590" s="199"/>
      <c r="K590" s="199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189</v>
      </c>
      <c r="AU590" s="207" t="s">
        <v>85</v>
      </c>
      <c r="AV590" s="12" t="s">
        <v>83</v>
      </c>
      <c r="AW590" s="12" t="s">
        <v>35</v>
      </c>
      <c r="AX590" s="12" t="s">
        <v>75</v>
      </c>
      <c r="AY590" s="207" t="s">
        <v>178</v>
      </c>
    </row>
    <row r="591" spans="2:65" s="13" customFormat="1" ht="11.25">
      <c r="B591" s="208"/>
      <c r="C591" s="209"/>
      <c r="D591" s="195" t="s">
        <v>189</v>
      </c>
      <c r="E591" s="210" t="s">
        <v>19</v>
      </c>
      <c r="F591" s="211" t="s">
        <v>4236</v>
      </c>
      <c r="G591" s="209"/>
      <c r="H591" s="212">
        <v>33.6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189</v>
      </c>
      <c r="AU591" s="218" t="s">
        <v>85</v>
      </c>
      <c r="AV591" s="13" t="s">
        <v>85</v>
      </c>
      <c r="AW591" s="13" t="s">
        <v>35</v>
      </c>
      <c r="AX591" s="13" t="s">
        <v>83</v>
      </c>
      <c r="AY591" s="218" t="s">
        <v>178</v>
      </c>
    </row>
    <row r="592" spans="2:65" s="1" customFormat="1" ht="16.5" customHeight="1">
      <c r="B592" s="35"/>
      <c r="C592" s="245" t="s">
        <v>1493</v>
      </c>
      <c r="D592" s="245" t="s">
        <v>970</v>
      </c>
      <c r="E592" s="246" t="s">
        <v>4222</v>
      </c>
      <c r="F592" s="247" t="s">
        <v>4223</v>
      </c>
      <c r="G592" s="248" t="s">
        <v>183</v>
      </c>
      <c r="H592" s="249">
        <v>20.16</v>
      </c>
      <c r="I592" s="250"/>
      <c r="J592" s="251">
        <f>ROUND(I592*H592,2)</f>
        <v>0</v>
      </c>
      <c r="K592" s="247" t="s">
        <v>184</v>
      </c>
      <c r="L592" s="252"/>
      <c r="M592" s="253" t="s">
        <v>19</v>
      </c>
      <c r="N592" s="254" t="s">
        <v>46</v>
      </c>
      <c r="O592" s="61"/>
      <c r="P592" s="192">
        <f>O592*H592</f>
        <v>0</v>
      </c>
      <c r="Q592" s="192">
        <v>4.4999999999999997E-3</v>
      </c>
      <c r="R592" s="192">
        <f>Q592*H592</f>
        <v>9.0719999999999995E-2</v>
      </c>
      <c r="S592" s="192">
        <v>0</v>
      </c>
      <c r="T592" s="193">
        <f>S592*H592</f>
        <v>0</v>
      </c>
      <c r="AR592" s="18" t="s">
        <v>403</v>
      </c>
      <c r="AT592" s="18" t="s">
        <v>970</v>
      </c>
      <c r="AU592" s="18" t="s">
        <v>85</v>
      </c>
      <c r="AY592" s="18" t="s">
        <v>178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18" t="s">
        <v>83</v>
      </c>
      <c r="BK592" s="194">
        <f>ROUND(I592*H592,2)</f>
        <v>0</v>
      </c>
      <c r="BL592" s="18" t="s">
        <v>288</v>
      </c>
      <c r="BM592" s="18" t="s">
        <v>4237</v>
      </c>
    </row>
    <row r="593" spans="2:65" s="1" customFormat="1" ht="11.25">
      <c r="B593" s="35"/>
      <c r="C593" s="36"/>
      <c r="D593" s="195" t="s">
        <v>187</v>
      </c>
      <c r="E593" s="36"/>
      <c r="F593" s="196" t="s">
        <v>4223</v>
      </c>
      <c r="G593" s="36"/>
      <c r="H593" s="36"/>
      <c r="I593" s="113"/>
      <c r="J593" s="36"/>
      <c r="K593" s="36"/>
      <c r="L593" s="39"/>
      <c r="M593" s="197"/>
      <c r="N593" s="61"/>
      <c r="O593" s="61"/>
      <c r="P593" s="61"/>
      <c r="Q593" s="61"/>
      <c r="R593" s="61"/>
      <c r="S593" s="61"/>
      <c r="T593" s="62"/>
      <c r="AT593" s="18" t="s">
        <v>187</v>
      </c>
      <c r="AU593" s="18" t="s">
        <v>85</v>
      </c>
    </row>
    <row r="594" spans="2:65" s="13" customFormat="1" ht="11.25">
      <c r="B594" s="208"/>
      <c r="C594" s="209"/>
      <c r="D594" s="195" t="s">
        <v>189</v>
      </c>
      <c r="E594" s="209"/>
      <c r="F594" s="211" t="s">
        <v>4238</v>
      </c>
      <c r="G594" s="209"/>
      <c r="H594" s="212">
        <v>20.16</v>
      </c>
      <c r="I594" s="213"/>
      <c r="J594" s="209"/>
      <c r="K594" s="209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189</v>
      </c>
      <c r="AU594" s="218" t="s">
        <v>85</v>
      </c>
      <c r="AV594" s="13" t="s">
        <v>85</v>
      </c>
      <c r="AW594" s="13" t="s">
        <v>4</v>
      </c>
      <c r="AX594" s="13" t="s">
        <v>83</v>
      </c>
      <c r="AY594" s="218" t="s">
        <v>178</v>
      </c>
    </row>
    <row r="595" spans="2:65" s="1" customFormat="1" ht="16.5" customHeight="1">
      <c r="B595" s="35"/>
      <c r="C595" s="183" t="s">
        <v>1498</v>
      </c>
      <c r="D595" s="183" t="s">
        <v>180</v>
      </c>
      <c r="E595" s="184" t="s">
        <v>4239</v>
      </c>
      <c r="F595" s="185" t="s">
        <v>4240</v>
      </c>
      <c r="G595" s="186" t="s">
        <v>291</v>
      </c>
      <c r="H595" s="187">
        <v>6</v>
      </c>
      <c r="I595" s="188"/>
      <c r="J595" s="189">
        <f>ROUND(I595*H595,2)</f>
        <v>0</v>
      </c>
      <c r="K595" s="185" t="s">
        <v>184</v>
      </c>
      <c r="L595" s="39"/>
      <c r="M595" s="190" t="s">
        <v>19</v>
      </c>
      <c r="N595" s="191" t="s">
        <v>46</v>
      </c>
      <c r="O595" s="61"/>
      <c r="P595" s="192">
        <f>O595*H595</f>
        <v>0</v>
      </c>
      <c r="Q595" s="192">
        <v>3.0000000000000001E-5</v>
      </c>
      <c r="R595" s="192">
        <f>Q595*H595</f>
        <v>1.8000000000000001E-4</v>
      </c>
      <c r="S595" s="192">
        <v>0</v>
      </c>
      <c r="T595" s="193">
        <f>S595*H595</f>
        <v>0</v>
      </c>
      <c r="AR595" s="18" t="s">
        <v>288</v>
      </c>
      <c r="AT595" s="18" t="s">
        <v>180</v>
      </c>
      <c r="AU595" s="18" t="s">
        <v>85</v>
      </c>
      <c r="AY595" s="18" t="s">
        <v>178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18" t="s">
        <v>83</v>
      </c>
      <c r="BK595" s="194">
        <f>ROUND(I595*H595,2)</f>
        <v>0</v>
      </c>
      <c r="BL595" s="18" t="s">
        <v>288</v>
      </c>
      <c r="BM595" s="18" t="s">
        <v>4241</v>
      </c>
    </row>
    <row r="596" spans="2:65" s="1" customFormat="1" ht="11.25">
      <c r="B596" s="35"/>
      <c r="C596" s="36"/>
      <c r="D596" s="195" t="s">
        <v>187</v>
      </c>
      <c r="E596" s="36"/>
      <c r="F596" s="196" t="s">
        <v>4242</v>
      </c>
      <c r="G596" s="36"/>
      <c r="H596" s="36"/>
      <c r="I596" s="113"/>
      <c r="J596" s="36"/>
      <c r="K596" s="36"/>
      <c r="L596" s="39"/>
      <c r="M596" s="197"/>
      <c r="N596" s="61"/>
      <c r="O596" s="61"/>
      <c r="P596" s="61"/>
      <c r="Q596" s="61"/>
      <c r="R596" s="61"/>
      <c r="S596" s="61"/>
      <c r="T596" s="62"/>
      <c r="AT596" s="18" t="s">
        <v>187</v>
      </c>
      <c r="AU596" s="18" t="s">
        <v>85</v>
      </c>
    </row>
    <row r="597" spans="2:65" s="12" customFormat="1" ht="11.25">
      <c r="B597" s="198"/>
      <c r="C597" s="199"/>
      <c r="D597" s="195" t="s">
        <v>189</v>
      </c>
      <c r="E597" s="200" t="s">
        <v>19</v>
      </c>
      <c r="F597" s="201" t="s">
        <v>4243</v>
      </c>
      <c r="G597" s="199"/>
      <c r="H597" s="200" t="s">
        <v>19</v>
      </c>
      <c r="I597" s="202"/>
      <c r="J597" s="199"/>
      <c r="K597" s="199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189</v>
      </c>
      <c r="AU597" s="207" t="s">
        <v>85</v>
      </c>
      <c r="AV597" s="12" t="s">
        <v>83</v>
      </c>
      <c r="AW597" s="12" t="s">
        <v>35</v>
      </c>
      <c r="AX597" s="12" t="s">
        <v>75</v>
      </c>
      <c r="AY597" s="207" t="s">
        <v>178</v>
      </c>
    </row>
    <row r="598" spans="2:65" s="13" customFormat="1" ht="11.25">
      <c r="B598" s="208"/>
      <c r="C598" s="209"/>
      <c r="D598" s="195" t="s">
        <v>189</v>
      </c>
      <c r="E598" s="210" t="s">
        <v>19</v>
      </c>
      <c r="F598" s="211" t="s">
        <v>218</v>
      </c>
      <c r="G598" s="209"/>
      <c r="H598" s="212">
        <v>6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189</v>
      </c>
      <c r="AU598" s="218" t="s">
        <v>85</v>
      </c>
      <c r="AV598" s="13" t="s">
        <v>85</v>
      </c>
      <c r="AW598" s="13" t="s">
        <v>35</v>
      </c>
      <c r="AX598" s="13" t="s">
        <v>83</v>
      </c>
      <c r="AY598" s="218" t="s">
        <v>178</v>
      </c>
    </row>
    <row r="599" spans="2:65" s="1" customFormat="1" ht="16.5" customHeight="1">
      <c r="B599" s="35"/>
      <c r="C599" s="245" t="s">
        <v>1505</v>
      </c>
      <c r="D599" s="245" t="s">
        <v>970</v>
      </c>
      <c r="E599" s="246" t="s">
        <v>4222</v>
      </c>
      <c r="F599" s="247" t="s">
        <v>4223</v>
      </c>
      <c r="G599" s="248" t="s">
        <v>183</v>
      </c>
      <c r="H599" s="249">
        <v>3</v>
      </c>
      <c r="I599" s="250"/>
      <c r="J599" s="251">
        <f>ROUND(I599*H599,2)</f>
        <v>0</v>
      </c>
      <c r="K599" s="247" t="s">
        <v>184</v>
      </c>
      <c r="L599" s="252"/>
      <c r="M599" s="253" t="s">
        <v>19</v>
      </c>
      <c r="N599" s="254" t="s">
        <v>46</v>
      </c>
      <c r="O599" s="61"/>
      <c r="P599" s="192">
        <f>O599*H599</f>
        <v>0</v>
      </c>
      <c r="Q599" s="192">
        <v>4.4999999999999997E-3</v>
      </c>
      <c r="R599" s="192">
        <f>Q599*H599</f>
        <v>1.3499999999999998E-2</v>
      </c>
      <c r="S599" s="192">
        <v>0</v>
      </c>
      <c r="T599" s="193">
        <f>S599*H599</f>
        <v>0</v>
      </c>
      <c r="AR599" s="18" t="s">
        <v>403</v>
      </c>
      <c r="AT599" s="18" t="s">
        <v>970</v>
      </c>
      <c r="AU599" s="18" t="s">
        <v>85</v>
      </c>
      <c r="AY599" s="18" t="s">
        <v>178</v>
      </c>
      <c r="BE599" s="194">
        <f>IF(N599="základní",J599,0)</f>
        <v>0</v>
      </c>
      <c r="BF599" s="194">
        <f>IF(N599="snížená",J599,0)</f>
        <v>0</v>
      </c>
      <c r="BG599" s="194">
        <f>IF(N599="zákl. přenesená",J599,0)</f>
        <v>0</v>
      </c>
      <c r="BH599" s="194">
        <f>IF(N599="sníž. přenesená",J599,0)</f>
        <v>0</v>
      </c>
      <c r="BI599" s="194">
        <f>IF(N599="nulová",J599,0)</f>
        <v>0</v>
      </c>
      <c r="BJ599" s="18" t="s">
        <v>83</v>
      </c>
      <c r="BK599" s="194">
        <f>ROUND(I599*H599,2)</f>
        <v>0</v>
      </c>
      <c r="BL599" s="18" t="s">
        <v>288</v>
      </c>
      <c r="BM599" s="18" t="s">
        <v>4244</v>
      </c>
    </row>
    <row r="600" spans="2:65" s="1" customFormat="1" ht="11.25">
      <c r="B600" s="35"/>
      <c r="C600" s="36"/>
      <c r="D600" s="195" t="s">
        <v>187</v>
      </c>
      <c r="E600" s="36"/>
      <c r="F600" s="196" t="s">
        <v>4223</v>
      </c>
      <c r="G600" s="36"/>
      <c r="H600" s="36"/>
      <c r="I600" s="113"/>
      <c r="J600" s="36"/>
      <c r="K600" s="36"/>
      <c r="L600" s="39"/>
      <c r="M600" s="197"/>
      <c r="N600" s="61"/>
      <c r="O600" s="61"/>
      <c r="P600" s="61"/>
      <c r="Q600" s="61"/>
      <c r="R600" s="61"/>
      <c r="S600" s="61"/>
      <c r="T600" s="62"/>
      <c r="AT600" s="18" t="s">
        <v>187</v>
      </c>
      <c r="AU600" s="18" t="s">
        <v>85</v>
      </c>
    </row>
    <row r="601" spans="2:65" s="13" customFormat="1" ht="11.25">
      <c r="B601" s="208"/>
      <c r="C601" s="209"/>
      <c r="D601" s="195" t="s">
        <v>189</v>
      </c>
      <c r="E601" s="209"/>
      <c r="F601" s="211" t="s">
        <v>4245</v>
      </c>
      <c r="G601" s="209"/>
      <c r="H601" s="212">
        <v>3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189</v>
      </c>
      <c r="AU601" s="218" t="s">
        <v>85</v>
      </c>
      <c r="AV601" s="13" t="s">
        <v>85</v>
      </c>
      <c r="AW601" s="13" t="s">
        <v>4</v>
      </c>
      <c r="AX601" s="13" t="s">
        <v>83</v>
      </c>
      <c r="AY601" s="218" t="s">
        <v>178</v>
      </c>
    </row>
    <row r="602" spans="2:65" s="1" customFormat="1" ht="16.5" customHeight="1">
      <c r="B602" s="35"/>
      <c r="C602" s="183" t="s">
        <v>1510</v>
      </c>
      <c r="D602" s="183" t="s">
        <v>180</v>
      </c>
      <c r="E602" s="184" t="s">
        <v>4246</v>
      </c>
      <c r="F602" s="185" t="s">
        <v>4247</v>
      </c>
      <c r="G602" s="186" t="s">
        <v>362</v>
      </c>
      <c r="H602" s="187">
        <v>0.17</v>
      </c>
      <c r="I602" s="188"/>
      <c r="J602" s="189">
        <f>ROUND(I602*H602,2)</f>
        <v>0</v>
      </c>
      <c r="K602" s="185" t="s">
        <v>184</v>
      </c>
      <c r="L602" s="39"/>
      <c r="M602" s="190" t="s">
        <v>19</v>
      </c>
      <c r="N602" s="191" t="s">
        <v>46</v>
      </c>
      <c r="O602" s="61"/>
      <c r="P602" s="192">
        <f>O602*H602</f>
        <v>0</v>
      </c>
      <c r="Q602" s="192">
        <v>0</v>
      </c>
      <c r="R602" s="192">
        <f>Q602*H602</f>
        <v>0</v>
      </c>
      <c r="S602" s="192">
        <v>0</v>
      </c>
      <c r="T602" s="193">
        <f>S602*H602</f>
        <v>0</v>
      </c>
      <c r="AR602" s="18" t="s">
        <v>288</v>
      </c>
      <c r="AT602" s="18" t="s">
        <v>180</v>
      </c>
      <c r="AU602" s="18" t="s">
        <v>85</v>
      </c>
      <c r="AY602" s="18" t="s">
        <v>178</v>
      </c>
      <c r="BE602" s="194">
        <f>IF(N602="základní",J602,0)</f>
        <v>0</v>
      </c>
      <c r="BF602" s="194">
        <f>IF(N602="snížená",J602,0)</f>
        <v>0</v>
      </c>
      <c r="BG602" s="194">
        <f>IF(N602="zákl. přenesená",J602,0)</f>
        <v>0</v>
      </c>
      <c r="BH602" s="194">
        <f>IF(N602="sníž. přenesená",J602,0)</f>
        <v>0</v>
      </c>
      <c r="BI602" s="194">
        <f>IF(N602="nulová",J602,0)</f>
        <v>0</v>
      </c>
      <c r="BJ602" s="18" t="s">
        <v>83</v>
      </c>
      <c r="BK602" s="194">
        <f>ROUND(I602*H602,2)</f>
        <v>0</v>
      </c>
      <c r="BL602" s="18" t="s">
        <v>288</v>
      </c>
      <c r="BM602" s="18" t="s">
        <v>4248</v>
      </c>
    </row>
    <row r="603" spans="2:65" s="1" customFormat="1" ht="19.5">
      <c r="B603" s="35"/>
      <c r="C603" s="36"/>
      <c r="D603" s="195" t="s">
        <v>187</v>
      </c>
      <c r="E603" s="36"/>
      <c r="F603" s="196" t="s">
        <v>4249</v>
      </c>
      <c r="G603" s="36"/>
      <c r="H603" s="36"/>
      <c r="I603" s="113"/>
      <c r="J603" s="36"/>
      <c r="K603" s="36"/>
      <c r="L603" s="39"/>
      <c r="M603" s="197"/>
      <c r="N603" s="61"/>
      <c r="O603" s="61"/>
      <c r="P603" s="61"/>
      <c r="Q603" s="61"/>
      <c r="R603" s="61"/>
      <c r="S603" s="61"/>
      <c r="T603" s="62"/>
      <c r="AT603" s="18" t="s">
        <v>187</v>
      </c>
      <c r="AU603" s="18" t="s">
        <v>85</v>
      </c>
    </row>
    <row r="604" spans="2:65" s="1" customFormat="1" ht="16.5" customHeight="1">
      <c r="B604" s="35"/>
      <c r="C604" s="183" t="s">
        <v>1518</v>
      </c>
      <c r="D604" s="183" t="s">
        <v>180</v>
      </c>
      <c r="E604" s="184" t="s">
        <v>4250</v>
      </c>
      <c r="F604" s="185" t="s">
        <v>4251</v>
      </c>
      <c r="G604" s="186" t="s">
        <v>362</v>
      </c>
      <c r="H604" s="187">
        <v>0.17</v>
      </c>
      <c r="I604" s="188"/>
      <c r="J604" s="189">
        <f>ROUND(I604*H604,2)</f>
        <v>0</v>
      </c>
      <c r="K604" s="185" t="s">
        <v>184</v>
      </c>
      <c r="L604" s="39"/>
      <c r="M604" s="190" t="s">
        <v>19</v>
      </c>
      <c r="N604" s="191" t="s">
        <v>46</v>
      </c>
      <c r="O604" s="61"/>
      <c r="P604" s="192">
        <f>O604*H604</f>
        <v>0</v>
      </c>
      <c r="Q604" s="192">
        <v>0</v>
      </c>
      <c r="R604" s="192">
        <f>Q604*H604</f>
        <v>0</v>
      </c>
      <c r="S604" s="192">
        <v>0</v>
      </c>
      <c r="T604" s="193">
        <f>S604*H604</f>
        <v>0</v>
      </c>
      <c r="AR604" s="18" t="s">
        <v>288</v>
      </c>
      <c r="AT604" s="18" t="s">
        <v>180</v>
      </c>
      <c r="AU604" s="18" t="s">
        <v>85</v>
      </c>
      <c r="AY604" s="18" t="s">
        <v>178</v>
      </c>
      <c r="BE604" s="194">
        <f>IF(N604="základní",J604,0)</f>
        <v>0</v>
      </c>
      <c r="BF604" s="194">
        <f>IF(N604="snížená",J604,0)</f>
        <v>0</v>
      </c>
      <c r="BG604" s="194">
        <f>IF(N604="zákl. přenesená",J604,0)</f>
        <v>0</v>
      </c>
      <c r="BH604" s="194">
        <f>IF(N604="sníž. přenesená",J604,0)</f>
        <v>0</v>
      </c>
      <c r="BI604" s="194">
        <f>IF(N604="nulová",J604,0)</f>
        <v>0</v>
      </c>
      <c r="BJ604" s="18" t="s">
        <v>83</v>
      </c>
      <c r="BK604" s="194">
        <f>ROUND(I604*H604,2)</f>
        <v>0</v>
      </c>
      <c r="BL604" s="18" t="s">
        <v>288</v>
      </c>
      <c r="BM604" s="18" t="s">
        <v>4252</v>
      </c>
    </row>
    <row r="605" spans="2:65" s="1" customFormat="1" ht="19.5">
      <c r="B605" s="35"/>
      <c r="C605" s="36"/>
      <c r="D605" s="195" t="s">
        <v>187</v>
      </c>
      <c r="E605" s="36"/>
      <c r="F605" s="196" t="s">
        <v>4253</v>
      </c>
      <c r="G605" s="36"/>
      <c r="H605" s="36"/>
      <c r="I605" s="113"/>
      <c r="J605" s="36"/>
      <c r="K605" s="36"/>
      <c r="L605" s="39"/>
      <c r="M605" s="197"/>
      <c r="N605" s="61"/>
      <c r="O605" s="61"/>
      <c r="P605" s="61"/>
      <c r="Q605" s="61"/>
      <c r="R605" s="61"/>
      <c r="S605" s="61"/>
      <c r="T605" s="62"/>
      <c r="AT605" s="18" t="s">
        <v>187</v>
      </c>
      <c r="AU605" s="18" t="s">
        <v>85</v>
      </c>
    </row>
    <row r="606" spans="2:65" s="11" customFormat="1" ht="22.9" customHeight="1">
      <c r="B606" s="167"/>
      <c r="C606" s="168"/>
      <c r="D606" s="169" t="s">
        <v>74</v>
      </c>
      <c r="E606" s="181" t="s">
        <v>524</v>
      </c>
      <c r="F606" s="181" t="s">
        <v>525</v>
      </c>
      <c r="G606" s="168"/>
      <c r="H606" s="168"/>
      <c r="I606" s="171"/>
      <c r="J606" s="182">
        <f>BK606</f>
        <v>0</v>
      </c>
      <c r="K606" s="168"/>
      <c r="L606" s="173"/>
      <c r="M606" s="174"/>
      <c r="N606" s="175"/>
      <c r="O606" s="175"/>
      <c r="P606" s="176">
        <f>SUM(P607:P619)</f>
        <v>0</v>
      </c>
      <c r="Q606" s="175"/>
      <c r="R606" s="176">
        <f>SUM(R607:R619)</f>
        <v>0.1075</v>
      </c>
      <c r="S606" s="175"/>
      <c r="T606" s="177">
        <f>SUM(T607:T619)</f>
        <v>0</v>
      </c>
      <c r="AR606" s="178" t="s">
        <v>85</v>
      </c>
      <c r="AT606" s="179" t="s">
        <v>74</v>
      </c>
      <c r="AU606" s="179" t="s">
        <v>83</v>
      </c>
      <c r="AY606" s="178" t="s">
        <v>178</v>
      </c>
      <c r="BK606" s="180">
        <f>SUM(BK607:BK619)</f>
        <v>0</v>
      </c>
    </row>
    <row r="607" spans="2:65" s="1" customFormat="1" ht="16.5" customHeight="1">
      <c r="B607" s="35"/>
      <c r="C607" s="183" t="s">
        <v>1523</v>
      </c>
      <c r="D607" s="183" t="s">
        <v>180</v>
      </c>
      <c r="E607" s="184" t="s">
        <v>4254</v>
      </c>
      <c r="F607" s="185" t="s">
        <v>4255</v>
      </c>
      <c r="G607" s="186" t="s">
        <v>496</v>
      </c>
      <c r="H607" s="187">
        <v>32.6</v>
      </c>
      <c r="I607" s="188"/>
      <c r="J607" s="189">
        <f>ROUND(I607*H607,2)</f>
        <v>0</v>
      </c>
      <c r="K607" s="185" t="s">
        <v>184</v>
      </c>
      <c r="L607" s="39"/>
      <c r="M607" s="190" t="s">
        <v>19</v>
      </c>
      <c r="N607" s="191" t="s">
        <v>46</v>
      </c>
      <c r="O607" s="61"/>
      <c r="P607" s="192">
        <f>O607*H607</f>
        <v>0</v>
      </c>
      <c r="Q607" s="192">
        <v>0</v>
      </c>
      <c r="R607" s="192">
        <f>Q607*H607</f>
        <v>0</v>
      </c>
      <c r="S607" s="192">
        <v>0</v>
      </c>
      <c r="T607" s="193">
        <f>S607*H607</f>
        <v>0</v>
      </c>
      <c r="AR607" s="18" t="s">
        <v>288</v>
      </c>
      <c r="AT607" s="18" t="s">
        <v>180</v>
      </c>
      <c r="AU607" s="18" t="s">
        <v>85</v>
      </c>
      <c r="AY607" s="18" t="s">
        <v>178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8" t="s">
        <v>83</v>
      </c>
      <c r="BK607" s="194">
        <f>ROUND(I607*H607,2)</f>
        <v>0</v>
      </c>
      <c r="BL607" s="18" t="s">
        <v>288</v>
      </c>
      <c r="BM607" s="18" t="s">
        <v>4256</v>
      </c>
    </row>
    <row r="608" spans="2:65" s="1" customFormat="1" ht="11.25">
      <c r="B608" s="35"/>
      <c r="C608" s="36"/>
      <c r="D608" s="195" t="s">
        <v>187</v>
      </c>
      <c r="E608" s="36"/>
      <c r="F608" s="196" t="s">
        <v>4257</v>
      </c>
      <c r="G608" s="36"/>
      <c r="H608" s="36"/>
      <c r="I608" s="113"/>
      <c r="J608" s="36"/>
      <c r="K608" s="36"/>
      <c r="L608" s="39"/>
      <c r="M608" s="197"/>
      <c r="N608" s="61"/>
      <c r="O608" s="61"/>
      <c r="P608" s="61"/>
      <c r="Q608" s="61"/>
      <c r="R608" s="61"/>
      <c r="S608" s="61"/>
      <c r="T608" s="62"/>
      <c r="AT608" s="18" t="s">
        <v>187</v>
      </c>
      <c r="AU608" s="18" t="s">
        <v>85</v>
      </c>
    </row>
    <row r="609" spans="2:65" s="12" customFormat="1" ht="11.25">
      <c r="B609" s="198"/>
      <c r="C609" s="199"/>
      <c r="D609" s="195" t="s">
        <v>189</v>
      </c>
      <c r="E609" s="200" t="s">
        <v>19</v>
      </c>
      <c r="F609" s="201" t="s">
        <v>4258</v>
      </c>
      <c r="G609" s="199"/>
      <c r="H609" s="200" t="s">
        <v>19</v>
      </c>
      <c r="I609" s="202"/>
      <c r="J609" s="199"/>
      <c r="K609" s="199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189</v>
      </c>
      <c r="AU609" s="207" t="s">
        <v>85</v>
      </c>
      <c r="AV609" s="12" t="s">
        <v>83</v>
      </c>
      <c r="AW609" s="12" t="s">
        <v>35</v>
      </c>
      <c r="AX609" s="12" t="s">
        <v>75</v>
      </c>
      <c r="AY609" s="207" t="s">
        <v>178</v>
      </c>
    </row>
    <row r="610" spans="2:65" s="13" customFormat="1" ht="11.25">
      <c r="B610" s="208"/>
      <c r="C610" s="209"/>
      <c r="D610" s="195" t="s">
        <v>189</v>
      </c>
      <c r="E610" s="210" t="s">
        <v>19</v>
      </c>
      <c r="F610" s="211" t="s">
        <v>4259</v>
      </c>
      <c r="G610" s="209"/>
      <c r="H610" s="212">
        <v>32.6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189</v>
      </c>
      <c r="AU610" s="218" t="s">
        <v>85</v>
      </c>
      <c r="AV610" s="13" t="s">
        <v>85</v>
      </c>
      <c r="AW610" s="13" t="s">
        <v>35</v>
      </c>
      <c r="AX610" s="13" t="s">
        <v>83</v>
      </c>
      <c r="AY610" s="218" t="s">
        <v>178</v>
      </c>
    </row>
    <row r="611" spans="2:65" s="1" customFormat="1" ht="16.5" customHeight="1">
      <c r="B611" s="35"/>
      <c r="C611" s="245" t="s">
        <v>1529</v>
      </c>
      <c r="D611" s="245" t="s">
        <v>970</v>
      </c>
      <c r="E611" s="246" t="s">
        <v>4260</v>
      </c>
      <c r="F611" s="247" t="s">
        <v>4261</v>
      </c>
      <c r="G611" s="248" t="s">
        <v>226</v>
      </c>
      <c r="H611" s="249">
        <v>0.215</v>
      </c>
      <c r="I611" s="250"/>
      <c r="J611" s="251">
        <f>ROUND(I611*H611,2)</f>
        <v>0</v>
      </c>
      <c r="K611" s="247" t="s">
        <v>184</v>
      </c>
      <c r="L611" s="252"/>
      <c r="M611" s="253" t="s">
        <v>19</v>
      </c>
      <c r="N611" s="254" t="s">
        <v>46</v>
      </c>
      <c r="O611" s="61"/>
      <c r="P611" s="192">
        <f>O611*H611</f>
        <v>0</v>
      </c>
      <c r="Q611" s="192">
        <v>0.5</v>
      </c>
      <c r="R611" s="192">
        <f>Q611*H611</f>
        <v>0.1075</v>
      </c>
      <c r="S611" s="192">
        <v>0</v>
      </c>
      <c r="T611" s="193">
        <f>S611*H611</f>
        <v>0</v>
      </c>
      <c r="AR611" s="18" t="s">
        <v>403</v>
      </c>
      <c r="AT611" s="18" t="s">
        <v>970</v>
      </c>
      <c r="AU611" s="18" t="s">
        <v>85</v>
      </c>
      <c r="AY611" s="18" t="s">
        <v>178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83</v>
      </c>
      <c r="BK611" s="194">
        <f>ROUND(I611*H611,2)</f>
        <v>0</v>
      </c>
      <c r="BL611" s="18" t="s">
        <v>288</v>
      </c>
      <c r="BM611" s="18" t="s">
        <v>4262</v>
      </c>
    </row>
    <row r="612" spans="2:65" s="1" customFormat="1" ht="11.25">
      <c r="B612" s="35"/>
      <c r="C612" s="36"/>
      <c r="D612" s="195" t="s">
        <v>187</v>
      </c>
      <c r="E612" s="36"/>
      <c r="F612" s="196" t="s">
        <v>4261</v>
      </c>
      <c r="G612" s="36"/>
      <c r="H612" s="36"/>
      <c r="I612" s="113"/>
      <c r="J612" s="36"/>
      <c r="K612" s="36"/>
      <c r="L612" s="39"/>
      <c r="M612" s="197"/>
      <c r="N612" s="61"/>
      <c r="O612" s="61"/>
      <c r="P612" s="61"/>
      <c r="Q612" s="61"/>
      <c r="R612" s="61"/>
      <c r="S612" s="61"/>
      <c r="T612" s="62"/>
      <c r="AT612" s="18" t="s">
        <v>187</v>
      </c>
      <c r="AU612" s="18" t="s">
        <v>85</v>
      </c>
    </row>
    <row r="613" spans="2:65" s="12" customFormat="1" ht="11.25">
      <c r="B613" s="198"/>
      <c r="C613" s="199"/>
      <c r="D613" s="195" t="s">
        <v>189</v>
      </c>
      <c r="E613" s="200" t="s">
        <v>19</v>
      </c>
      <c r="F613" s="201" t="s">
        <v>4263</v>
      </c>
      <c r="G613" s="199"/>
      <c r="H613" s="200" t="s">
        <v>19</v>
      </c>
      <c r="I613" s="202"/>
      <c r="J613" s="199"/>
      <c r="K613" s="199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189</v>
      </c>
      <c r="AU613" s="207" t="s">
        <v>85</v>
      </c>
      <c r="AV613" s="12" t="s">
        <v>83</v>
      </c>
      <c r="AW613" s="12" t="s">
        <v>35</v>
      </c>
      <c r="AX613" s="12" t="s">
        <v>75</v>
      </c>
      <c r="AY613" s="207" t="s">
        <v>178</v>
      </c>
    </row>
    <row r="614" spans="2:65" s="12" customFormat="1" ht="11.25">
      <c r="B614" s="198"/>
      <c r="C614" s="199"/>
      <c r="D614" s="195" t="s">
        <v>189</v>
      </c>
      <c r="E614" s="200" t="s">
        <v>19</v>
      </c>
      <c r="F614" s="201" t="s">
        <v>4264</v>
      </c>
      <c r="G614" s="199"/>
      <c r="H614" s="200" t="s">
        <v>19</v>
      </c>
      <c r="I614" s="202"/>
      <c r="J614" s="199"/>
      <c r="K614" s="199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189</v>
      </c>
      <c r="AU614" s="207" t="s">
        <v>85</v>
      </c>
      <c r="AV614" s="12" t="s">
        <v>83</v>
      </c>
      <c r="AW614" s="12" t="s">
        <v>35</v>
      </c>
      <c r="AX614" s="12" t="s">
        <v>75</v>
      </c>
      <c r="AY614" s="207" t="s">
        <v>178</v>
      </c>
    </row>
    <row r="615" spans="2:65" s="13" customFormat="1" ht="11.25">
      <c r="B615" s="208"/>
      <c r="C615" s="209"/>
      <c r="D615" s="195" t="s">
        <v>189</v>
      </c>
      <c r="E615" s="210" t="s">
        <v>19</v>
      </c>
      <c r="F615" s="211" t="s">
        <v>4265</v>
      </c>
      <c r="G615" s="209"/>
      <c r="H615" s="212">
        <v>0.215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189</v>
      </c>
      <c r="AU615" s="218" t="s">
        <v>85</v>
      </c>
      <c r="AV615" s="13" t="s">
        <v>85</v>
      </c>
      <c r="AW615" s="13" t="s">
        <v>35</v>
      </c>
      <c r="AX615" s="13" t="s">
        <v>83</v>
      </c>
      <c r="AY615" s="218" t="s">
        <v>178</v>
      </c>
    </row>
    <row r="616" spans="2:65" s="1" customFormat="1" ht="16.5" customHeight="1">
      <c r="B616" s="35"/>
      <c r="C616" s="183" t="s">
        <v>1534</v>
      </c>
      <c r="D616" s="183" t="s">
        <v>180</v>
      </c>
      <c r="E616" s="184" t="s">
        <v>4266</v>
      </c>
      <c r="F616" s="185" t="s">
        <v>4267</v>
      </c>
      <c r="G616" s="186" t="s">
        <v>362</v>
      </c>
      <c r="H616" s="187">
        <v>0.108</v>
      </c>
      <c r="I616" s="188"/>
      <c r="J616" s="189">
        <f>ROUND(I616*H616,2)</f>
        <v>0</v>
      </c>
      <c r="K616" s="185" t="s">
        <v>184</v>
      </c>
      <c r="L616" s="39"/>
      <c r="M616" s="190" t="s">
        <v>19</v>
      </c>
      <c r="N616" s="191" t="s">
        <v>46</v>
      </c>
      <c r="O616" s="61"/>
      <c r="P616" s="192">
        <f>O616*H616</f>
        <v>0</v>
      </c>
      <c r="Q616" s="192">
        <v>0</v>
      </c>
      <c r="R616" s="192">
        <f>Q616*H616</f>
        <v>0</v>
      </c>
      <c r="S616" s="192">
        <v>0</v>
      </c>
      <c r="T616" s="193">
        <f>S616*H616</f>
        <v>0</v>
      </c>
      <c r="AR616" s="18" t="s">
        <v>288</v>
      </c>
      <c r="AT616" s="18" t="s">
        <v>180</v>
      </c>
      <c r="AU616" s="18" t="s">
        <v>85</v>
      </c>
      <c r="AY616" s="18" t="s">
        <v>178</v>
      </c>
      <c r="BE616" s="194">
        <f>IF(N616="základní",J616,0)</f>
        <v>0</v>
      </c>
      <c r="BF616" s="194">
        <f>IF(N616="snížená",J616,0)</f>
        <v>0</v>
      </c>
      <c r="BG616" s="194">
        <f>IF(N616="zákl. přenesená",J616,0)</f>
        <v>0</v>
      </c>
      <c r="BH616" s="194">
        <f>IF(N616="sníž. přenesená",J616,0)</f>
        <v>0</v>
      </c>
      <c r="BI616" s="194">
        <f>IF(N616="nulová",J616,0)</f>
        <v>0</v>
      </c>
      <c r="BJ616" s="18" t="s">
        <v>83</v>
      </c>
      <c r="BK616" s="194">
        <f>ROUND(I616*H616,2)</f>
        <v>0</v>
      </c>
      <c r="BL616" s="18" t="s">
        <v>288</v>
      </c>
      <c r="BM616" s="18" t="s">
        <v>4268</v>
      </c>
    </row>
    <row r="617" spans="2:65" s="1" customFormat="1" ht="19.5">
      <c r="B617" s="35"/>
      <c r="C617" s="36"/>
      <c r="D617" s="195" t="s">
        <v>187</v>
      </c>
      <c r="E617" s="36"/>
      <c r="F617" s="196" t="s">
        <v>4269</v>
      </c>
      <c r="G617" s="36"/>
      <c r="H617" s="36"/>
      <c r="I617" s="113"/>
      <c r="J617" s="36"/>
      <c r="K617" s="36"/>
      <c r="L617" s="39"/>
      <c r="M617" s="197"/>
      <c r="N617" s="61"/>
      <c r="O617" s="61"/>
      <c r="P617" s="61"/>
      <c r="Q617" s="61"/>
      <c r="R617" s="61"/>
      <c r="S617" s="61"/>
      <c r="T617" s="62"/>
      <c r="AT617" s="18" t="s">
        <v>187</v>
      </c>
      <c r="AU617" s="18" t="s">
        <v>85</v>
      </c>
    </row>
    <row r="618" spans="2:65" s="1" customFormat="1" ht="16.5" customHeight="1">
      <c r="B618" s="35"/>
      <c r="C618" s="183" t="s">
        <v>1540</v>
      </c>
      <c r="D618" s="183" t="s">
        <v>180</v>
      </c>
      <c r="E618" s="184" t="s">
        <v>4270</v>
      </c>
      <c r="F618" s="185" t="s">
        <v>4271</v>
      </c>
      <c r="G618" s="186" t="s">
        <v>362</v>
      </c>
      <c r="H618" s="187">
        <v>0.108</v>
      </c>
      <c r="I618" s="188"/>
      <c r="J618" s="189">
        <f>ROUND(I618*H618,2)</f>
        <v>0</v>
      </c>
      <c r="K618" s="185" t="s">
        <v>184</v>
      </c>
      <c r="L618" s="39"/>
      <c r="M618" s="190" t="s">
        <v>19</v>
      </c>
      <c r="N618" s="191" t="s">
        <v>46</v>
      </c>
      <c r="O618" s="61"/>
      <c r="P618" s="192">
        <f>O618*H618</f>
        <v>0</v>
      </c>
      <c r="Q618" s="192">
        <v>0</v>
      </c>
      <c r="R618" s="192">
        <f>Q618*H618</f>
        <v>0</v>
      </c>
      <c r="S618" s="192">
        <v>0</v>
      </c>
      <c r="T618" s="193">
        <f>S618*H618</f>
        <v>0</v>
      </c>
      <c r="AR618" s="18" t="s">
        <v>288</v>
      </c>
      <c r="AT618" s="18" t="s">
        <v>180</v>
      </c>
      <c r="AU618" s="18" t="s">
        <v>85</v>
      </c>
      <c r="AY618" s="18" t="s">
        <v>178</v>
      </c>
      <c r="BE618" s="194">
        <f>IF(N618="základní",J618,0)</f>
        <v>0</v>
      </c>
      <c r="BF618" s="194">
        <f>IF(N618="snížená",J618,0)</f>
        <v>0</v>
      </c>
      <c r="BG618" s="194">
        <f>IF(N618="zákl. přenesená",J618,0)</f>
        <v>0</v>
      </c>
      <c r="BH618" s="194">
        <f>IF(N618="sníž. přenesená",J618,0)</f>
        <v>0</v>
      </c>
      <c r="BI618" s="194">
        <f>IF(N618="nulová",J618,0)</f>
        <v>0</v>
      </c>
      <c r="BJ618" s="18" t="s">
        <v>83</v>
      </c>
      <c r="BK618" s="194">
        <f>ROUND(I618*H618,2)</f>
        <v>0</v>
      </c>
      <c r="BL618" s="18" t="s">
        <v>288</v>
      </c>
      <c r="BM618" s="18" t="s">
        <v>4272</v>
      </c>
    </row>
    <row r="619" spans="2:65" s="1" customFormat="1" ht="19.5">
      <c r="B619" s="35"/>
      <c r="C619" s="36"/>
      <c r="D619" s="195" t="s">
        <v>187</v>
      </c>
      <c r="E619" s="36"/>
      <c r="F619" s="196" t="s">
        <v>4273</v>
      </c>
      <c r="G619" s="36"/>
      <c r="H619" s="36"/>
      <c r="I619" s="113"/>
      <c r="J619" s="36"/>
      <c r="K619" s="36"/>
      <c r="L619" s="39"/>
      <c r="M619" s="197"/>
      <c r="N619" s="61"/>
      <c r="O619" s="61"/>
      <c r="P619" s="61"/>
      <c r="Q619" s="61"/>
      <c r="R619" s="61"/>
      <c r="S619" s="61"/>
      <c r="T619" s="62"/>
      <c r="AT619" s="18" t="s">
        <v>187</v>
      </c>
      <c r="AU619" s="18" t="s">
        <v>85</v>
      </c>
    </row>
    <row r="620" spans="2:65" s="11" customFormat="1" ht="22.9" customHeight="1">
      <c r="B620" s="167"/>
      <c r="C620" s="168"/>
      <c r="D620" s="169" t="s">
        <v>74</v>
      </c>
      <c r="E620" s="181" t="s">
        <v>551</v>
      </c>
      <c r="F620" s="181" t="s">
        <v>552</v>
      </c>
      <c r="G620" s="168"/>
      <c r="H620" s="168"/>
      <c r="I620" s="171"/>
      <c r="J620" s="182">
        <f>BK620</f>
        <v>0</v>
      </c>
      <c r="K620" s="168"/>
      <c r="L620" s="173"/>
      <c r="M620" s="174"/>
      <c r="N620" s="175"/>
      <c r="O620" s="175"/>
      <c r="P620" s="176">
        <f>SUM(P621:P672)</f>
        <v>0</v>
      </c>
      <c r="Q620" s="175"/>
      <c r="R620" s="176">
        <f>SUM(R621:R672)</f>
        <v>0.37318823999999995</v>
      </c>
      <c r="S620" s="175"/>
      <c r="T620" s="177">
        <f>SUM(T621:T672)</f>
        <v>0.74560000000000004</v>
      </c>
      <c r="AR620" s="178" t="s">
        <v>85</v>
      </c>
      <c r="AT620" s="179" t="s">
        <v>74</v>
      </c>
      <c r="AU620" s="179" t="s">
        <v>83</v>
      </c>
      <c r="AY620" s="178" t="s">
        <v>178</v>
      </c>
      <c r="BK620" s="180">
        <f>SUM(BK621:BK672)</f>
        <v>0</v>
      </c>
    </row>
    <row r="621" spans="2:65" s="1" customFormat="1" ht="16.5" customHeight="1">
      <c r="B621" s="35"/>
      <c r="C621" s="183" t="s">
        <v>1546</v>
      </c>
      <c r="D621" s="183" t="s">
        <v>180</v>
      </c>
      <c r="E621" s="184" t="s">
        <v>4274</v>
      </c>
      <c r="F621" s="185" t="s">
        <v>4275</v>
      </c>
      <c r="G621" s="186" t="s">
        <v>496</v>
      </c>
      <c r="H621" s="187">
        <v>32.6</v>
      </c>
      <c r="I621" s="188"/>
      <c r="J621" s="189">
        <f>ROUND(I621*H621,2)</f>
        <v>0</v>
      </c>
      <c r="K621" s="185" t="s">
        <v>184</v>
      </c>
      <c r="L621" s="39"/>
      <c r="M621" s="190" t="s">
        <v>19</v>
      </c>
      <c r="N621" s="191" t="s">
        <v>46</v>
      </c>
      <c r="O621" s="61"/>
      <c r="P621" s="192">
        <f>O621*H621</f>
        <v>0</v>
      </c>
      <c r="Q621" s="192">
        <v>0</v>
      </c>
      <c r="R621" s="192">
        <f>Q621*H621</f>
        <v>0</v>
      </c>
      <c r="S621" s="192">
        <v>1.6E-2</v>
      </c>
      <c r="T621" s="193">
        <f>S621*H621</f>
        <v>0.52160000000000006</v>
      </c>
      <c r="AR621" s="18" t="s">
        <v>288</v>
      </c>
      <c r="AT621" s="18" t="s">
        <v>180</v>
      </c>
      <c r="AU621" s="18" t="s">
        <v>85</v>
      </c>
      <c r="AY621" s="18" t="s">
        <v>178</v>
      </c>
      <c r="BE621" s="194">
        <f>IF(N621="základní",J621,0)</f>
        <v>0</v>
      </c>
      <c r="BF621" s="194">
        <f>IF(N621="snížená",J621,0)</f>
        <v>0</v>
      </c>
      <c r="BG621" s="194">
        <f>IF(N621="zákl. přenesená",J621,0)</f>
        <v>0</v>
      </c>
      <c r="BH621" s="194">
        <f>IF(N621="sníž. přenesená",J621,0)</f>
        <v>0</v>
      </c>
      <c r="BI621" s="194">
        <f>IF(N621="nulová",J621,0)</f>
        <v>0</v>
      </c>
      <c r="BJ621" s="18" t="s">
        <v>83</v>
      </c>
      <c r="BK621" s="194">
        <f>ROUND(I621*H621,2)</f>
        <v>0</v>
      </c>
      <c r="BL621" s="18" t="s">
        <v>288</v>
      </c>
      <c r="BM621" s="18" t="s">
        <v>4276</v>
      </c>
    </row>
    <row r="622" spans="2:65" s="1" customFormat="1" ht="11.25">
      <c r="B622" s="35"/>
      <c r="C622" s="36"/>
      <c r="D622" s="195" t="s">
        <v>187</v>
      </c>
      <c r="E622" s="36"/>
      <c r="F622" s="196" t="s">
        <v>4277</v>
      </c>
      <c r="G622" s="36"/>
      <c r="H622" s="36"/>
      <c r="I622" s="113"/>
      <c r="J622" s="36"/>
      <c r="K622" s="36"/>
      <c r="L622" s="39"/>
      <c r="M622" s="197"/>
      <c r="N622" s="61"/>
      <c r="O622" s="61"/>
      <c r="P622" s="61"/>
      <c r="Q622" s="61"/>
      <c r="R622" s="61"/>
      <c r="S622" s="61"/>
      <c r="T622" s="62"/>
      <c r="AT622" s="18" t="s">
        <v>187</v>
      </c>
      <c r="AU622" s="18" t="s">
        <v>85</v>
      </c>
    </row>
    <row r="623" spans="2:65" s="12" customFormat="1" ht="11.25">
      <c r="B623" s="198"/>
      <c r="C623" s="199"/>
      <c r="D623" s="195" t="s">
        <v>189</v>
      </c>
      <c r="E623" s="200" t="s">
        <v>19</v>
      </c>
      <c r="F623" s="201" t="s">
        <v>4278</v>
      </c>
      <c r="G623" s="199"/>
      <c r="H623" s="200" t="s">
        <v>19</v>
      </c>
      <c r="I623" s="202"/>
      <c r="J623" s="199"/>
      <c r="K623" s="199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189</v>
      </c>
      <c r="AU623" s="207" t="s">
        <v>85</v>
      </c>
      <c r="AV623" s="12" t="s">
        <v>83</v>
      </c>
      <c r="AW623" s="12" t="s">
        <v>35</v>
      </c>
      <c r="AX623" s="12" t="s">
        <v>75</v>
      </c>
      <c r="AY623" s="207" t="s">
        <v>178</v>
      </c>
    </row>
    <row r="624" spans="2:65" s="13" customFormat="1" ht="11.25">
      <c r="B624" s="208"/>
      <c r="C624" s="209"/>
      <c r="D624" s="195" t="s">
        <v>189</v>
      </c>
      <c r="E624" s="210" t="s">
        <v>19</v>
      </c>
      <c r="F624" s="211" t="s">
        <v>4259</v>
      </c>
      <c r="G624" s="209"/>
      <c r="H624" s="212">
        <v>32.6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189</v>
      </c>
      <c r="AU624" s="218" t="s">
        <v>85</v>
      </c>
      <c r="AV624" s="13" t="s">
        <v>85</v>
      </c>
      <c r="AW624" s="13" t="s">
        <v>35</v>
      </c>
      <c r="AX624" s="13" t="s">
        <v>83</v>
      </c>
      <c r="AY624" s="218" t="s">
        <v>178</v>
      </c>
    </row>
    <row r="625" spans="2:65" s="1" customFormat="1" ht="16.5" customHeight="1">
      <c r="B625" s="35"/>
      <c r="C625" s="183" t="s">
        <v>1557</v>
      </c>
      <c r="D625" s="183" t="s">
        <v>180</v>
      </c>
      <c r="E625" s="184" t="s">
        <v>4279</v>
      </c>
      <c r="F625" s="185" t="s">
        <v>4280</v>
      </c>
      <c r="G625" s="186" t="s">
        <v>496</v>
      </c>
      <c r="H625" s="187">
        <v>14</v>
      </c>
      <c r="I625" s="188"/>
      <c r="J625" s="189">
        <f>ROUND(I625*H625,2)</f>
        <v>0</v>
      </c>
      <c r="K625" s="185" t="s">
        <v>184</v>
      </c>
      <c r="L625" s="39"/>
      <c r="M625" s="190" t="s">
        <v>19</v>
      </c>
      <c r="N625" s="191" t="s">
        <v>46</v>
      </c>
      <c r="O625" s="61"/>
      <c r="P625" s="192">
        <f>O625*H625</f>
        <v>0</v>
      </c>
      <c r="Q625" s="192">
        <v>0</v>
      </c>
      <c r="R625" s="192">
        <f>Q625*H625</f>
        <v>0</v>
      </c>
      <c r="S625" s="192">
        <v>1.6E-2</v>
      </c>
      <c r="T625" s="193">
        <f>S625*H625</f>
        <v>0.224</v>
      </c>
      <c r="AR625" s="18" t="s">
        <v>288</v>
      </c>
      <c r="AT625" s="18" t="s">
        <v>180</v>
      </c>
      <c r="AU625" s="18" t="s">
        <v>85</v>
      </c>
      <c r="AY625" s="18" t="s">
        <v>178</v>
      </c>
      <c r="BE625" s="194">
        <f>IF(N625="základní",J625,0)</f>
        <v>0</v>
      </c>
      <c r="BF625" s="194">
        <f>IF(N625="snížená",J625,0)</f>
        <v>0</v>
      </c>
      <c r="BG625" s="194">
        <f>IF(N625="zákl. přenesená",J625,0)</f>
        <v>0</v>
      </c>
      <c r="BH625" s="194">
        <f>IF(N625="sníž. přenesená",J625,0)</f>
        <v>0</v>
      </c>
      <c r="BI625" s="194">
        <f>IF(N625="nulová",J625,0)</f>
        <v>0</v>
      </c>
      <c r="BJ625" s="18" t="s">
        <v>83</v>
      </c>
      <c r="BK625" s="194">
        <f>ROUND(I625*H625,2)</f>
        <v>0</v>
      </c>
      <c r="BL625" s="18" t="s">
        <v>288</v>
      </c>
      <c r="BM625" s="18" t="s">
        <v>4281</v>
      </c>
    </row>
    <row r="626" spans="2:65" s="1" customFormat="1" ht="11.25">
      <c r="B626" s="35"/>
      <c r="C626" s="36"/>
      <c r="D626" s="195" t="s">
        <v>187</v>
      </c>
      <c r="E626" s="36"/>
      <c r="F626" s="196" t="s">
        <v>4282</v>
      </c>
      <c r="G626" s="36"/>
      <c r="H626" s="36"/>
      <c r="I626" s="113"/>
      <c r="J626" s="36"/>
      <c r="K626" s="36"/>
      <c r="L626" s="39"/>
      <c r="M626" s="197"/>
      <c r="N626" s="61"/>
      <c r="O626" s="61"/>
      <c r="P626" s="61"/>
      <c r="Q626" s="61"/>
      <c r="R626" s="61"/>
      <c r="S626" s="61"/>
      <c r="T626" s="62"/>
      <c r="AT626" s="18" t="s">
        <v>187</v>
      </c>
      <c r="AU626" s="18" t="s">
        <v>85</v>
      </c>
    </row>
    <row r="627" spans="2:65" s="12" customFormat="1" ht="11.25">
      <c r="B627" s="198"/>
      <c r="C627" s="199"/>
      <c r="D627" s="195" t="s">
        <v>189</v>
      </c>
      <c r="E627" s="200" t="s">
        <v>19</v>
      </c>
      <c r="F627" s="201" t="s">
        <v>4283</v>
      </c>
      <c r="G627" s="199"/>
      <c r="H627" s="200" t="s">
        <v>19</v>
      </c>
      <c r="I627" s="202"/>
      <c r="J627" s="199"/>
      <c r="K627" s="199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189</v>
      </c>
      <c r="AU627" s="207" t="s">
        <v>85</v>
      </c>
      <c r="AV627" s="12" t="s">
        <v>83</v>
      </c>
      <c r="AW627" s="12" t="s">
        <v>35</v>
      </c>
      <c r="AX627" s="12" t="s">
        <v>75</v>
      </c>
      <c r="AY627" s="207" t="s">
        <v>178</v>
      </c>
    </row>
    <row r="628" spans="2:65" s="13" customFormat="1" ht="11.25">
      <c r="B628" s="208"/>
      <c r="C628" s="209"/>
      <c r="D628" s="195" t="s">
        <v>189</v>
      </c>
      <c r="E628" s="210" t="s">
        <v>19</v>
      </c>
      <c r="F628" s="211" t="s">
        <v>3803</v>
      </c>
      <c r="G628" s="209"/>
      <c r="H628" s="212">
        <v>14</v>
      </c>
      <c r="I628" s="213"/>
      <c r="J628" s="209"/>
      <c r="K628" s="209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189</v>
      </c>
      <c r="AU628" s="218" t="s">
        <v>85</v>
      </c>
      <c r="AV628" s="13" t="s">
        <v>85</v>
      </c>
      <c r="AW628" s="13" t="s">
        <v>35</v>
      </c>
      <c r="AX628" s="13" t="s">
        <v>83</v>
      </c>
      <c r="AY628" s="218" t="s">
        <v>178</v>
      </c>
    </row>
    <row r="629" spans="2:65" s="1" customFormat="1" ht="16.5" customHeight="1">
      <c r="B629" s="35"/>
      <c r="C629" s="183" t="s">
        <v>1563</v>
      </c>
      <c r="D629" s="183" t="s">
        <v>180</v>
      </c>
      <c r="E629" s="184" t="s">
        <v>2660</v>
      </c>
      <c r="F629" s="185" t="s">
        <v>2661</v>
      </c>
      <c r="G629" s="186" t="s">
        <v>2338</v>
      </c>
      <c r="H629" s="187">
        <v>321.714</v>
      </c>
      <c r="I629" s="188"/>
      <c r="J629" s="189">
        <f>ROUND(I629*H629,2)</f>
        <v>0</v>
      </c>
      <c r="K629" s="185" t="s">
        <v>184</v>
      </c>
      <c r="L629" s="39"/>
      <c r="M629" s="190" t="s">
        <v>19</v>
      </c>
      <c r="N629" s="191" t="s">
        <v>46</v>
      </c>
      <c r="O629" s="61"/>
      <c r="P629" s="192">
        <f>O629*H629</f>
        <v>0</v>
      </c>
      <c r="Q629" s="192">
        <v>6.0000000000000002E-5</v>
      </c>
      <c r="R629" s="192">
        <f>Q629*H629</f>
        <v>1.9302840000000002E-2</v>
      </c>
      <c r="S629" s="192">
        <v>0</v>
      </c>
      <c r="T629" s="193">
        <f>S629*H629</f>
        <v>0</v>
      </c>
      <c r="AR629" s="18" t="s">
        <v>288</v>
      </c>
      <c r="AT629" s="18" t="s">
        <v>180</v>
      </c>
      <c r="AU629" s="18" t="s">
        <v>85</v>
      </c>
      <c r="AY629" s="18" t="s">
        <v>178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8" t="s">
        <v>83</v>
      </c>
      <c r="BK629" s="194">
        <f>ROUND(I629*H629,2)</f>
        <v>0</v>
      </c>
      <c r="BL629" s="18" t="s">
        <v>288</v>
      </c>
      <c r="BM629" s="18" t="s">
        <v>4284</v>
      </c>
    </row>
    <row r="630" spans="2:65" s="1" customFormat="1" ht="11.25">
      <c r="B630" s="35"/>
      <c r="C630" s="36"/>
      <c r="D630" s="195" t="s">
        <v>187</v>
      </c>
      <c r="E630" s="36"/>
      <c r="F630" s="196" t="s">
        <v>2663</v>
      </c>
      <c r="G630" s="36"/>
      <c r="H630" s="36"/>
      <c r="I630" s="113"/>
      <c r="J630" s="36"/>
      <c r="K630" s="36"/>
      <c r="L630" s="39"/>
      <c r="M630" s="197"/>
      <c r="N630" s="61"/>
      <c r="O630" s="61"/>
      <c r="P630" s="61"/>
      <c r="Q630" s="61"/>
      <c r="R630" s="61"/>
      <c r="S630" s="61"/>
      <c r="T630" s="62"/>
      <c r="AT630" s="18" t="s">
        <v>187</v>
      </c>
      <c r="AU630" s="18" t="s">
        <v>85</v>
      </c>
    </row>
    <row r="631" spans="2:65" s="12" customFormat="1" ht="11.25">
      <c r="B631" s="198"/>
      <c r="C631" s="199"/>
      <c r="D631" s="195" t="s">
        <v>189</v>
      </c>
      <c r="E631" s="200" t="s">
        <v>19</v>
      </c>
      <c r="F631" s="201" t="s">
        <v>4285</v>
      </c>
      <c r="G631" s="199"/>
      <c r="H631" s="200" t="s">
        <v>19</v>
      </c>
      <c r="I631" s="202"/>
      <c r="J631" s="199"/>
      <c r="K631" s="199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189</v>
      </c>
      <c r="AU631" s="207" t="s">
        <v>85</v>
      </c>
      <c r="AV631" s="12" t="s">
        <v>83</v>
      </c>
      <c r="AW631" s="12" t="s">
        <v>35</v>
      </c>
      <c r="AX631" s="12" t="s">
        <v>75</v>
      </c>
      <c r="AY631" s="207" t="s">
        <v>178</v>
      </c>
    </row>
    <row r="632" spans="2:65" s="12" customFormat="1" ht="11.25">
      <c r="B632" s="198"/>
      <c r="C632" s="199"/>
      <c r="D632" s="195" t="s">
        <v>189</v>
      </c>
      <c r="E632" s="200" t="s">
        <v>19</v>
      </c>
      <c r="F632" s="201" t="s">
        <v>4286</v>
      </c>
      <c r="G632" s="199"/>
      <c r="H632" s="200" t="s">
        <v>19</v>
      </c>
      <c r="I632" s="202"/>
      <c r="J632" s="199"/>
      <c r="K632" s="199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189</v>
      </c>
      <c r="AU632" s="207" t="s">
        <v>85</v>
      </c>
      <c r="AV632" s="12" t="s">
        <v>83</v>
      </c>
      <c r="AW632" s="12" t="s">
        <v>35</v>
      </c>
      <c r="AX632" s="12" t="s">
        <v>75</v>
      </c>
      <c r="AY632" s="207" t="s">
        <v>178</v>
      </c>
    </row>
    <row r="633" spans="2:65" s="12" customFormat="1" ht="11.25">
      <c r="B633" s="198"/>
      <c r="C633" s="199"/>
      <c r="D633" s="195" t="s">
        <v>189</v>
      </c>
      <c r="E633" s="200" t="s">
        <v>19</v>
      </c>
      <c r="F633" s="201" t="s">
        <v>4287</v>
      </c>
      <c r="G633" s="199"/>
      <c r="H633" s="200" t="s">
        <v>19</v>
      </c>
      <c r="I633" s="202"/>
      <c r="J633" s="199"/>
      <c r="K633" s="199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189</v>
      </c>
      <c r="AU633" s="207" t="s">
        <v>85</v>
      </c>
      <c r="AV633" s="12" t="s">
        <v>83</v>
      </c>
      <c r="AW633" s="12" t="s">
        <v>35</v>
      </c>
      <c r="AX633" s="12" t="s">
        <v>75</v>
      </c>
      <c r="AY633" s="207" t="s">
        <v>178</v>
      </c>
    </row>
    <row r="634" spans="2:65" s="12" customFormat="1" ht="11.25">
      <c r="B634" s="198"/>
      <c r="C634" s="199"/>
      <c r="D634" s="195" t="s">
        <v>189</v>
      </c>
      <c r="E634" s="200" t="s">
        <v>19</v>
      </c>
      <c r="F634" s="201" t="s">
        <v>4288</v>
      </c>
      <c r="G634" s="199"/>
      <c r="H634" s="200" t="s">
        <v>19</v>
      </c>
      <c r="I634" s="202"/>
      <c r="J634" s="199"/>
      <c r="K634" s="199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189</v>
      </c>
      <c r="AU634" s="207" t="s">
        <v>85</v>
      </c>
      <c r="AV634" s="12" t="s">
        <v>83</v>
      </c>
      <c r="AW634" s="12" t="s">
        <v>35</v>
      </c>
      <c r="AX634" s="12" t="s">
        <v>75</v>
      </c>
      <c r="AY634" s="207" t="s">
        <v>178</v>
      </c>
    </row>
    <row r="635" spans="2:65" s="13" customFormat="1" ht="11.25">
      <c r="B635" s="208"/>
      <c r="C635" s="209"/>
      <c r="D635" s="195" t="s">
        <v>189</v>
      </c>
      <c r="E635" s="210" t="s">
        <v>19</v>
      </c>
      <c r="F635" s="211" t="s">
        <v>4289</v>
      </c>
      <c r="G635" s="209"/>
      <c r="H635" s="212">
        <v>36.917999999999999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189</v>
      </c>
      <c r="AU635" s="218" t="s">
        <v>85</v>
      </c>
      <c r="AV635" s="13" t="s">
        <v>85</v>
      </c>
      <c r="AW635" s="13" t="s">
        <v>35</v>
      </c>
      <c r="AX635" s="13" t="s">
        <v>75</v>
      </c>
      <c r="AY635" s="218" t="s">
        <v>178</v>
      </c>
    </row>
    <row r="636" spans="2:65" s="12" customFormat="1" ht="11.25">
      <c r="B636" s="198"/>
      <c r="C636" s="199"/>
      <c r="D636" s="195" t="s">
        <v>189</v>
      </c>
      <c r="E636" s="200" t="s">
        <v>19</v>
      </c>
      <c r="F636" s="201" t="s">
        <v>4290</v>
      </c>
      <c r="G636" s="199"/>
      <c r="H636" s="200" t="s">
        <v>19</v>
      </c>
      <c r="I636" s="202"/>
      <c r="J636" s="199"/>
      <c r="K636" s="199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189</v>
      </c>
      <c r="AU636" s="207" t="s">
        <v>85</v>
      </c>
      <c r="AV636" s="12" t="s">
        <v>83</v>
      </c>
      <c r="AW636" s="12" t="s">
        <v>35</v>
      </c>
      <c r="AX636" s="12" t="s">
        <v>75</v>
      </c>
      <c r="AY636" s="207" t="s">
        <v>178</v>
      </c>
    </row>
    <row r="637" spans="2:65" s="13" customFormat="1" ht="11.25">
      <c r="B637" s="208"/>
      <c r="C637" s="209"/>
      <c r="D637" s="195" t="s">
        <v>189</v>
      </c>
      <c r="E637" s="210" t="s">
        <v>19</v>
      </c>
      <c r="F637" s="211" t="s">
        <v>4291</v>
      </c>
      <c r="G637" s="209"/>
      <c r="H637" s="212">
        <v>95.518000000000001</v>
      </c>
      <c r="I637" s="213"/>
      <c r="J637" s="209"/>
      <c r="K637" s="209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189</v>
      </c>
      <c r="AU637" s="218" t="s">
        <v>85</v>
      </c>
      <c r="AV637" s="13" t="s">
        <v>85</v>
      </c>
      <c r="AW637" s="13" t="s">
        <v>35</v>
      </c>
      <c r="AX637" s="13" t="s">
        <v>75</v>
      </c>
      <c r="AY637" s="218" t="s">
        <v>178</v>
      </c>
    </row>
    <row r="638" spans="2:65" s="12" customFormat="1" ht="11.25">
      <c r="B638" s="198"/>
      <c r="C638" s="199"/>
      <c r="D638" s="195" t="s">
        <v>189</v>
      </c>
      <c r="E638" s="200" t="s">
        <v>19</v>
      </c>
      <c r="F638" s="201" t="s">
        <v>4292</v>
      </c>
      <c r="G638" s="199"/>
      <c r="H638" s="200" t="s">
        <v>19</v>
      </c>
      <c r="I638" s="202"/>
      <c r="J638" s="199"/>
      <c r="K638" s="199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189</v>
      </c>
      <c r="AU638" s="207" t="s">
        <v>85</v>
      </c>
      <c r="AV638" s="12" t="s">
        <v>83</v>
      </c>
      <c r="AW638" s="12" t="s">
        <v>35</v>
      </c>
      <c r="AX638" s="12" t="s">
        <v>75</v>
      </c>
      <c r="AY638" s="207" t="s">
        <v>178</v>
      </c>
    </row>
    <row r="639" spans="2:65" s="13" customFormat="1" ht="11.25">
      <c r="B639" s="208"/>
      <c r="C639" s="209"/>
      <c r="D639" s="195" t="s">
        <v>189</v>
      </c>
      <c r="E639" s="210" t="s">
        <v>19</v>
      </c>
      <c r="F639" s="211" t="s">
        <v>4291</v>
      </c>
      <c r="G639" s="209"/>
      <c r="H639" s="212">
        <v>95.518000000000001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189</v>
      </c>
      <c r="AU639" s="218" t="s">
        <v>85</v>
      </c>
      <c r="AV639" s="13" t="s">
        <v>85</v>
      </c>
      <c r="AW639" s="13" t="s">
        <v>35</v>
      </c>
      <c r="AX639" s="13" t="s">
        <v>75</v>
      </c>
      <c r="AY639" s="218" t="s">
        <v>178</v>
      </c>
    </row>
    <row r="640" spans="2:65" s="15" customFormat="1" ht="11.25">
      <c r="B640" s="230"/>
      <c r="C640" s="231"/>
      <c r="D640" s="195" t="s">
        <v>189</v>
      </c>
      <c r="E640" s="232" t="s">
        <v>19</v>
      </c>
      <c r="F640" s="233" t="s">
        <v>274</v>
      </c>
      <c r="G640" s="231"/>
      <c r="H640" s="234">
        <v>227.95400000000001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189</v>
      </c>
      <c r="AU640" s="240" t="s">
        <v>85</v>
      </c>
      <c r="AV640" s="15" t="s">
        <v>198</v>
      </c>
      <c r="AW640" s="15" t="s">
        <v>35</v>
      </c>
      <c r="AX640" s="15" t="s">
        <v>75</v>
      </c>
      <c r="AY640" s="240" t="s">
        <v>178</v>
      </c>
    </row>
    <row r="641" spans="2:65" s="12" customFormat="1" ht="11.25">
      <c r="B641" s="198"/>
      <c r="C641" s="199"/>
      <c r="D641" s="195" t="s">
        <v>189</v>
      </c>
      <c r="E641" s="200" t="s">
        <v>19</v>
      </c>
      <c r="F641" s="201" t="s">
        <v>4293</v>
      </c>
      <c r="G641" s="199"/>
      <c r="H641" s="200" t="s">
        <v>19</v>
      </c>
      <c r="I641" s="202"/>
      <c r="J641" s="199"/>
      <c r="K641" s="199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189</v>
      </c>
      <c r="AU641" s="207" t="s">
        <v>85</v>
      </c>
      <c r="AV641" s="12" t="s">
        <v>83</v>
      </c>
      <c r="AW641" s="12" t="s">
        <v>35</v>
      </c>
      <c r="AX641" s="12" t="s">
        <v>75</v>
      </c>
      <c r="AY641" s="207" t="s">
        <v>178</v>
      </c>
    </row>
    <row r="642" spans="2:65" s="12" customFormat="1" ht="11.25">
      <c r="B642" s="198"/>
      <c r="C642" s="199"/>
      <c r="D642" s="195" t="s">
        <v>189</v>
      </c>
      <c r="E642" s="200" t="s">
        <v>19</v>
      </c>
      <c r="F642" s="201" t="s">
        <v>4294</v>
      </c>
      <c r="G642" s="199"/>
      <c r="H642" s="200" t="s">
        <v>19</v>
      </c>
      <c r="I642" s="202"/>
      <c r="J642" s="199"/>
      <c r="K642" s="199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189</v>
      </c>
      <c r="AU642" s="207" t="s">
        <v>85</v>
      </c>
      <c r="AV642" s="12" t="s">
        <v>83</v>
      </c>
      <c r="AW642" s="12" t="s">
        <v>35</v>
      </c>
      <c r="AX642" s="12" t="s">
        <v>75</v>
      </c>
      <c r="AY642" s="207" t="s">
        <v>178</v>
      </c>
    </row>
    <row r="643" spans="2:65" s="12" customFormat="1" ht="11.25">
      <c r="B643" s="198"/>
      <c r="C643" s="199"/>
      <c r="D643" s="195" t="s">
        <v>189</v>
      </c>
      <c r="E643" s="200" t="s">
        <v>19</v>
      </c>
      <c r="F643" s="201" t="s">
        <v>4287</v>
      </c>
      <c r="G643" s="199"/>
      <c r="H643" s="200" t="s">
        <v>19</v>
      </c>
      <c r="I643" s="202"/>
      <c r="J643" s="199"/>
      <c r="K643" s="199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189</v>
      </c>
      <c r="AU643" s="207" t="s">
        <v>85</v>
      </c>
      <c r="AV643" s="12" t="s">
        <v>83</v>
      </c>
      <c r="AW643" s="12" t="s">
        <v>35</v>
      </c>
      <c r="AX643" s="12" t="s">
        <v>75</v>
      </c>
      <c r="AY643" s="207" t="s">
        <v>178</v>
      </c>
    </row>
    <row r="644" spans="2:65" s="12" customFormat="1" ht="11.25">
      <c r="B644" s="198"/>
      <c r="C644" s="199"/>
      <c r="D644" s="195" t="s">
        <v>189</v>
      </c>
      <c r="E644" s="200" t="s">
        <v>19</v>
      </c>
      <c r="F644" s="201" t="s">
        <v>4295</v>
      </c>
      <c r="G644" s="199"/>
      <c r="H644" s="200" t="s">
        <v>19</v>
      </c>
      <c r="I644" s="202"/>
      <c r="J644" s="199"/>
      <c r="K644" s="199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189</v>
      </c>
      <c r="AU644" s="207" t="s">
        <v>85</v>
      </c>
      <c r="AV644" s="12" t="s">
        <v>83</v>
      </c>
      <c r="AW644" s="12" t="s">
        <v>35</v>
      </c>
      <c r="AX644" s="12" t="s">
        <v>75</v>
      </c>
      <c r="AY644" s="207" t="s">
        <v>178</v>
      </c>
    </row>
    <row r="645" spans="2:65" s="13" customFormat="1" ht="11.25">
      <c r="B645" s="208"/>
      <c r="C645" s="209"/>
      <c r="D645" s="195" t="s">
        <v>189</v>
      </c>
      <c r="E645" s="210" t="s">
        <v>19</v>
      </c>
      <c r="F645" s="211" t="s">
        <v>4296</v>
      </c>
      <c r="G645" s="209"/>
      <c r="H645" s="212">
        <v>23.44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189</v>
      </c>
      <c r="AU645" s="218" t="s">
        <v>85</v>
      </c>
      <c r="AV645" s="13" t="s">
        <v>85</v>
      </c>
      <c r="AW645" s="13" t="s">
        <v>35</v>
      </c>
      <c r="AX645" s="13" t="s">
        <v>75</v>
      </c>
      <c r="AY645" s="218" t="s">
        <v>178</v>
      </c>
    </row>
    <row r="646" spans="2:65" s="12" customFormat="1" ht="11.25">
      <c r="B646" s="198"/>
      <c r="C646" s="199"/>
      <c r="D646" s="195" t="s">
        <v>189</v>
      </c>
      <c r="E646" s="200" t="s">
        <v>19</v>
      </c>
      <c r="F646" s="201" t="s">
        <v>4297</v>
      </c>
      <c r="G646" s="199"/>
      <c r="H646" s="200" t="s">
        <v>19</v>
      </c>
      <c r="I646" s="202"/>
      <c r="J646" s="199"/>
      <c r="K646" s="199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189</v>
      </c>
      <c r="AU646" s="207" t="s">
        <v>85</v>
      </c>
      <c r="AV646" s="12" t="s">
        <v>83</v>
      </c>
      <c r="AW646" s="12" t="s">
        <v>35</v>
      </c>
      <c r="AX646" s="12" t="s">
        <v>75</v>
      </c>
      <c r="AY646" s="207" t="s">
        <v>178</v>
      </c>
    </row>
    <row r="647" spans="2:65" s="13" customFormat="1" ht="11.25">
      <c r="B647" s="208"/>
      <c r="C647" s="209"/>
      <c r="D647" s="195" t="s">
        <v>189</v>
      </c>
      <c r="E647" s="210" t="s">
        <v>19</v>
      </c>
      <c r="F647" s="211" t="s">
        <v>4298</v>
      </c>
      <c r="G647" s="209"/>
      <c r="H647" s="212">
        <v>35.159999999999997</v>
      </c>
      <c r="I647" s="213"/>
      <c r="J647" s="209"/>
      <c r="K647" s="209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189</v>
      </c>
      <c r="AU647" s="218" t="s">
        <v>85</v>
      </c>
      <c r="AV647" s="13" t="s">
        <v>85</v>
      </c>
      <c r="AW647" s="13" t="s">
        <v>35</v>
      </c>
      <c r="AX647" s="13" t="s">
        <v>75</v>
      </c>
      <c r="AY647" s="218" t="s">
        <v>178</v>
      </c>
    </row>
    <row r="648" spans="2:65" s="12" customFormat="1" ht="11.25">
      <c r="B648" s="198"/>
      <c r="C648" s="199"/>
      <c r="D648" s="195" t="s">
        <v>189</v>
      </c>
      <c r="E648" s="200" t="s">
        <v>19</v>
      </c>
      <c r="F648" s="201" t="s">
        <v>4299</v>
      </c>
      <c r="G648" s="199"/>
      <c r="H648" s="200" t="s">
        <v>19</v>
      </c>
      <c r="I648" s="202"/>
      <c r="J648" s="199"/>
      <c r="K648" s="199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189</v>
      </c>
      <c r="AU648" s="207" t="s">
        <v>85</v>
      </c>
      <c r="AV648" s="12" t="s">
        <v>83</v>
      </c>
      <c r="AW648" s="12" t="s">
        <v>35</v>
      </c>
      <c r="AX648" s="12" t="s">
        <v>75</v>
      </c>
      <c r="AY648" s="207" t="s">
        <v>178</v>
      </c>
    </row>
    <row r="649" spans="2:65" s="13" customFormat="1" ht="11.25">
      <c r="B649" s="208"/>
      <c r="C649" s="209"/>
      <c r="D649" s="195" t="s">
        <v>189</v>
      </c>
      <c r="E649" s="210" t="s">
        <v>19</v>
      </c>
      <c r="F649" s="211" t="s">
        <v>4298</v>
      </c>
      <c r="G649" s="209"/>
      <c r="H649" s="212">
        <v>35.159999999999997</v>
      </c>
      <c r="I649" s="213"/>
      <c r="J649" s="209"/>
      <c r="K649" s="209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189</v>
      </c>
      <c r="AU649" s="218" t="s">
        <v>85</v>
      </c>
      <c r="AV649" s="13" t="s">
        <v>85</v>
      </c>
      <c r="AW649" s="13" t="s">
        <v>35</v>
      </c>
      <c r="AX649" s="13" t="s">
        <v>75</v>
      </c>
      <c r="AY649" s="218" t="s">
        <v>178</v>
      </c>
    </row>
    <row r="650" spans="2:65" s="15" customFormat="1" ht="11.25">
      <c r="B650" s="230"/>
      <c r="C650" s="231"/>
      <c r="D650" s="195" t="s">
        <v>189</v>
      </c>
      <c r="E650" s="232" t="s">
        <v>19</v>
      </c>
      <c r="F650" s="233" t="s">
        <v>274</v>
      </c>
      <c r="G650" s="231"/>
      <c r="H650" s="234">
        <v>93.76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AT650" s="240" t="s">
        <v>189</v>
      </c>
      <c r="AU650" s="240" t="s">
        <v>85</v>
      </c>
      <c r="AV650" s="15" t="s">
        <v>198</v>
      </c>
      <c r="AW650" s="15" t="s">
        <v>35</v>
      </c>
      <c r="AX650" s="15" t="s">
        <v>75</v>
      </c>
      <c r="AY650" s="240" t="s">
        <v>178</v>
      </c>
    </row>
    <row r="651" spans="2:65" s="14" customFormat="1" ht="11.25">
      <c r="B651" s="219"/>
      <c r="C651" s="220"/>
      <c r="D651" s="195" t="s">
        <v>189</v>
      </c>
      <c r="E651" s="221" t="s">
        <v>19</v>
      </c>
      <c r="F651" s="222" t="s">
        <v>258</v>
      </c>
      <c r="G651" s="220"/>
      <c r="H651" s="223">
        <v>321.714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189</v>
      </c>
      <c r="AU651" s="229" t="s">
        <v>85</v>
      </c>
      <c r="AV651" s="14" t="s">
        <v>185</v>
      </c>
      <c r="AW651" s="14" t="s">
        <v>35</v>
      </c>
      <c r="AX651" s="14" t="s">
        <v>83</v>
      </c>
      <c r="AY651" s="229" t="s">
        <v>178</v>
      </c>
    </row>
    <row r="652" spans="2:65" s="1" customFormat="1" ht="16.5" customHeight="1">
      <c r="B652" s="35"/>
      <c r="C652" s="245" t="s">
        <v>1569</v>
      </c>
      <c r="D652" s="245" t="s">
        <v>970</v>
      </c>
      <c r="E652" s="246" t="s">
        <v>4300</v>
      </c>
      <c r="F652" s="247" t="s">
        <v>4301</v>
      </c>
      <c r="G652" s="248" t="s">
        <v>496</v>
      </c>
      <c r="H652" s="249">
        <v>120.78</v>
      </c>
      <c r="I652" s="250"/>
      <c r="J652" s="251">
        <f>ROUND(I652*H652,2)</f>
        <v>0</v>
      </c>
      <c r="K652" s="247" t="s">
        <v>184</v>
      </c>
      <c r="L652" s="252"/>
      <c r="M652" s="253" t="s">
        <v>19</v>
      </c>
      <c r="N652" s="254" t="s">
        <v>46</v>
      </c>
      <c r="O652" s="61"/>
      <c r="P652" s="192">
        <f>O652*H652</f>
        <v>0</v>
      </c>
      <c r="Q652" s="192">
        <v>2.9299999999999999E-3</v>
      </c>
      <c r="R652" s="192">
        <f>Q652*H652</f>
        <v>0.35388539999999996</v>
      </c>
      <c r="S652" s="192">
        <v>0</v>
      </c>
      <c r="T652" s="193">
        <f>S652*H652</f>
        <v>0</v>
      </c>
      <c r="AR652" s="18" t="s">
        <v>403</v>
      </c>
      <c r="AT652" s="18" t="s">
        <v>970</v>
      </c>
      <c r="AU652" s="18" t="s">
        <v>85</v>
      </c>
      <c r="AY652" s="18" t="s">
        <v>178</v>
      </c>
      <c r="BE652" s="194">
        <f>IF(N652="základní",J652,0)</f>
        <v>0</v>
      </c>
      <c r="BF652" s="194">
        <f>IF(N652="snížená",J652,0)</f>
        <v>0</v>
      </c>
      <c r="BG652" s="194">
        <f>IF(N652="zákl. přenesená",J652,0)</f>
        <v>0</v>
      </c>
      <c r="BH652" s="194">
        <f>IF(N652="sníž. přenesená",J652,0)</f>
        <v>0</v>
      </c>
      <c r="BI652" s="194">
        <f>IF(N652="nulová",J652,0)</f>
        <v>0</v>
      </c>
      <c r="BJ652" s="18" t="s">
        <v>83</v>
      </c>
      <c r="BK652" s="194">
        <f>ROUND(I652*H652,2)</f>
        <v>0</v>
      </c>
      <c r="BL652" s="18" t="s">
        <v>288</v>
      </c>
      <c r="BM652" s="18" t="s">
        <v>4302</v>
      </c>
    </row>
    <row r="653" spans="2:65" s="1" customFormat="1" ht="11.25">
      <c r="B653" s="35"/>
      <c r="C653" s="36"/>
      <c r="D653" s="195" t="s">
        <v>187</v>
      </c>
      <c r="E653" s="36"/>
      <c r="F653" s="196" t="s">
        <v>4301</v>
      </c>
      <c r="G653" s="36"/>
      <c r="H653" s="36"/>
      <c r="I653" s="113"/>
      <c r="J653" s="36"/>
      <c r="K653" s="36"/>
      <c r="L653" s="39"/>
      <c r="M653" s="197"/>
      <c r="N653" s="61"/>
      <c r="O653" s="61"/>
      <c r="P653" s="61"/>
      <c r="Q653" s="61"/>
      <c r="R653" s="61"/>
      <c r="S653" s="61"/>
      <c r="T653" s="62"/>
      <c r="AT653" s="18" t="s">
        <v>187</v>
      </c>
      <c r="AU653" s="18" t="s">
        <v>85</v>
      </c>
    </row>
    <row r="654" spans="2:65" s="12" customFormat="1" ht="11.25">
      <c r="B654" s="198"/>
      <c r="C654" s="199"/>
      <c r="D654" s="195" t="s">
        <v>189</v>
      </c>
      <c r="E654" s="200" t="s">
        <v>19</v>
      </c>
      <c r="F654" s="201" t="s">
        <v>2169</v>
      </c>
      <c r="G654" s="199"/>
      <c r="H654" s="200" t="s">
        <v>19</v>
      </c>
      <c r="I654" s="202"/>
      <c r="J654" s="199"/>
      <c r="K654" s="199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189</v>
      </c>
      <c r="AU654" s="207" t="s">
        <v>85</v>
      </c>
      <c r="AV654" s="12" t="s">
        <v>83</v>
      </c>
      <c r="AW654" s="12" t="s">
        <v>35</v>
      </c>
      <c r="AX654" s="12" t="s">
        <v>75</v>
      </c>
      <c r="AY654" s="207" t="s">
        <v>178</v>
      </c>
    </row>
    <row r="655" spans="2:65" s="12" customFormat="1" ht="11.25">
      <c r="B655" s="198"/>
      <c r="C655" s="199"/>
      <c r="D655" s="195" t="s">
        <v>189</v>
      </c>
      <c r="E655" s="200" t="s">
        <v>19</v>
      </c>
      <c r="F655" s="201" t="s">
        <v>4303</v>
      </c>
      <c r="G655" s="199"/>
      <c r="H655" s="200" t="s">
        <v>19</v>
      </c>
      <c r="I655" s="202"/>
      <c r="J655" s="199"/>
      <c r="K655" s="199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189</v>
      </c>
      <c r="AU655" s="207" t="s">
        <v>85</v>
      </c>
      <c r="AV655" s="12" t="s">
        <v>83</v>
      </c>
      <c r="AW655" s="12" t="s">
        <v>35</v>
      </c>
      <c r="AX655" s="12" t="s">
        <v>75</v>
      </c>
      <c r="AY655" s="207" t="s">
        <v>178</v>
      </c>
    </row>
    <row r="656" spans="2:65" s="12" customFormat="1" ht="11.25">
      <c r="B656" s="198"/>
      <c r="C656" s="199"/>
      <c r="D656" s="195" t="s">
        <v>189</v>
      </c>
      <c r="E656" s="200" t="s">
        <v>19</v>
      </c>
      <c r="F656" s="201" t="s">
        <v>4286</v>
      </c>
      <c r="G656" s="199"/>
      <c r="H656" s="200" t="s">
        <v>19</v>
      </c>
      <c r="I656" s="202"/>
      <c r="J656" s="199"/>
      <c r="K656" s="199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189</v>
      </c>
      <c r="AU656" s="207" t="s">
        <v>85</v>
      </c>
      <c r="AV656" s="12" t="s">
        <v>83</v>
      </c>
      <c r="AW656" s="12" t="s">
        <v>35</v>
      </c>
      <c r="AX656" s="12" t="s">
        <v>75</v>
      </c>
      <c r="AY656" s="207" t="s">
        <v>178</v>
      </c>
    </row>
    <row r="657" spans="2:65" s="12" customFormat="1" ht="11.25">
      <c r="B657" s="198"/>
      <c r="C657" s="199"/>
      <c r="D657" s="195" t="s">
        <v>189</v>
      </c>
      <c r="E657" s="200" t="s">
        <v>19</v>
      </c>
      <c r="F657" s="201" t="s">
        <v>4304</v>
      </c>
      <c r="G657" s="199"/>
      <c r="H657" s="200" t="s">
        <v>19</v>
      </c>
      <c r="I657" s="202"/>
      <c r="J657" s="199"/>
      <c r="K657" s="199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189</v>
      </c>
      <c r="AU657" s="207" t="s">
        <v>85</v>
      </c>
      <c r="AV657" s="12" t="s">
        <v>83</v>
      </c>
      <c r="AW657" s="12" t="s">
        <v>35</v>
      </c>
      <c r="AX657" s="12" t="s">
        <v>75</v>
      </c>
      <c r="AY657" s="207" t="s">
        <v>178</v>
      </c>
    </row>
    <row r="658" spans="2:65" s="13" customFormat="1" ht="11.25">
      <c r="B658" s="208"/>
      <c r="C658" s="209"/>
      <c r="D658" s="195" t="s">
        <v>189</v>
      </c>
      <c r="E658" s="210" t="s">
        <v>19</v>
      </c>
      <c r="F658" s="211" t="s">
        <v>4305</v>
      </c>
      <c r="G658" s="209"/>
      <c r="H658" s="212">
        <v>85.58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189</v>
      </c>
      <c r="AU658" s="218" t="s">
        <v>85</v>
      </c>
      <c r="AV658" s="13" t="s">
        <v>85</v>
      </c>
      <c r="AW658" s="13" t="s">
        <v>35</v>
      </c>
      <c r="AX658" s="13" t="s">
        <v>75</v>
      </c>
      <c r="AY658" s="218" t="s">
        <v>178</v>
      </c>
    </row>
    <row r="659" spans="2:65" s="12" customFormat="1" ht="11.25">
      <c r="B659" s="198"/>
      <c r="C659" s="199"/>
      <c r="D659" s="195" t="s">
        <v>189</v>
      </c>
      <c r="E659" s="200" t="s">
        <v>19</v>
      </c>
      <c r="F659" s="201" t="s">
        <v>4306</v>
      </c>
      <c r="G659" s="199"/>
      <c r="H659" s="200" t="s">
        <v>19</v>
      </c>
      <c r="I659" s="202"/>
      <c r="J659" s="199"/>
      <c r="K659" s="199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189</v>
      </c>
      <c r="AU659" s="207" t="s">
        <v>85</v>
      </c>
      <c r="AV659" s="12" t="s">
        <v>83</v>
      </c>
      <c r="AW659" s="12" t="s">
        <v>35</v>
      </c>
      <c r="AX659" s="12" t="s">
        <v>75</v>
      </c>
      <c r="AY659" s="207" t="s">
        <v>178</v>
      </c>
    </row>
    <row r="660" spans="2:65" s="12" customFormat="1" ht="11.25">
      <c r="B660" s="198"/>
      <c r="C660" s="199"/>
      <c r="D660" s="195" t="s">
        <v>189</v>
      </c>
      <c r="E660" s="200" t="s">
        <v>19</v>
      </c>
      <c r="F660" s="201" t="s">
        <v>4294</v>
      </c>
      <c r="G660" s="199"/>
      <c r="H660" s="200" t="s">
        <v>19</v>
      </c>
      <c r="I660" s="202"/>
      <c r="J660" s="199"/>
      <c r="K660" s="199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189</v>
      </c>
      <c r="AU660" s="207" t="s">
        <v>85</v>
      </c>
      <c r="AV660" s="12" t="s">
        <v>83</v>
      </c>
      <c r="AW660" s="12" t="s">
        <v>35</v>
      </c>
      <c r="AX660" s="12" t="s">
        <v>75</v>
      </c>
      <c r="AY660" s="207" t="s">
        <v>178</v>
      </c>
    </row>
    <row r="661" spans="2:65" s="12" customFormat="1" ht="11.25">
      <c r="B661" s="198"/>
      <c r="C661" s="199"/>
      <c r="D661" s="195" t="s">
        <v>189</v>
      </c>
      <c r="E661" s="200" t="s">
        <v>19</v>
      </c>
      <c r="F661" s="201" t="s">
        <v>4307</v>
      </c>
      <c r="G661" s="199"/>
      <c r="H661" s="200" t="s">
        <v>19</v>
      </c>
      <c r="I661" s="202"/>
      <c r="J661" s="199"/>
      <c r="K661" s="199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189</v>
      </c>
      <c r="AU661" s="207" t="s">
        <v>85</v>
      </c>
      <c r="AV661" s="12" t="s">
        <v>83</v>
      </c>
      <c r="AW661" s="12" t="s">
        <v>35</v>
      </c>
      <c r="AX661" s="12" t="s">
        <v>75</v>
      </c>
      <c r="AY661" s="207" t="s">
        <v>178</v>
      </c>
    </row>
    <row r="662" spans="2:65" s="13" customFormat="1" ht="11.25">
      <c r="B662" s="208"/>
      <c r="C662" s="209"/>
      <c r="D662" s="195" t="s">
        <v>189</v>
      </c>
      <c r="E662" s="210" t="s">
        <v>19</v>
      </c>
      <c r="F662" s="211" t="s">
        <v>4308</v>
      </c>
      <c r="G662" s="209"/>
      <c r="H662" s="212">
        <v>35.200000000000003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189</v>
      </c>
      <c r="AU662" s="218" t="s">
        <v>85</v>
      </c>
      <c r="AV662" s="13" t="s">
        <v>85</v>
      </c>
      <c r="AW662" s="13" t="s">
        <v>35</v>
      </c>
      <c r="AX662" s="13" t="s">
        <v>75</v>
      </c>
      <c r="AY662" s="218" t="s">
        <v>178</v>
      </c>
    </row>
    <row r="663" spans="2:65" s="14" customFormat="1" ht="11.25">
      <c r="B663" s="219"/>
      <c r="C663" s="220"/>
      <c r="D663" s="195" t="s">
        <v>189</v>
      </c>
      <c r="E663" s="221" t="s">
        <v>19</v>
      </c>
      <c r="F663" s="222" t="s">
        <v>258</v>
      </c>
      <c r="G663" s="220"/>
      <c r="H663" s="223">
        <v>120.78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189</v>
      </c>
      <c r="AU663" s="229" t="s">
        <v>85</v>
      </c>
      <c r="AV663" s="14" t="s">
        <v>185</v>
      </c>
      <c r="AW663" s="14" t="s">
        <v>35</v>
      </c>
      <c r="AX663" s="14" t="s">
        <v>83</v>
      </c>
      <c r="AY663" s="229" t="s">
        <v>178</v>
      </c>
    </row>
    <row r="664" spans="2:65" s="1" customFormat="1" ht="24.75" customHeight="1">
      <c r="B664" s="35"/>
      <c r="C664" s="245" t="s">
        <v>1575</v>
      </c>
      <c r="D664" s="245" t="s">
        <v>970</v>
      </c>
      <c r="E664" s="246" t="s">
        <v>4309</v>
      </c>
      <c r="F664" s="247" t="s">
        <v>4310</v>
      </c>
      <c r="G664" s="248" t="s">
        <v>2338</v>
      </c>
      <c r="H664" s="249">
        <v>48.256999999999998</v>
      </c>
      <c r="I664" s="250"/>
      <c r="J664" s="251">
        <f>ROUND(I664*H664,2)</f>
        <v>0</v>
      </c>
      <c r="K664" s="247" t="s">
        <v>1889</v>
      </c>
      <c r="L664" s="252"/>
      <c r="M664" s="253" t="s">
        <v>19</v>
      </c>
      <c r="N664" s="254" t="s">
        <v>46</v>
      </c>
      <c r="O664" s="61"/>
      <c r="P664" s="192">
        <f>O664*H664</f>
        <v>0</v>
      </c>
      <c r="Q664" s="192">
        <v>0</v>
      </c>
      <c r="R664" s="192">
        <f>Q664*H664</f>
        <v>0</v>
      </c>
      <c r="S664" s="192">
        <v>0</v>
      </c>
      <c r="T664" s="193">
        <f>S664*H664</f>
        <v>0</v>
      </c>
      <c r="AR664" s="18" t="s">
        <v>403</v>
      </c>
      <c r="AT664" s="18" t="s">
        <v>970</v>
      </c>
      <c r="AU664" s="18" t="s">
        <v>85</v>
      </c>
      <c r="AY664" s="18" t="s">
        <v>178</v>
      </c>
      <c r="BE664" s="194">
        <f>IF(N664="základní",J664,0)</f>
        <v>0</v>
      </c>
      <c r="BF664" s="194">
        <f>IF(N664="snížená",J664,0)</f>
        <v>0</v>
      </c>
      <c r="BG664" s="194">
        <f>IF(N664="zákl. přenesená",J664,0)</f>
        <v>0</v>
      </c>
      <c r="BH664" s="194">
        <f>IF(N664="sníž. přenesená",J664,0)</f>
        <v>0</v>
      </c>
      <c r="BI664" s="194">
        <f>IF(N664="nulová",J664,0)</f>
        <v>0</v>
      </c>
      <c r="BJ664" s="18" t="s">
        <v>83</v>
      </c>
      <c r="BK664" s="194">
        <f>ROUND(I664*H664,2)</f>
        <v>0</v>
      </c>
      <c r="BL664" s="18" t="s">
        <v>288</v>
      </c>
      <c r="BM664" s="18" t="s">
        <v>4311</v>
      </c>
    </row>
    <row r="665" spans="2:65" s="1" customFormat="1" ht="11.25">
      <c r="B665" s="35"/>
      <c r="C665" s="36"/>
      <c r="D665" s="195" t="s">
        <v>187</v>
      </c>
      <c r="E665" s="36"/>
      <c r="F665" s="196" t="s">
        <v>4310</v>
      </c>
      <c r="G665" s="36"/>
      <c r="H665" s="36"/>
      <c r="I665" s="113"/>
      <c r="J665" s="36"/>
      <c r="K665" s="36"/>
      <c r="L665" s="39"/>
      <c r="M665" s="197"/>
      <c r="N665" s="61"/>
      <c r="O665" s="61"/>
      <c r="P665" s="61"/>
      <c r="Q665" s="61"/>
      <c r="R665" s="61"/>
      <c r="S665" s="61"/>
      <c r="T665" s="62"/>
      <c r="AT665" s="18" t="s">
        <v>187</v>
      </c>
      <c r="AU665" s="18" t="s">
        <v>85</v>
      </c>
    </row>
    <row r="666" spans="2:65" s="1" customFormat="1" ht="29.25">
      <c r="B666" s="35"/>
      <c r="C666" s="36"/>
      <c r="D666" s="195" t="s">
        <v>333</v>
      </c>
      <c r="E666" s="36"/>
      <c r="F666" s="241" t="s">
        <v>4312</v>
      </c>
      <c r="G666" s="36"/>
      <c r="H666" s="36"/>
      <c r="I666" s="113"/>
      <c r="J666" s="36"/>
      <c r="K666" s="36"/>
      <c r="L666" s="39"/>
      <c r="M666" s="197"/>
      <c r="N666" s="61"/>
      <c r="O666" s="61"/>
      <c r="P666" s="61"/>
      <c r="Q666" s="61"/>
      <c r="R666" s="61"/>
      <c r="S666" s="61"/>
      <c r="T666" s="62"/>
      <c r="AT666" s="18" t="s">
        <v>333</v>
      </c>
      <c r="AU666" s="18" t="s">
        <v>85</v>
      </c>
    </row>
    <row r="667" spans="2:65" s="12" customFormat="1" ht="11.25">
      <c r="B667" s="198"/>
      <c r="C667" s="199"/>
      <c r="D667" s="195" t="s">
        <v>189</v>
      </c>
      <c r="E667" s="200" t="s">
        <v>19</v>
      </c>
      <c r="F667" s="201" t="s">
        <v>4313</v>
      </c>
      <c r="G667" s="199"/>
      <c r="H667" s="200" t="s">
        <v>19</v>
      </c>
      <c r="I667" s="202"/>
      <c r="J667" s="199"/>
      <c r="K667" s="199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189</v>
      </c>
      <c r="AU667" s="207" t="s">
        <v>85</v>
      </c>
      <c r="AV667" s="12" t="s">
        <v>83</v>
      </c>
      <c r="AW667" s="12" t="s">
        <v>35</v>
      </c>
      <c r="AX667" s="12" t="s">
        <v>75</v>
      </c>
      <c r="AY667" s="207" t="s">
        <v>178</v>
      </c>
    </row>
    <row r="668" spans="2:65" s="13" customFormat="1" ht="11.25">
      <c r="B668" s="208"/>
      <c r="C668" s="209"/>
      <c r="D668" s="195" t="s">
        <v>189</v>
      </c>
      <c r="E668" s="210" t="s">
        <v>19</v>
      </c>
      <c r="F668" s="211" t="s">
        <v>4314</v>
      </c>
      <c r="G668" s="209"/>
      <c r="H668" s="212">
        <v>48.256999999999998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189</v>
      </c>
      <c r="AU668" s="218" t="s">
        <v>85</v>
      </c>
      <c r="AV668" s="13" t="s">
        <v>85</v>
      </c>
      <c r="AW668" s="13" t="s">
        <v>35</v>
      </c>
      <c r="AX668" s="13" t="s">
        <v>83</v>
      </c>
      <c r="AY668" s="218" t="s">
        <v>178</v>
      </c>
    </row>
    <row r="669" spans="2:65" s="1" customFormat="1" ht="16.5" customHeight="1">
      <c r="B669" s="35"/>
      <c r="C669" s="183" t="s">
        <v>1581</v>
      </c>
      <c r="D669" s="183" t="s">
        <v>180</v>
      </c>
      <c r="E669" s="184" t="s">
        <v>4315</v>
      </c>
      <c r="F669" s="185" t="s">
        <v>4316</v>
      </c>
      <c r="G669" s="186" t="s">
        <v>362</v>
      </c>
      <c r="H669" s="187">
        <v>0.373</v>
      </c>
      <c r="I669" s="188"/>
      <c r="J669" s="189">
        <f>ROUND(I669*H669,2)</f>
        <v>0</v>
      </c>
      <c r="K669" s="185" t="s">
        <v>184</v>
      </c>
      <c r="L669" s="39"/>
      <c r="M669" s="190" t="s">
        <v>19</v>
      </c>
      <c r="N669" s="191" t="s">
        <v>46</v>
      </c>
      <c r="O669" s="61"/>
      <c r="P669" s="192">
        <f>O669*H669</f>
        <v>0</v>
      </c>
      <c r="Q669" s="192">
        <v>0</v>
      </c>
      <c r="R669" s="192">
        <f>Q669*H669</f>
        <v>0</v>
      </c>
      <c r="S669" s="192">
        <v>0</v>
      </c>
      <c r="T669" s="193">
        <f>S669*H669</f>
        <v>0</v>
      </c>
      <c r="AR669" s="18" t="s">
        <v>288</v>
      </c>
      <c r="AT669" s="18" t="s">
        <v>180</v>
      </c>
      <c r="AU669" s="18" t="s">
        <v>85</v>
      </c>
      <c r="AY669" s="18" t="s">
        <v>178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8" t="s">
        <v>83</v>
      </c>
      <c r="BK669" s="194">
        <f>ROUND(I669*H669,2)</f>
        <v>0</v>
      </c>
      <c r="BL669" s="18" t="s">
        <v>288</v>
      </c>
      <c r="BM669" s="18" t="s">
        <v>4317</v>
      </c>
    </row>
    <row r="670" spans="2:65" s="1" customFormat="1" ht="19.5">
      <c r="B670" s="35"/>
      <c r="C670" s="36"/>
      <c r="D670" s="195" t="s">
        <v>187</v>
      </c>
      <c r="E670" s="36"/>
      <c r="F670" s="196" t="s">
        <v>4318</v>
      </c>
      <c r="G670" s="36"/>
      <c r="H670" s="36"/>
      <c r="I670" s="113"/>
      <c r="J670" s="36"/>
      <c r="K670" s="36"/>
      <c r="L670" s="39"/>
      <c r="M670" s="197"/>
      <c r="N670" s="61"/>
      <c r="O670" s="61"/>
      <c r="P670" s="61"/>
      <c r="Q670" s="61"/>
      <c r="R670" s="61"/>
      <c r="S670" s="61"/>
      <c r="T670" s="62"/>
      <c r="AT670" s="18" t="s">
        <v>187</v>
      </c>
      <c r="AU670" s="18" t="s">
        <v>85</v>
      </c>
    </row>
    <row r="671" spans="2:65" s="1" customFormat="1" ht="16.5" customHeight="1">
      <c r="B671" s="35"/>
      <c r="C671" s="183" t="s">
        <v>1597</v>
      </c>
      <c r="D671" s="183" t="s">
        <v>180</v>
      </c>
      <c r="E671" s="184" t="s">
        <v>4319</v>
      </c>
      <c r="F671" s="185" t="s">
        <v>4320</v>
      </c>
      <c r="G671" s="186" t="s">
        <v>362</v>
      </c>
      <c r="H671" s="187">
        <v>0.373</v>
      </c>
      <c r="I671" s="188"/>
      <c r="J671" s="189">
        <f>ROUND(I671*H671,2)</f>
        <v>0</v>
      </c>
      <c r="K671" s="185" t="s">
        <v>184</v>
      </c>
      <c r="L671" s="39"/>
      <c r="M671" s="190" t="s">
        <v>19</v>
      </c>
      <c r="N671" s="191" t="s">
        <v>46</v>
      </c>
      <c r="O671" s="61"/>
      <c r="P671" s="192">
        <f>O671*H671</f>
        <v>0</v>
      </c>
      <c r="Q671" s="192">
        <v>0</v>
      </c>
      <c r="R671" s="192">
        <f>Q671*H671</f>
        <v>0</v>
      </c>
      <c r="S671" s="192">
        <v>0</v>
      </c>
      <c r="T671" s="193">
        <f>S671*H671</f>
        <v>0</v>
      </c>
      <c r="AR671" s="18" t="s">
        <v>288</v>
      </c>
      <c r="AT671" s="18" t="s">
        <v>180</v>
      </c>
      <c r="AU671" s="18" t="s">
        <v>85</v>
      </c>
      <c r="AY671" s="18" t="s">
        <v>178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18" t="s">
        <v>83</v>
      </c>
      <c r="BK671" s="194">
        <f>ROUND(I671*H671,2)</f>
        <v>0</v>
      </c>
      <c r="BL671" s="18" t="s">
        <v>288</v>
      </c>
      <c r="BM671" s="18" t="s">
        <v>4321</v>
      </c>
    </row>
    <row r="672" spans="2:65" s="1" customFormat="1" ht="19.5">
      <c r="B672" s="35"/>
      <c r="C672" s="36"/>
      <c r="D672" s="195" t="s">
        <v>187</v>
      </c>
      <c r="E672" s="36"/>
      <c r="F672" s="196" t="s">
        <v>4322</v>
      </c>
      <c r="G672" s="36"/>
      <c r="H672" s="36"/>
      <c r="I672" s="113"/>
      <c r="J672" s="36"/>
      <c r="K672" s="36"/>
      <c r="L672" s="39"/>
      <c r="M672" s="197"/>
      <c r="N672" s="61"/>
      <c r="O672" s="61"/>
      <c r="P672" s="61"/>
      <c r="Q672" s="61"/>
      <c r="R672" s="61"/>
      <c r="S672" s="61"/>
      <c r="T672" s="62"/>
      <c r="AT672" s="18" t="s">
        <v>187</v>
      </c>
      <c r="AU672" s="18" t="s">
        <v>85</v>
      </c>
    </row>
    <row r="673" spans="2:65" s="11" customFormat="1" ht="22.9" customHeight="1">
      <c r="B673" s="167"/>
      <c r="C673" s="168"/>
      <c r="D673" s="169" t="s">
        <v>74</v>
      </c>
      <c r="E673" s="181" t="s">
        <v>2856</v>
      </c>
      <c r="F673" s="181" t="s">
        <v>2857</v>
      </c>
      <c r="G673" s="168"/>
      <c r="H673" s="168"/>
      <c r="I673" s="171"/>
      <c r="J673" s="182">
        <f>BK673</f>
        <v>0</v>
      </c>
      <c r="K673" s="168"/>
      <c r="L673" s="173"/>
      <c r="M673" s="174"/>
      <c r="N673" s="175"/>
      <c r="O673" s="175"/>
      <c r="P673" s="176">
        <f>SUM(P674:P729)</f>
        <v>0</v>
      </c>
      <c r="Q673" s="175"/>
      <c r="R673" s="176">
        <f>SUM(R674:R729)</f>
        <v>0.28005680999999999</v>
      </c>
      <c r="S673" s="175"/>
      <c r="T673" s="177">
        <f>SUM(T674:T729)</f>
        <v>0</v>
      </c>
      <c r="AR673" s="178" t="s">
        <v>85</v>
      </c>
      <c r="AT673" s="179" t="s">
        <v>74</v>
      </c>
      <c r="AU673" s="179" t="s">
        <v>83</v>
      </c>
      <c r="AY673" s="178" t="s">
        <v>178</v>
      </c>
      <c r="BK673" s="180">
        <f>SUM(BK674:BK729)</f>
        <v>0</v>
      </c>
    </row>
    <row r="674" spans="2:65" s="1" customFormat="1" ht="16.5" customHeight="1">
      <c r="B674" s="35"/>
      <c r="C674" s="183" t="s">
        <v>1616</v>
      </c>
      <c r="D674" s="183" t="s">
        <v>180</v>
      </c>
      <c r="E674" s="184" t="s">
        <v>4323</v>
      </c>
      <c r="F674" s="185" t="s">
        <v>4324</v>
      </c>
      <c r="G674" s="186" t="s">
        <v>183</v>
      </c>
      <c r="H674" s="187">
        <v>12.388</v>
      </c>
      <c r="I674" s="188"/>
      <c r="J674" s="189">
        <f>ROUND(I674*H674,2)</f>
        <v>0</v>
      </c>
      <c r="K674" s="185" t="s">
        <v>184</v>
      </c>
      <c r="L674" s="39"/>
      <c r="M674" s="190" t="s">
        <v>19</v>
      </c>
      <c r="N674" s="191" t="s">
        <v>46</v>
      </c>
      <c r="O674" s="61"/>
      <c r="P674" s="192">
        <f>O674*H674</f>
        <v>0</v>
      </c>
      <c r="Q674" s="192">
        <v>1.7000000000000001E-4</v>
      </c>
      <c r="R674" s="192">
        <f>Q674*H674</f>
        <v>2.10596E-3</v>
      </c>
      <c r="S674" s="192">
        <v>0</v>
      </c>
      <c r="T674" s="193">
        <f>S674*H674</f>
        <v>0</v>
      </c>
      <c r="AR674" s="18" t="s">
        <v>288</v>
      </c>
      <c r="AT674" s="18" t="s">
        <v>180</v>
      </c>
      <c r="AU674" s="18" t="s">
        <v>85</v>
      </c>
      <c r="AY674" s="18" t="s">
        <v>178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8" t="s">
        <v>83</v>
      </c>
      <c r="BK674" s="194">
        <f>ROUND(I674*H674,2)</f>
        <v>0</v>
      </c>
      <c r="BL674" s="18" t="s">
        <v>288</v>
      </c>
      <c r="BM674" s="18" t="s">
        <v>4325</v>
      </c>
    </row>
    <row r="675" spans="2:65" s="1" customFormat="1" ht="11.25">
      <c r="B675" s="35"/>
      <c r="C675" s="36"/>
      <c r="D675" s="195" t="s">
        <v>187</v>
      </c>
      <c r="E675" s="36"/>
      <c r="F675" s="196" t="s">
        <v>4326</v>
      </c>
      <c r="G675" s="36"/>
      <c r="H675" s="36"/>
      <c r="I675" s="113"/>
      <c r="J675" s="36"/>
      <c r="K675" s="36"/>
      <c r="L675" s="39"/>
      <c r="M675" s="197"/>
      <c r="N675" s="61"/>
      <c r="O675" s="61"/>
      <c r="P675" s="61"/>
      <c r="Q675" s="61"/>
      <c r="R675" s="61"/>
      <c r="S675" s="61"/>
      <c r="T675" s="62"/>
      <c r="AT675" s="18" t="s">
        <v>187</v>
      </c>
      <c r="AU675" s="18" t="s">
        <v>85</v>
      </c>
    </row>
    <row r="676" spans="2:65" s="12" customFormat="1" ht="11.25">
      <c r="B676" s="198"/>
      <c r="C676" s="199"/>
      <c r="D676" s="195" t="s">
        <v>189</v>
      </c>
      <c r="E676" s="200" t="s">
        <v>19</v>
      </c>
      <c r="F676" s="201" t="s">
        <v>4327</v>
      </c>
      <c r="G676" s="199"/>
      <c r="H676" s="200" t="s">
        <v>19</v>
      </c>
      <c r="I676" s="202"/>
      <c r="J676" s="199"/>
      <c r="K676" s="199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189</v>
      </c>
      <c r="AU676" s="207" t="s">
        <v>85</v>
      </c>
      <c r="AV676" s="12" t="s">
        <v>83</v>
      </c>
      <c r="AW676" s="12" t="s">
        <v>35</v>
      </c>
      <c r="AX676" s="12" t="s">
        <v>75</v>
      </c>
      <c r="AY676" s="207" t="s">
        <v>178</v>
      </c>
    </row>
    <row r="677" spans="2:65" s="13" customFormat="1" ht="11.25">
      <c r="B677" s="208"/>
      <c r="C677" s="209"/>
      <c r="D677" s="195" t="s">
        <v>189</v>
      </c>
      <c r="E677" s="210" t="s">
        <v>19</v>
      </c>
      <c r="F677" s="211" t="s">
        <v>4328</v>
      </c>
      <c r="G677" s="209"/>
      <c r="H677" s="212">
        <v>12.388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189</v>
      </c>
      <c r="AU677" s="218" t="s">
        <v>85</v>
      </c>
      <c r="AV677" s="13" t="s">
        <v>85</v>
      </c>
      <c r="AW677" s="13" t="s">
        <v>35</v>
      </c>
      <c r="AX677" s="13" t="s">
        <v>83</v>
      </c>
      <c r="AY677" s="218" t="s">
        <v>178</v>
      </c>
    </row>
    <row r="678" spans="2:65" s="1" customFormat="1" ht="16.5" customHeight="1">
      <c r="B678" s="35"/>
      <c r="C678" s="183" t="s">
        <v>1623</v>
      </c>
      <c r="D678" s="183" t="s">
        <v>180</v>
      </c>
      <c r="E678" s="184" t="s">
        <v>4329</v>
      </c>
      <c r="F678" s="185" t="s">
        <v>4330</v>
      </c>
      <c r="G678" s="186" t="s">
        <v>183</v>
      </c>
      <c r="H678" s="187">
        <v>12.388</v>
      </c>
      <c r="I678" s="188"/>
      <c r="J678" s="189">
        <f>ROUND(I678*H678,2)</f>
        <v>0</v>
      </c>
      <c r="K678" s="185" t="s">
        <v>184</v>
      </c>
      <c r="L678" s="39"/>
      <c r="M678" s="190" t="s">
        <v>19</v>
      </c>
      <c r="N678" s="191" t="s">
        <v>46</v>
      </c>
      <c r="O678" s="61"/>
      <c r="P678" s="192">
        <f>O678*H678</f>
        <v>0</v>
      </c>
      <c r="Q678" s="192">
        <v>3.4000000000000002E-4</v>
      </c>
      <c r="R678" s="192">
        <f>Q678*H678</f>
        <v>4.2119200000000001E-3</v>
      </c>
      <c r="S678" s="192">
        <v>0</v>
      </c>
      <c r="T678" s="193">
        <f>S678*H678</f>
        <v>0</v>
      </c>
      <c r="AR678" s="18" t="s">
        <v>288</v>
      </c>
      <c r="AT678" s="18" t="s">
        <v>180</v>
      </c>
      <c r="AU678" s="18" t="s">
        <v>85</v>
      </c>
      <c r="AY678" s="18" t="s">
        <v>178</v>
      </c>
      <c r="BE678" s="194">
        <f>IF(N678="základní",J678,0)</f>
        <v>0</v>
      </c>
      <c r="BF678" s="194">
        <f>IF(N678="snížená",J678,0)</f>
        <v>0</v>
      </c>
      <c r="BG678" s="194">
        <f>IF(N678="zákl. přenesená",J678,0)</f>
        <v>0</v>
      </c>
      <c r="BH678" s="194">
        <f>IF(N678="sníž. přenesená",J678,0)</f>
        <v>0</v>
      </c>
      <c r="BI678" s="194">
        <f>IF(N678="nulová",J678,0)</f>
        <v>0</v>
      </c>
      <c r="BJ678" s="18" t="s">
        <v>83</v>
      </c>
      <c r="BK678" s="194">
        <f>ROUND(I678*H678,2)</f>
        <v>0</v>
      </c>
      <c r="BL678" s="18" t="s">
        <v>288</v>
      </c>
      <c r="BM678" s="18" t="s">
        <v>4331</v>
      </c>
    </row>
    <row r="679" spans="2:65" s="1" customFormat="1" ht="11.25">
      <c r="B679" s="35"/>
      <c r="C679" s="36"/>
      <c r="D679" s="195" t="s">
        <v>187</v>
      </c>
      <c r="E679" s="36"/>
      <c r="F679" s="196" t="s">
        <v>4332</v>
      </c>
      <c r="G679" s="36"/>
      <c r="H679" s="36"/>
      <c r="I679" s="113"/>
      <c r="J679" s="36"/>
      <c r="K679" s="36"/>
      <c r="L679" s="39"/>
      <c r="M679" s="197"/>
      <c r="N679" s="61"/>
      <c r="O679" s="61"/>
      <c r="P679" s="61"/>
      <c r="Q679" s="61"/>
      <c r="R679" s="61"/>
      <c r="S679" s="61"/>
      <c r="T679" s="62"/>
      <c r="AT679" s="18" t="s">
        <v>187</v>
      </c>
      <c r="AU679" s="18" t="s">
        <v>85</v>
      </c>
    </row>
    <row r="680" spans="2:65" s="12" customFormat="1" ht="11.25">
      <c r="B680" s="198"/>
      <c r="C680" s="199"/>
      <c r="D680" s="195" t="s">
        <v>189</v>
      </c>
      <c r="E680" s="200" t="s">
        <v>19</v>
      </c>
      <c r="F680" s="201" t="s">
        <v>4333</v>
      </c>
      <c r="G680" s="199"/>
      <c r="H680" s="200" t="s">
        <v>19</v>
      </c>
      <c r="I680" s="202"/>
      <c r="J680" s="199"/>
      <c r="K680" s="199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189</v>
      </c>
      <c r="AU680" s="207" t="s">
        <v>85</v>
      </c>
      <c r="AV680" s="12" t="s">
        <v>83</v>
      </c>
      <c r="AW680" s="12" t="s">
        <v>35</v>
      </c>
      <c r="AX680" s="12" t="s">
        <v>75</v>
      </c>
      <c r="AY680" s="207" t="s">
        <v>178</v>
      </c>
    </row>
    <row r="681" spans="2:65" s="13" customFormat="1" ht="11.25">
      <c r="B681" s="208"/>
      <c r="C681" s="209"/>
      <c r="D681" s="195" t="s">
        <v>189</v>
      </c>
      <c r="E681" s="210" t="s">
        <v>19</v>
      </c>
      <c r="F681" s="211" t="s">
        <v>4328</v>
      </c>
      <c r="G681" s="209"/>
      <c r="H681" s="212">
        <v>12.388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189</v>
      </c>
      <c r="AU681" s="218" t="s">
        <v>85</v>
      </c>
      <c r="AV681" s="13" t="s">
        <v>85</v>
      </c>
      <c r="AW681" s="13" t="s">
        <v>35</v>
      </c>
      <c r="AX681" s="13" t="s">
        <v>83</v>
      </c>
      <c r="AY681" s="218" t="s">
        <v>178</v>
      </c>
    </row>
    <row r="682" spans="2:65" s="1" customFormat="1" ht="16.5" customHeight="1">
      <c r="B682" s="35"/>
      <c r="C682" s="183" t="s">
        <v>1628</v>
      </c>
      <c r="D682" s="183" t="s">
        <v>180</v>
      </c>
      <c r="E682" s="184" t="s">
        <v>4334</v>
      </c>
      <c r="F682" s="185" t="s">
        <v>4335</v>
      </c>
      <c r="G682" s="186" t="s">
        <v>183</v>
      </c>
      <c r="H682" s="187">
        <v>251.48699999999999</v>
      </c>
      <c r="I682" s="188"/>
      <c r="J682" s="189">
        <f>ROUND(I682*H682,2)</f>
        <v>0</v>
      </c>
      <c r="K682" s="185" t="s">
        <v>184</v>
      </c>
      <c r="L682" s="39"/>
      <c r="M682" s="190" t="s">
        <v>19</v>
      </c>
      <c r="N682" s="191" t="s">
        <v>46</v>
      </c>
      <c r="O682" s="61"/>
      <c r="P682" s="192">
        <f>O682*H682</f>
        <v>0</v>
      </c>
      <c r="Q682" s="192">
        <v>6.9999999999999994E-5</v>
      </c>
      <c r="R682" s="192">
        <f>Q682*H682</f>
        <v>1.7604089999999999E-2</v>
      </c>
      <c r="S682" s="192">
        <v>0</v>
      </c>
      <c r="T682" s="193">
        <f>S682*H682</f>
        <v>0</v>
      </c>
      <c r="AR682" s="18" t="s">
        <v>288</v>
      </c>
      <c r="AT682" s="18" t="s">
        <v>180</v>
      </c>
      <c r="AU682" s="18" t="s">
        <v>85</v>
      </c>
      <c r="AY682" s="18" t="s">
        <v>178</v>
      </c>
      <c r="BE682" s="194">
        <f>IF(N682="základní",J682,0)</f>
        <v>0</v>
      </c>
      <c r="BF682" s="194">
        <f>IF(N682="snížená",J682,0)</f>
        <v>0</v>
      </c>
      <c r="BG682" s="194">
        <f>IF(N682="zákl. přenesená",J682,0)</f>
        <v>0</v>
      </c>
      <c r="BH682" s="194">
        <f>IF(N682="sníž. přenesená",J682,0)</f>
        <v>0</v>
      </c>
      <c r="BI682" s="194">
        <f>IF(N682="nulová",J682,0)</f>
        <v>0</v>
      </c>
      <c r="BJ682" s="18" t="s">
        <v>83</v>
      </c>
      <c r="BK682" s="194">
        <f>ROUND(I682*H682,2)</f>
        <v>0</v>
      </c>
      <c r="BL682" s="18" t="s">
        <v>288</v>
      </c>
      <c r="BM682" s="18" t="s">
        <v>4336</v>
      </c>
    </row>
    <row r="683" spans="2:65" s="1" customFormat="1" ht="11.25">
      <c r="B683" s="35"/>
      <c r="C683" s="36"/>
      <c r="D683" s="195" t="s">
        <v>187</v>
      </c>
      <c r="E683" s="36"/>
      <c r="F683" s="196" t="s">
        <v>4337</v>
      </c>
      <c r="G683" s="36"/>
      <c r="H683" s="36"/>
      <c r="I683" s="113"/>
      <c r="J683" s="36"/>
      <c r="K683" s="36"/>
      <c r="L683" s="39"/>
      <c r="M683" s="197"/>
      <c r="N683" s="61"/>
      <c r="O683" s="61"/>
      <c r="P683" s="61"/>
      <c r="Q683" s="61"/>
      <c r="R683" s="61"/>
      <c r="S683" s="61"/>
      <c r="T683" s="62"/>
      <c r="AT683" s="18" t="s">
        <v>187</v>
      </c>
      <c r="AU683" s="18" t="s">
        <v>85</v>
      </c>
    </row>
    <row r="684" spans="2:65" s="12" customFormat="1" ht="11.25">
      <c r="B684" s="198"/>
      <c r="C684" s="199"/>
      <c r="D684" s="195" t="s">
        <v>189</v>
      </c>
      <c r="E684" s="200" t="s">
        <v>19</v>
      </c>
      <c r="F684" s="201" t="s">
        <v>4338</v>
      </c>
      <c r="G684" s="199"/>
      <c r="H684" s="200" t="s">
        <v>19</v>
      </c>
      <c r="I684" s="202"/>
      <c r="J684" s="199"/>
      <c r="K684" s="199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189</v>
      </c>
      <c r="AU684" s="207" t="s">
        <v>85</v>
      </c>
      <c r="AV684" s="12" t="s">
        <v>83</v>
      </c>
      <c r="AW684" s="12" t="s">
        <v>35</v>
      </c>
      <c r="AX684" s="12" t="s">
        <v>75</v>
      </c>
      <c r="AY684" s="207" t="s">
        <v>178</v>
      </c>
    </row>
    <row r="685" spans="2:65" s="12" customFormat="1" ht="11.25">
      <c r="B685" s="198"/>
      <c r="C685" s="199"/>
      <c r="D685" s="195" t="s">
        <v>189</v>
      </c>
      <c r="E685" s="200" t="s">
        <v>19</v>
      </c>
      <c r="F685" s="201" t="s">
        <v>4339</v>
      </c>
      <c r="G685" s="199"/>
      <c r="H685" s="200" t="s">
        <v>19</v>
      </c>
      <c r="I685" s="202"/>
      <c r="J685" s="199"/>
      <c r="K685" s="199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189</v>
      </c>
      <c r="AU685" s="207" t="s">
        <v>85</v>
      </c>
      <c r="AV685" s="12" t="s">
        <v>83</v>
      </c>
      <c r="AW685" s="12" t="s">
        <v>35</v>
      </c>
      <c r="AX685" s="12" t="s">
        <v>75</v>
      </c>
      <c r="AY685" s="207" t="s">
        <v>178</v>
      </c>
    </row>
    <row r="686" spans="2:65" s="13" customFormat="1" ht="11.25">
      <c r="B686" s="208"/>
      <c r="C686" s="209"/>
      <c r="D686" s="195" t="s">
        <v>189</v>
      </c>
      <c r="E686" s="210" t="s">
        <v>19</v>
      </c>
      <c r="F686" s="211" t="s">
        <v>4340</v>
      </c>
      <c r="G686" s="209"/>
      <c r="H686" s="212">
        <v>3.4870000000000001</v>
      </c>
      <c r="I686" s="213"/>
      <c r="J686" s="209"/>
      <c r="K686" s="209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189</v>
      </c>
      <c r="AU686" s="218" t="s">
        <v>85</v>
      </c>
      <c r="AV686" s="13" t="s">
        <v>85</v>
      </c>
      <c r="AW686" s="13" t="s">
        <v>35</v>
      </c>
      <c r="AX686" s="13" t="s">
        <v>75</v>
      </c>
      <c r="AY686" s="218" t="s">
        <v>178</v>
      </c>
    </row>
    <row r="687" spans="2:65" s="12" customFormat="1" ht="11.25">
      <c r="B687" s="198"/>
      <c r="C687" s="199"/>
      <c r="D687" s="195" t="s">
        <v>189</v>
      </c>
      <c r="E687" s="200" t="s">
        <v>19</v>
      </c>
      <c r="F687" s="201" t="s">
        <v>4341</v>
      </c>
      <c r="G687" s="199"/>
      <c r="H687" s="200" t="s">
        <v>19</v>
      </c>
      <c r="I687" s="202"/>
      <c r="J687" s="199"/>
      <c r="K687" s="199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189</v>
      </c>
      <c r="AU687" s="207" t="s">
        <v>85</v>
      </c>
      <c r="AV687" s="12" t="s">
        <v>83</v>
      </c>
      <c r="AW687" s="12" t="s">
        <v>35</v>
      </c>
      <c r="AX687" s="12" t="s">
        <v>75</v>
      </c>
      <c r="AY687" s="207" t="s">
        <v>178</v>
      </c>
    </row>
    <row r="688" spans="2:65" s="13" customFormat="1" ht="11.25">
      <c r="B688" s="208"/>
      <c r="C688" s="209"/>
      <c r="D688" s="195" t="s">
        <v>189</v>
      </c>
      <c r="E688" s="210" t="s">
        <v>19</v>
      </c>
      <c r="F688" s="211" t="s">
        <v>4342</v>
      </c>
      <c r="G688" s="209"/>
      <c r="H688" s="212">
        <v>67.2</v>
      </c>
      <c r="I688" s="213"/>
      <c r="J688" s="209"/>
      <c r="K688" s="209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189</v>
      </c>
      <c r="AU688" s="218" t="s">
        <v>85</v>
      </c>
      <c r="AV688" s="13" t="s">
        <v>85</v>
      </c>
      <c r="AW688" s="13" t="s">
        <v>35</v>
      </c>
      <c r="AX688" s="13" t="s">
        <v>75</v>
      </c>
      <c r="AY688" s="218" t="s">
        <v>178</v>
      </c>
    </row>
    <row r="689" spans="2:65" s="12" customFormat="1" ht="11.25">
      <c r="B689" s="198"/>
      <c r="C689" s="199"/>
      <c r="D689" s="195" t="s">
        <v>189</v>
      </c>
      <c r="E689" s="200" t="s">
        <v>19</v>
      </c>
      <c r="F689" s="201" t="s">
        <v>4343</v>
      </c>
      <c r="G689" s="199"/>
      <c r="H689" s="200" t="s">
        <v>19</v>
      </c>
      <c r="I689" s="202"/>
      <c r="J689" s="199"/>
      <c r="K689" s="199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189</v>
      </c>
      <c r="AU689" s="207" t="s">
        <v>85</v>
      </c>
      <c r="AV689" s="12" t="s">
        <v>83</v>
      </c>
      <c r="AW689" s="12" t="s">
        <v>35</v>
      </c>
      <c r="AX689" s="12" t="s">
        <v>75</v>
      </c>
      <c r="AY689" s="207" t="s">
        <v>178</v>
      </c>
    </row>
    <row r="690" spans="2:65" s="13" customFormat="1" ht="11.25">
      <c r="B690" s="208"/>
      <c r="C690" s="209"/>
      <c r="D690" s="195" t="s">
        <v>189</v>
      </c>
      <c r="E690" s="210" t="s">
        <v>19</v>
      </c>
      <c r="F690" s="211" t="s">
        <v>4344</v>
      </c>
      <c r="G690" s="209"/>
      <c r="H690" s="212">
        <v>80</v>
      </c>
      <c r="I690" s="213"/>
      <c r="J690" s="209"/>
      <c r="K690" s="209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189</v>
      </c>
      <c r="AU690" s="218" t="s">
        <v>85</v>
      </c>
      <c r="AV690" s="13" t="s">
        <v>85</v>
      </c>
      <c r="AW690" s="13" t="s">
        <v>35</v>
      </c>
      <c r="AX690" s="13" t="s">
        <v>75</v>
      </c>
      <c r="AY690" s="218" t="s">
        <v>178</v>
      </c>
    </row>
    <row r="691" spans="2:65" s="12" customFormat="1" ht="11.25">
      <c r="B691" s="198"/>
      <c r="C691" s="199"/>
      <c r="D691" s="195" t="s">
        <v>189</v>
      </c>
      <c r="E691" s="200" t="s">
        <v>19</v>
      </c>
      <c r="F691" s="201" t="s">
        <v>4345</v>
      </c>
      <c r="G691" s="199"/>
      <c r="H691" s="200" t="s">
        <v>19</v>
      </c>
      <c r="I691" s="202"/>
      <c r="J691" s="199"/>
      <c r="K691" s="199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189</v>
      </c>
      <c r="AU691" s="207" t="s">
        <v>85</v>
      </c>
      <c r="AV691" s="12" t="s">
        <v>83</v>
      </c>
      <c r="AW691" s="12" t="s">
        <v>35</v>
      </c>
      <c r="AX691" s="12" t="s">
        <v>75</v>
      </c>
      <c r="AY691" s="207" t="s">
        <v>178</v>
      </c>
    </row>
    <row r="692" spans="2:65" s="13" customFormat="1" ht="11.25">
      <c r="B692" s="208"/>
      <c r="C692" s="209"/>
      <c r="D692" s="195" t="s">
        <v>189</v>
      </c>
      <c r="E692" s="210" t="s">
        <v>19</v>
      </c>
      <c r="F692" s="211" t="s">
        <v>4346</v>
      </c>
      <c r="G692" s="209"/>
      <c r="H692" s="212">
        <v>100.8</v>
      </c>
      <c r="I692" s="213"/>
      <c r="J692" s="209"/>
      <c r="K692" s="209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189</v>
      </c>
      <c r="AU692" s="218" t="s">
        <v>85</v>
      </c>
      <c r="AV692" s="13" t="s">
        <v>85</v>
      </c>
      <c r="AW692" s="13" t="s">
        <v>35</v>
      </c>
      <c r="AX692" s="13" t="s">
        <v>75</v>
      </c>
      <c r="AY692" s="218" t="s">
        <v>178</v>
      </c>
    </row>
    <row r="693" spans="2:65" s="14" customFormat="1" ht="11.25">
      <c r="B693" s="219"/>
      <c r="C693" s="220"/>
      <c r="D693" s="195" t="s">
        <v>189</v>
      </c>
      <c r="E693" s="221" t="s">
        <v>19</v>
      </c>
      <c r="F693" s="222" t="s">
        <v>258</v>
      </c>
      <c r="G693" s="220"/>
      <c r="H693" s="223">
        <v>251.48699999999999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189</v>
      </c>
      <c r="AU693" s="229" t="s">
        <v>85</v>
      </c>
      <c r="AV693" s="14" t="s">
        <v>185</v>
      </c>
      <c r="AW693" s="14" t="s">
        <v>35</v>
      </c>
      <c r="AX693" s="14" t="s">
        <v>83</v>
      </c>
      <c r="AY693" s="229" t="s">
        <v>178</v>
      </c>
    </row>
    <row r="694" spans="2:65" s="1" customFormat="1" ht="16.5" customHeight="1">
      <c r="B694" s="35"/>
      <c r="C694" s="183" t="s">
        <v>1633</v>
      </c>
      <c r="D694" s="183" t="s">
        <v>180</v>
      </c>
      <c r="E694" s="184" t="s">
        <v>4347</v>
      </c>
      <c r="F694" s="185" t="s">
        <v>4348</v>
      </c>
      <c r="G694" s="186" t="s">
        <v>183</v>
      </c>
      <c r="H694" s="187">
        <v>251.48699999999999</v>
      </c>
      <c r="I694" s="188"/>
      <c r="J694" s="189">
        <f>ROUND(I694*H694,2)</f>
        <v>0</v>
      </c>
      <c r="K694" s="185" t="s">
        <v>184</v>
      </c>
      <c r="L694" s="39"/>
      <c r="M694" s="190" t="s">
        <v>19</v>
      </c>
      <c r="N694" s="191" t="s">
        <v>46</v>
      </c>
      <c r="O694" s="61"/>
      <c r="P694" s="192">
        <f>O694*H694</f>
        <v>0</v>
      </c>
      <c r="Q694" s="192">
        <v>1.1E-4</v>
      </c>
      <c r="R694" s="192">
        <f>Q694*H694</f>
        <v>2.7663570000000002E-2</v>
      </c>
      <c r="S694" s="192">
        <v>0</v>
      </c>
      <c r="T694" s="193">
        <f>S694*H694</f>
        <v>0</v>
      </c>
      <c r="AR694" s="18" t="s">
        <v>288</v>
      </c>
      <c r="AT694" s="18" t="s">
        <v>180</v>
      </c>
      <c r="AU694" s="18" t="s">
        <v>85</v>
      </c>
      <c r="AY694" s="18" t="s">
        <v>178</v>
      </c>
      <c r="BE694" s="194">
        <f>IF(N694="základní",J694,0)</f>
        <v>0</v>
      </c>
      <c r="BF694" s="194">
        <f>IF(N694="snížená",J694,0)</f>
        <v>0</v>
      </c>
      <c r="BG694" s="194">
        <f>IF(N694="zákl. přenesená",J694,0)</f>
        <v>0</v>
      </c>
      <c r="BH694" s="194">
        <f>IF(N694="sníž. přenesená",J694,0)</f>
        <v>0</v>
      </c>
      <c r="BI694" s="194">
        <f>IF(N694="nulová",J694,0)</f>
        <v>0</v>
      </c>
      <c r="BJ694" s="18" t="s">
        <v>83</v>
      </c>
      <c r="BK694" s="194">
        <f>ROUND(I694*H694,2)</f>
        <v>0</v>
      </c>
      <c r="BL694" s="18" t="s">
        <v>288</v>
      </c>
      <c r="BM694" s="18" t="s">
        <v>4349</v>
      </c>
    </row>
    <row r="695" spans="2:65" s="1" customFormat="1" ht="11.25">
      <c r="B695" s="35"/>
      <c r="C695" s="36"/>
      <c r="D695" s="195" t="s">
        <v>187</v>
      </c>
      <c r="E695" s="36"/>
      <c r="F695" s="196" t="s">
        <v>4350</v>
      </c>
      <c r="G695" s="36"/>
      <c r="H695" s="36"/>
      <c r="I695" s="113"/>
      <c r="J695" s="36"/>
      <c r="K695" s="36"/>
      <c r="L695" s="39"/>
      <c r="M695" s="197"/>
      <c r="N695" s="61"/>
      <c r="O695" s="61"/>
      <c r="P695" s="61"/>
      <c r="Q695" s="61"/>
      <c r="R695" s="61"/>
      <c r="S695" s="61"/>
      <c r="T695" s="62"/>
      <c r="AT695" s="18" t="s">
        <v>187</v>
      </c>
      <c r="AU695" s="18" t="s">
        <v>85</v>
      </c>
    </row>
    <row r="696" spans="2:65" s="12" customFormat="1" ht="11.25">
      <c r="B696" s="198"/>
      <c r="C696" s="199"/>
      <c r="D696" s="195" t="s">
        <v>189</v>
      </c>
      <c r="E696" s="200" t="s">
        <v>19</v>
      </c>
      <c r="F696" s="201" t="s">
        <v>4338</v>
      </c>
      <c r="G696" s="199"/>
      <c r="H696" s="200" t="s">
        <v>19</v>
      </c>
      <c r="I696" s="202"/>
      <c r="J696" s="199"/>
      <c r="K696" s="199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189</v>
      </c>
      <c r="AU696" s="207" t="s">
        <v>85</v>
      </c>
      <c r="AV696" s="12" t="s">
        <v>83</v>
      </c>
      <c r="AW696" s="12" t="s">
        <v>35</v>
      </c>
      <c r="AX696" s="12" t="s">
        <v>75</v>
      </c>
      <c r="AY696" s="207" t="s">
        <v>178</v>
      </c>
    </row>
    <row r="697" spans="2:65" s="13" customFormat="1" ht="11.25">
      <c r="B697" s="208"/>
      <c r="C697" s="209"/>
      <c r="D697" s="195" t="s">
        <v>189</v>
      </c>
      <c r="E697" s="210" t="s">
        <v>19</v>
      </c>
      <c r="F697" s="211" t="s">
        <v>4351</v>
      </c>
      <c r="G697" s="209"/>
      <c r="H697" s="212">
        <v>251.48699999999999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189</v>
      </c>
      <c r="AU697" s="218" t="s">
        <v>85</v>
      </c>
      <c r="AV697" s="13" t="s">
        <v>85</v>
      </c>
      <c r="AW697" s="13" t="s">
        <v>35</v>
      </c>
      <c r="AX697" s="13" t="s">
        <v>83</v>
      </c>
      <c r="AY697" s="218" t="s">
        <v>178</v>
      </c>
    </row>
    <row r="698" spans="2:65" s="1" customFormat="1" ht="16.5" customHeight="1">
      <c r="B698" s="35"/>
      <c r="C698" s="183" t="s">
        <v>1638</v>
      </c>
      <c r="D698" s="183" t="s">
        <v>180</v>
      </c>
      <c r="E698" s="184" t="s">
        <v>4352</v>
      </c>
      <c r="F698" s="185" t="s">
        <v>4353</v>
      </c>
      <c r="G698" s="186" t="s">
        <v>183</v>
      </c>
      <c r="H698" s="187">
        <v>251.48699999999999</v>
      </c>
      <c r="I698" s="188"/>
      <c r="J698" s="189">
        <f>ROUND(I698*H698,2)</f>
        <v>0</v>
      </c>
      <c r="K698" s="185" t="s">
        <v>184</v>
      </c>
      <c r="L698" s="39"/>
      <c r="M698" s="190" t="s">
        <v>19</v>
      </c>
      <c r="N698" s="191" t="s">
        <v>46</v>
      </c>
      <c r="O698" s="61"/>
      <c r="P698" s="192">
        <f>O698*H698</f>
        <v>0</v>
      </c>
      <c r="Q698" s="192">
        <v>1.7000000000000001E-4</v>
      </c>
      <c r="R698" s="192">
        <f>Q698*H698</f>
        <v>4.2752789999999999E-2</v>
      </c>
      <c r="S698" s="192">
        <v>0</v>
      </c>
      <c r="T698" s="193">
        <f>S698*H698</f>
        <v>0</v>
      </c>
      <c r="AR698" s="18" t="s">
        <v>288</v>
      </c>
      <c r="AT698" s="18" t="s">
        <v>180</v>
      </c>
      <c r="AU698" s="18" t="s">
        <v>85</v>
      </c>
      <c r="AY698" s="18" t="s">
        <v>178</v>
      </c>
      <c r="BE698" s="194">
        <f>IF(N698="základní",J698,0)</f>
        <v>0</v>
      </c>
      <c r="BF698" s="194">
        <f>IF(N698="snížená",J698,0)</f>
        <v>0</v>
      </c>
      <c r="BG698" s="194">
        <f>IF(N698="zákl. přenesená",J698,0)</f>
        <v>0</v>
      </c>
      <c r="BH698" s="194">
        <f>IF(N698="sníž. přenesená",J698,0)</f>
        <v>0</v>
      </c>
      <c r="BI698" s="194">
        <f>IF(N698="nulová",J698,0)</f>
        <v>0</v>
      </c>
      <c r="BJ698" s="18" t="s">
        <v>83</v>
      </c>
      <c r="BK698" s="194">
        <f>ROUND(I698*H698,2)</f>
        <v>0</v>
      </c>
      <c r="BL698" s="18" t="s">
        <v>288</v>
      </c>
      <c r="BM698" s="18" t="s">
        <v>4354</v>
      </c>
    </row>
    <row r="699" spans="2:65" s="1" customFormat="1" ht="11.25">
      <c r="B699" s="35"/>
      <c r="C699" s="36"/>
      <c r="D699" s="195" t="s">
        <v>187</v>
      </c>
      <c r="E699" s="36"/>
      <c r="F699" s="196" t="s">
        <v>4355</v>
      </c>
      <c r="G699" s="36"/>
      <c r="H699" s="36"/>
      <c r="I699" s="113"/>
      <c r="J699" s="36"/>
      <c r="K699" s="36"/>
      <c r="L699" s="39"/>
      <c r="M699" s="197"/>
      <c r="N699" s="61"/>
      <c r="O699" s="61"/>
      <c r="P699" s="61"/>
      <c r="Q699" s="61"/>
      <c r="R699" s="61"/>
      <c r="S699" s="61"/>
      <c r="T699" s="62"/>
      <c r="AT699" s="18" t="s">
        <v>187</v>
      </c>
      <c r="AU699" s="18" t="s">
        <v>85</v>
      </c>
    </row>
    <row r="700" spans="2:65" s="12" customFormat="1" ht="11.25">
      <c r="B700" s="198"/>
      <c r="C700" s="199"/>
      <c r="D700" s="195" t="s">
        <v>189</v>
      </c>
      <c r="E700" s="200" t="s">
        <v>19</v>
      </c>
      <c r="F700" s="201" t="s">
        <v>4338</v>
      </c>
      <c r="G700" s="199"/>
      <c r="H700" s="200" t="s">
        <v>19</v>
      </c>
      <c r="I700" s="202"/>
      <c r="J700" s="199"/>
      <c r="K700" s="199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189</v>
      </c>
      <c r="AU700" s="207" t="s">
        <v>85</v>
      </c>
      <c r="AV700" s="12" t="s">
        <v>83</v>
      </c>
      <c r="AW700" s="12" t="s">
        <v>35</v>
      </c>
      <c r="AX700" s="12" t="s">
        <v>75</v>
      </c>
      <c r="AY700" s="207" t="s">
        <v>178</v>
      </c>
    </row>
    <row r="701" spans="2:65" s="13" customFormat="1" ht="11.25">
      <c r="B701" s="208"/>
      <c r="C701" s="209"/>
      <c r="D701" s="195" t="s">
        <v>189</v>
      </c>
      <c r="E701" s="210" t="s">
        <v>19</v>
      </c>
      <c r="F701" s="211" t="s">
        <v>4351</v>
      </c>
      <c r="G701" s="209"/>
      <c r="H701" s="212">
        <v>251.48699999999999</v>
      </c>
      <c r="I701" s="213"/>
      <c r="J701" s="209"/>
      <c r="K701" s="209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189</v>
      </c>
      <c r="AU701" s="218" t="s">
        <v>85</v>
      </c>
      <c r="AV701" s="13" t="s">
        <v>85</v>
      </c>
      <c r="AW701" s="13" t="s">
        <v>35</v>
      </c>
      <c r="AX701" s="13" t="s">
        <v>83</v>
      </c>
      <c r="AY701" s="218" t="s">
        <v>178</v>
      </c>
    </row>
    <row r="702" spans="2:65" s="1" customFormat="1" ht="16.5" customHeight="1">
      <c r="B702" s="35"/>
      <c r="C702" s="183" t="s">
        <v>1643</v>
      </c>
      <c r="D702" s="183" t="s">
        <v>180</v>
      </c>
      <c r="E702" s="184" t="s">
        <v>2897</v>
      </c>
      <c r="F702" s="185" t="s">
        <v>2898</v>
      </c>
      <c r="G702" s="186" t="s">
        <v>183</v>
      </c>
      <c r="H702" s="187">
        <v>251.48699999999999</v>
      </c>
      <c r="I702" s="188"/>
      <c r="J702" s="189">
        <f>ROUND(I702*H702,2)</f>
        <v>0</v>
      </c>
      <c r="K702" s="185" t="s">
        <v>184</v>
      </c>
      <c r="L702" s="39"/>
      <c r="M702" s="190" t="s">
        <v>19</v>
      </c>
      <c r="N702" s="191" t="s">
        <v>46</v>
      </c>
      <c r="O702" s="61"/>
      <c r="P702" s="192">
        <f>O702*H702</f>
        <v>0</v>
      </c>
      <c r="Q702" s="192">
        <v>1.2E-4</v>
      </c>
      <c r="R702" s="192">
        <f>Q702*H702</f>
        <v>3.0178440000000001E-2</v>
      </c>
      <c r="S702" s="192">
        <v>0</v>
      </c>
      <c r="T702" s="193">
        <f>S702*H702</f>
        <v>0</v>
      </c>
      <c r="AR702" s="18" t="s">
        <v>288</v>
      </c>
      <c r="AT702" s="18" t="s">
        <v>180</v>
      </c>
      <c r="AU702" s="18" t="s">
        <v>85</v>
      </c>
      <c r="AY702" s="18" t="s">
        <v>178</v>
      </c>
      <c r="BE702" s="194">
        <f>IF(N702="základní",J702,0)</f>
        <v>0</v>
      </c>
      <c r="BF702" s="194">
        <f>IF(N702="snížená",J702,0)</f>
        <v>0</v>
      </c>
      <c r="BG702" s="194">
        <f>IF(N702="zákl. přenesená",J702,0)</f>
        <v>0</v>
      </c>
      <c r="BH702" s="194">
        <f>IF(N702="sníž. přenesená",J702,0)</f>
        <v>0</v>
      </c>
      <c r="BI702" s="194">
        <f>IF(N702="nulová",J702,0)</f>
        <v>0</v>
      </c>
      <c r="BJ702" s="18" t="s">
        <v>83</v>
      </c>
      <c r="BK702" s="194">
        <f>ROUND(I702*H702,2)</f>
        <v>0</v>
      </c>
      <c r="BL702" s="18" t="s">
        <v>288</v>
      </c>
      <c r="BM702" s="18" t="s">
        <v>4356</v>
      </c>
    </row>
    <row r="703" spans="2:65" s="1" customFormat="1" ht="11.25">
      <c r="B703" s="35"/>
      <c r="C703" s="36"/>
      <c r="D703" s="195" t="s">
        <v>187</v>
      </c>
      <c r="E703" s="36"/>
      <c r="F703" s="196" t="s">
        <v>2900</v>
      </c>
      <c r="G703" s="36"/>
      <c r="H703" s="36"/>
      <c r="I703" s="113"/>
      <c r="J703" s="36"/>
      <c r="K703" s="36"/>
      <c r="L703" s="39"/>
      <c r="M703" s="197"/>
      <c r="N703" s="61"/>
      <c r="O703" s="61"/>
      <c r="P703" s="61"/>
      <c r="Q703" s="61"/>
      <c r="R703" s="61"/>
      <c r="S703" s="61"/>
      <c r="T703" s="62"/>
      <c r="AT703" s="18" t="s">
        <v>187</v>
      </c>
      <c r="AU703" s="18" t="s">
        <v>85</v>
      </c>
    </row>
    <row r="704" spans="2:65" s="12" customFormat="1" ht="11.25">
      <c r="B704" s="198"/>
      <c r="C704" s="199"/>
      <c r="D704" s="195" t="s">
        <v>189</v>
      </c>
      <c r="E704" s="200" t="s">
        <v>19</v>
      </c>
      <c r="F704" s="201" t="s">
        <v>4338</v>
      </c>
      <c r="G704" s="199"/>
      <c r="H704" s="200" t="s">
        <v>19</v>
      </c>
      <c r="I704" s="202"/>
      <c r="J704" s="199"/>
      <c r="K704" s="199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189</v>
      </c>
      <c r="AU704" s="207" t="s">
        <v>85</v>
      </c>
      <c r="AV704" s="12" t="s">
        <v>83</v>
      </c>
      <c r="AW704" s="12" t="s">
        <v>35</v>
      </c>
      <c r="AX704" s="12" t="s">
        <v>75</v>
      </c>
      <c r="AY704" s="207" t="s">
        <v>178</v>
      </c>
    </row>
    <row r="705" spans="2:65" s="13" customFormat="1" ht="11.25">
      <c r="B705" s="208"/>
      <c r="C705" s="209"/>
      <c r="D705" s="195" t="s">
        <v>189</v>
      </c>
      <c r="E705" s="210" t="s">
        <v>19</v>
      </c>
      <c r="F705" s="211" t="s">
        <v>4351</v>
      </c>
      <c r="G705" s="209"/>
      <c r="H705" s="212">
        <v>251.48699999999999</v>
      </c>
      <c r="I705" s="213"/>
      <c r="J705" s="209"/>
      <c r="K705" s="209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189</v>
      </c>
      <c r="AU705" s="218" t="s">
        <v>85</v>
      </c>
      <c r="AV705" s="13" t="s">
        <v>85</v>
      </c>
      <c r="AW705" s="13" t="s">
        <v>35</v>
      </c>
      <c r="AX705" s="13" t="s">
        <v>83</v>
      </c>
      <c r="AY705" s="218" t="s">
        <v>178</v>
      </c>
    </row>
    <row r="706" spans="2:65" s="1" customFormat="1" ht="16.5" customHeight="1">
      <c r="B706" s="35"/>
      <c r="C706" s="183" t="s">
        <v>1655</v>
      </c>
      <c r="D706" s="183" t="s">
        <v>180</v>
      </c>
      <c r="E706" s="184" t="s">
        <v>2903</v>
      </c>
      <c r="F706" s="185" t="s">
        <v>2904</v>
      </c>
      <c r="G706" s="186" t="s">
        <v>183</v>
      </c>
      <c r="H706" s="187">
        <v>251.48699999999999</v>
      </c>
      <c r="I706" s="188"/>
      <c r="J706" s="189">
        <f>ROUND(I706*H706,2)</f>
        <v>0</v>
      </c>
      <c r="K706" s="185" t="s">
        <v>184</v>
      </c>
      <c r="L706" s="39"/>
      <c r="M706" s="190" t="s">
        <v>19</v>
      </c>
      <c r="N706" s="191" t="s">
        <v>46</v>
      </c>
      <c r="O706" s="61"/>
      <c r="P706" s="192">
        <f>O706*H706</f>
        <v>0</v>
      </c>
      <c r="Q706" s="192">
        <v>1.2E-4</v>
      </c>
      <c r="R706" s="192">
        <f>Q706*H706</f>
        <v>3.0178440000000001E-2</v>
      </c>
      <c r="S706" s="192">
        <v>0</v>
      </c>
      <c r="T706" s="193">
        <f>S706*H706</f>
        <v>0</v>
      </c>
      <c r="AR706" s="18" t="s">
        <v>288</v>
      </c>
      <c r="AT706" s="18" t="s">
        <v>180</v>
      </c>
      <c r="AU706" s="18" t="s">
        <v>85</v>
      </c>
      <c r="AY706" s="18" t="s">
        <v>178</v>
      </c>
      <c r="BE706" s="194">
        <f>IF(N706="základní",J706,0)</f>
        <v>0</v>
      </c>
      <c r="BF706" s="194">
        <f>IF(N706="snížená",J706,0)</f>
        <v>0</v>
      </c>
      <c r="BG706" s="194">
        <f>IF(N706="zákl. přenesená",J706,0)</f>
        <v>0</v>
      </c>
      <c r="BH706" s="194">
        <f>IF(N706="sníž. přenesená",J706,0)</f>
        <v>0</v>
      </c>
      <c r="BI706" s="194">
        <f>IF(N706="nulová",J706,0)</f>
        <v>0</v>
      </c>
      <c r="BJ706" s="18" t="s">
        <v>83</v>
      </c>
      <c r="BK706" s="194">
        <f>ROUND(I706*H706,2)</f>
        <v>0</v>
      </c>
      <c r="BL706" s="18" t="s">
        <v>288</v>
      </c>
      <c r="BM706" s="18" t="s">
        <v>4357</v>
      </c>
    </row>
    <row r="707" spans="2:65" s="1" customFormat="1" ht="11.25">
      <c r="B707" s="35"/>
      <c r="C707" s="36"/>
      <c r="D707" s="195" t="s">
        <v>187</v>
      </c>
      <c r="E707" s="36"/>
      <c r="F707" s="196" t="s">
        <v>2906</v>
      </c>
      <c r="G707" s="36"/>
      <c r="H707" s="36"/>
      <c r="I707" s="113"/>
      <c r="J707" s="36"/>
      <c r="K707" s="36"/>
      <c r="L707" s="39"/>
      <c r="M707" s="197"/>
      <c r="N707" s="61"/>
      <c r="O707" s="61"/>
      <c r="P707" s="61"/>
      <c r="Q707" s="61"/>
      <c r="R707" s="61"/>
      <c r="S707" s="61"/>
      <c r="T707" s="62"/>
      <c r="AT707" s="18" t="s">
        <v>187</v>
      </c>
      <c r="AU707" s="18" t="s">
        <v>85</v>
      </c>
    </row>
    <row r="708" spans="2:65" s="12" customFormat="1" ht="11.25">
      <c r="B708" s="198"/>
      <c r="C708" s="199"/>
      <c r="D708" s="195" t="s">
        <v>189</v>
      </c>
      <c r="E708" s="200" t="s">
        <v>19</v>
      </c>
      <c r="F708" s="201" t="s">
        <v>4338</v>
      </c>
      <c r="G708" s="199"/>
      <c r="H708" s="200" t="s">
        <v>19</v>
      </c>
      <c r="I708" s="202"/>
      <c r="J708" s="199"/>
      <c r="K708" s="199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189</v>
      </c>
      <c r="AU708" s="207" t="s">
        <v>85</v>
      </c>
      <c r="AV708" s="12" t="s">
        <v>83</v>
      </c>
      <c r="AW708" s="12" t="s">
        <v>35</v>
      </c>
      <c r="AX708" s="12" t="s">
        <v>75</v>
      </c>
      <c r="AY708" s="207" t="s">
        <v>178</v>
      </c>
    </row>
    <row r="709" spans="2:65" s="13" customFormat="1" ht="11.25">
      <c r="B709" s="208"/>
      <c r="C709" s="209"/>
      <c r="D709" s="195" t="s">
        <v>189</v>
      </c>
      <c r="E709" s="210" t="s">
        <v>19</v>
      </c>
      <c r="F709" s="211" t="s">
        <v>4351</v>
      </c>
      <c r="G709" s="209"/>
      <c r="H709" s="212">
        <v>251.48699999999999</v>
      </c>
      <c r="I709" s="213"/>
      <c r="J709" s="209"/>
      <c r="K709" s="209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189</v>
      </c>
      <c r="AU709" s="218" t="s">
        <v>85</v>
      </c>
      <c r="AV709" s="13" t="s">
        <v>85</v>
      </c>
      <c r="AW709" s="13" t="s">
        <v>35</v>
      </c>
      <c r="AX709" s="13" t="s">
        <v>83</v>
      </c>
      <c r="AY709" s="218" t="s">
        <v>178</v>
      </c>
    </row>
    <row r="710" spans="2:65" s="1" customFormat="1" ht="16.5" customHeight="1">
      <c r="B710" s="35"/>
      <c r="C710" s="183" t="s">
        <v>1667</v>
      </c>
      <c r="D710" s="183" t="s">
        <v>180</v>
      </c>
      <c r="E710" s="184" t="s">
        <v>4358</v>
      </c>
      <c r="F710" s="185" t="s">
        <v>4359</v>
      </c>
      <c r="G710" s="186" t="s">
        <v>183</v>
      </c>
      <c r="H710" s="187">
        <v>152.88</v>
      </c>
      <c r="I710" s="188"/>
      <c r="J710" s="189">
        <f>ROUND(I710*H710,2)</f>
        <v>0</v>
      </c>
      <c r="K710" s="185" t="s">
        <v>184</v>
      </c>
      <c r="L710" s="39"/>
      <c r="M710" s="190" t="s">
        <v>19</v>
      </c>
      <c r="N710" s="191" t="s">
        <v>46</v>
      </c>
      <c r="O710" s="61"/>
      <c r="P710" s="192">
        <f>O710*H710</f>
        <v>0</v>
      </c>
      <c r="Q710" s="192">
        <v>1E-4</v>
      </c>
      <c r="R710" s="192">
        <f>Q710*H710</f>
        <v>1.5288E-2</v>
      </c>
      <c r="S710" s="192">
        <v>0</v>
      </c>
      <c r="T710" s="193">
        <f>S710*H710</f>
        <v>0</v>
      </c>
      <c r="AR710" s="18" t="s">
        <v>288</v>
      </c>
      <c r="AT710" s="18" t="s">
        <v>180</v>
      </c>
      <c r="AU710" s="18" t="s">
        <v>85</v>
      </c>
      <c r="AY710" s="18" t="s">
        <v>178</v>
      </c>
      <c r="BE710" s="194">
        <f>IF(N710="základní",J710,0)</f>
        <v>0</v>
      </c>
      <c r="BF710" s="194">
        <f>IF(N710="snížená",J710,0)</f>
        <v>0</v>
      </c>
      <c r="BG710" s="194">
        <f>IF(N710="zákl. přenesená",J710,0)</f>
        <v>0</v>
      </c>
      <c r="BH710" s="194">
        <f>IF(N710="sníž. přenesená",J710,0)</f>
        <v>0</v>
      </c>
      <c r="BI710" s="194">
        <f>IF(N710="nulová",J710,0)</f>
        <v>0</v>
      </c>
      <c r="BJ710" s="18" t="s">
        <v>83</v>
      </c>
      <c r="BK710" s="194">
        <f>ROUND(I710*H710,2)</f>
        <v>0</v>
      </c>
      <c r="BL710" s="18" t="s">
        <v>288</v>
      </c>
      <c r="BM710" s="18" t="s">
        <v>4360</v>
      </c>
    </row>
    <row r="711" spans="2:65" s="1" customFormat="1" ht="11.25">
      <c r="B711" s="35"/>
      <c r="C711" s="36"/>
      <c r="D711" s="195" t="s">
        <v>187</v>
      </c>
      <c r="E711" s="36"/>
      <c r="F711" s="196" t="s">
        <v>4361</v>
      </c>
      <c r="G711" s="36"/>
      <c r="H711" s="36"/>
      <c r="I711" s="113"/>
      <c r="J711" s="36"/>
      <c r="K711" s="36"/>
      <c r="L711" s="39"/>
      <c r="M711" s="197"/>
      <c r="N711" s="61"/>
      <c r="O711" s="61"/>
      <c r="P711" s="61"/>
      <c r="Q711" s="61"/>
      <c r="R711" s="61"/>
      <c r="S711" s="61"/>
      <c r="T711" s="62"/>
      <c r="AT711" s="18" t="s">
        <v>187</v>
      </c>
      <c r="AU711" s="18" t="s">
        <v>85</v>
      </c>
    </row>
    <row r="712" spans="2:65" s="12" customFormat="1" ht="11.25">
      <c r="B712" s="198"/>
      <c r="C712" s="199"/>
      <c r="D712" s="195" t="s">
        <v>189</v>
      </c>
      <c r="E712" s="200" t="s">
        <v>19</v>
      </c>
      <c r="F712" s="201" t="s">
        <v>4362</v>
      </c>
      <c r="G712" s="199"/>
      <c r="H712" s="200" t="s">
        <v>19</v>
      </c>
      <c r="I712" s="202"/>
      <c r="J712" s="199"/>
      <c r="K712" s="199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189</v>
      </c>
      <c r="AU712" s="207" t="s">
        <v>85</v>
      </c>
      <c r="AV712" s="12" t="s">
        <v>83</v>
      </c>
      <c r="AW712" s="12" t="s">
        <v>35</v>
      </c>
      <c r="AX712" s="12" t="s">
        <v>75</v>
      </c>
      <c r="AY712" s="207" t="s">
        <v>178</v>
      </c>
    </row>
    <row r="713" spans="2:65" s="13" customFormat="1" ht="11.25">
      <c r="B713" s="208"/>
      <c r="C713" s="209"/>
      <c r="D713" s="195" t="s">
        <v>189</v>
      </c>
      <c r="E713" s="210" t="s">
        <v>19</v>
      </c>
      <c r="F713" s="211" t="s">
        <v>4067</v>
      </c>
      <c r="G713" s="209"/>
      <c r="H713" s="212">
        <v>152.88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189</v>
      </c>
      <c r="AU713" s="218" t="s">
        <v>85</v>
      </c>
      <c r="AV713" s="13" t="s">
        <v>85</v>
      </c>
      <c r="AW713" s="13" t="s">
        <v>35</v>
      </c>
      <c r="AX713" s="13" t="s">
        <v>83</v>
      </c>
      <c r="AY713" s="218" t="s">
        <v>178</v>
      </c>
    </row>
    <row r="714" spans="2:65" s="1" customFormat="1" ht="16.5" customHeight="1">
      <c r="B714" s="35"/>
      <c r="C714" s="183" t="s">
        <v>1676</v>
      </c>
      <c r="D714" s="183" t="s">
        <v>180</v>
      </c>
      <c r="E714" s="184" t="s">
        <v>4363</v>
      </c>
      <c r="F714" s="185" t="s">
        <v>4364</v>
      </c>
      <c r="G714" s="186" t="s">
        <v>183</v>
      </c>
      <c r="H714" s="187">
        <v>152.88</v>
      </c>
      <c r="I714" s="188"/>
      <c r="J714" s="189">
        <f>ROUND(I714*H714,2)</f>
        <v>0</v>
      </c>
      <c r="K714" s="185" t="s">
        <v>184</v>
      </c>
      <c r="L714" s="39"/>
      <c r="M714" s="190" t="s">
        <v>19</v>
      </c>
      <c r="N714" s="191" t="s">
        <v>46</v>
      </c>
      <c r="O714" s="61"/>
      <c r="P714" s="192">
        <f>O714*H714</f>
        <v>0</v>
      </c>
      <c r="Q714" s="192">
        <v>7.2000000000000005E-4</v>
      </c>
      <c r="R714" s="192">
        <f>Q714*H714</f>
        <v>0.11007360000000001</v>
      </c>
      <c r="S714" s="192">
        <v>0</v>
      </c>
      <c r="T714" s="193">
        <f>S714*H714</f>
        <v>0</v>
      </c>
      <c r="AR714" s="18" t="s">
        <v>288</v>
      </c>
      <c r="AT714" s="18" t="s">
        <v>180</v>
      </c>
      <c r="AU714" s="18" t="s">
        <v>85</v>
      </c>
      <c r="AY714" s="18" t="s">
        <v>178</v>
      </c>
      <c r="BE714" s="194">
        <f>IF(N714="základní",J714,0)</f>
        <v>0</v>
      </c>
      <c r="BF714" s="194">
        <f>IF(N714="snížená",J714,0)</f>
        <v>0</v>
      </c>
      <c r="BG714" s="194">
        <f>IF(N714="zákl. přenesená",J714,0)</f>
        <v>0</v>
      </c>
      <c r="BH714" s="194">
        <f>IF(N714="sníž. přenesená",J714,0)</f>
        <v>0</v>
      </c>
      <c r="BI714" s="194">
        <f>IF(N714="nulová",J714,0)</f>
        <v>0</v>
      </c>
      <c r="BJ714" s="18" t="s">
        <v>83</v>
      </c>
      <c r="BK714" s="194">
        <f>ROUND(I714*H714,2)</f>
        <v>0</v>
      </c>
      <c r="BL714" s="18" t="s">
        <v>288</v>
      </c>
      <c r="BM714" s="18" t="s">
        <v>4365</v>
      </c>
    </row>
    <row r="715" spans="2:65" s="1" customFormat="1" ht="19.5">
      <c r="B715" s="35"/>
      <c r="C715" s="36"/>
      <c r="D715" s="195" t="s">
        <v>187</v>
      </c>
      <c r="E715" s="36"/>
      <c r="F715" s="196" t="s">
        <v>4366</v>
      </c>
      <c r="G715" s="36"/>
      <c r="H715" s="36"/>
      <c r="I715" s="113"/>
      <c r="J715" s="36"/>
      <c r="K715" s="36"/>
      <c r="L715" s="39"/>
      <c r="M715" s="197"/>
      <c r="N715" s="61"/>
      <c r="O715" s="61"/>
      <c r="P715" s="61"/>
      <c r="Q715" s="61"/>
      <c r="R715" s="61"/>
      <c r="S715" s="61"/>
      <c r="T715" s="62"/>
      <c r="AT715" s="18" t="s">
        <v>187</v>
      </c>
      <c r="AU715" s="18" t="s">
        <v>85</v>
      </c>
    </row>
    <row r="716" spans="2:65" s="12" customFormat="1" ht="11.25">
      <c r="B716" s="198"/>
      <c r="C716" s="199"/>
      <c r="D716" s="195" t="s">
        <v>189</v>
      </c>
      <c r="E716" s="200" t="s">
        <v>19</v>
      </c>
      <c r="F716" s="201" t="s">
        <v>4367</v>
      </c>
      <c r="G716" s="199"/>
      <c r="H716" s="200" t="s">
        <v>19</v>
      </c>
      <c r="I716" s="202"/>
      <c r="J716" s="199"/>
      <c r="K716" s="199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189</v>
      </c>
      <c r="AU716" s="207" t="s">
        <v>85</v>
      </c>
      <c r="AV716" s="12" t="s">
        <v>83</v>
      </c>
      <c r="AW716" s="12" t="s">
        <v>35</v>
      </c>
      <c r="AX716" s="12" t="s">
        <v>75</v>
      </c>
      <c r="AY716" s="207" t="s">
        <v>178</v>
      </c>
    </row>
    <row r="717" spans="2:65" s="13" customFormat="1" ht="11.25">
      <c r="B717" s="208"/>
      <c r="C717" s="209"/>
      <c r="D717" s="195" t="s">
        <v>189</v>
      </c>
      <c r="E717" s="210" t="s">
        <v>19</v>
      </c>
      <c r="F717" s="211" t="s">
        <v>4067</v>
      </c>
      <c r="G717" s="209"/>
      <c r="H717" s="212">
        <v>152.88</v>
      </c>
      <c r="I717" s="213"/>
      <c r="J717" s="209"/>
      <c r="K717" s="209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189</v>
      </c>
      <c r="AU717" s="218" t="s">
        <v>85</v>
      </c>
      <c r="AV717" s="13" t="s">
        <v>85</v>
      </c>
      <c r="AW717" s="13" t="s">
        <v>35</v>
      </c>
      <c r="AX717" s="13" t="s">
        <v>83</v>
      </c>
      <c r="AY717" s="218" t="s">
        <v>178</v>
      </c>
    </row>
    <row r="718" spans="2:65" s="1" customFormat="1" ht="16.5" customHeight="1">
      <c r="B718" s="35"/>
      <c r="C718" s="183" t="s">
        <v>1683</v>
      </c>
      <c r="D718" s="183" t="s">
        <v>180</v>
      </c>
      <c r="E718" s="184" t="s">
        <v>2923</v>
      </c>
      <c r="F718" s="185" t="s">
        <v>2924</v>
      </c>
      <c r="G718" s="186" t="s">
        <v>2338</v>
      </c>
      <c r="H718" s="187">
        <v>339.714</v>
      </c>
      <c r="I718" s="188"/>
      <c r="J718" s="189">
        <f>ROUND(I718*H718,2)</f>
        <v>0</v>
      </c>
      <c r="K718" s="185" t="s">
        <v>212</v>
      </c>
      <c r="L718" s="39"/>
      <c r="M718" s="190" t="s">
        <v>19</v>
      </c>
      <c r="N718" s="191" t="s">
        <v>46</v>
      </c>
      <c r="O718" s="61"/>
      <c r="P718" s="192">
        <f>O718*H718</f>
        <v>0</v>
      </c>
      <c r="Q718" s="192">
        <v>0</v>
      </c>
      <c r="R718" s="192">
        <f>Q718*H718</f>
        <v>0</v>
      </c>
      <c r="S718" s="192">
        <v>0</v>
      </c>
      <c r="T718" s="193">
        <f>S718*H718</f>
        <v>0</v>
      </c>
      <c r="AR718" s="18" t="s">
        <v>288</v>
      </c>
      <c r="AT718" s="18" t="s">
        <v>180</v>
      </c>
      <c r="AU718" s="18" t="s">
        <v>85</v>
      </c>
      <c r="AY718" s="18" t="s">
        <v>178</v>
      </c>
      <c r="BE718" s="194">
        <f>IF(N718="základní",J718,0)</f>
        <v>0</v>
      </c>
      <c r="BF718" s="194">
        <f>IF(N718="snížená",J718,0)</f>
        <v>0</v>
      </c>
      <c r="BG718" s="194">
        <f>IF(N718="zákl. přenesená",J718,0)</f>
        <v>0</v>
      </c>
      <c r="BH718" s="194">
        <f>IF(N718="sníž. přenesená",J718,0)</f>
        <v>0</v>
      </c>
      <c r="BI718" s="194">
        <f>IF(N718="nulová",J718,0)</f>
        <v>0</v>
      </c>
      <c r="BJ718" s="18" t="s">
        <v>83</v>
      </c>
      <c r="BK718" s="194">
        <f>ROUND(I718*H718,2)</f>
        <v>0</v>
      </c>
      <c r="BL718" s="18" t="s">
        <v>288</v>
      </c>
      <c r="BM718" s="18" t="s">
        <v>4368</v>
      </c>
    </row>
    <row r="719" spans="2:65" s="1" customFormat="1" ht="11.25">
      <c r="B719" s="35"/>
      <c r="C719" s="36"/>
      <c r="D719" s="195" t="s">
        <v>187</v>
      </c>
      <c r="E719" s="36"/>
      <c r="F719" s="196" t="s">
        <v>2924</v>
      </c>
      <c r="G719" s="36"/>
      <c r="H719" s="36"/>
      <c r="I719" s="113"/>
      <c r="J719" s="36"/>
      <c r="K719" s="36"/>
      <c r="L719" s="39"/>
      <c r="M719" s="197"/>
      <c r="N719" s="61"/>
      <c r="O719" s="61"/>
      <c r="P719" s="61"/>
      <c r="Q719" s="61"/>
      <c r="R719" s="61"/>
      <c r="S719" s="61"/>
      <c r="T719" s="62"/>
      <c r="AT719" s="18" t="s">
        <v>187</v>
      </c>
      <c r="AU719" s="18" t="s">
        <v>85</v>
      </c>
    </row>
    <row r="720" spans="2:65" s="12" customFormat="1" ht="11.25">
      <c r="B720" s="198"/>
      <c r="C720" s="199"/>
      <c r="D720" s="195" t="s">
        <v>189</v>
      </c>
      <c r="E720" s="200" t="s">
        <v>19</v>
      </c>
      <c r="F720" s="201" t="s">
        <v>4369</v>
      </c>
      <c r="G720" s="199"/>
      <c r="H720" s="200" t="s">
        <v>19</v>
      </c>
      <c r="I720" s="202"/>
      <c r="J720" s="199"/>
      <c r="K720" s="199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189</v>
      </c>
      <c r="AU720" s="207" t="s">
        <v>85</v>
      </c>
      <c r="AV720" s="12" t="s">
        <v>83</v>
      </c>
      <c r="AW720" s="12" t="s">
        <v>35</v>
      </c>
      <c r="AX720" s="12" t="s">
        <v>75</v>
      </c>
      <c r="AY720" s="207" t="s">
        <v>178</v>
      </c>
    </row>
    <row r="721" spans="2:65" s="12" customFormat="1" ht="11.25">
      <c r="B721" s="198"/>
      <c r="C721" s="199"/>
      <c r="D721" s="195" t="s">
        <v>189</v>
      </c>
      <c r="E721" s="200" t="s">
        <v>19</v>
      </c>
      <c r="F721" s="201" t="s">
        <v>4286</v>
      </c>
      <c r="G721" s="199"/>
      <c r="H721" s="200" t="s">
        <v>19</v>
      </c>
      <c r="I721" s="202"/>
      <c r="J721" s="199"/>
      <c r="K721" s="199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189</v>
      </c>
      <c r="AU721" s="207" t="s">
        <v>85</v>
      </c>
      <c r="AV721" s="12" t="s">
        <v>83</v>
      </c>
      <c r="AW721" s="12" t="s">
        <v>35</v>
      </c>
      <c r="AX721" s="12" t="s">
        <v>75</v>
      </c>
      <c r="AY721" s="207" t="s">
        <v>178</v>
      </c>
    </row>
    <row r="722" spans="2:65" s="13" customFormat="1" ht="11.25">
      <c r="B722" s="208"/>
      <c r="C722" s="209"/>
      <c r="D722" s="195" t="s">
        <v>189</v>
      </c>
      <c r="E722" s="210" t="s">
        <v>19</v>
      </c>
      <c r="F722" s="211" t="s">
        <v>4370</v>
      </c>
      <c r="G722" s="209"/>
      <c r="H722" s="212">
        <v>227.95400000000001</v>
      </c>
      <c r="I722" s="213"/>
      <c r="J722" s="209"/>
      <c r="K722" s="209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189</v>
      </c>
      <c r="AU722" s="218" t="s">
        <v>85</v>
      </c>
      <c r="AV722" s="13" t="s">
        <v>85</v>
      </c>
      <c r="AW722" s="13" t="s">
        <v>35</v>
      </c>
      <c r="AX722" s="13" t="s">
        <v>75</v>
      </c>
      <c r="AY722" s="218" t="s">
        <v>178</v>
      </c>
    </row>
    <row r="723" spans="2:65" s="13" customFormat="1" ht="11.25">
      <c r="B723" s="208"/>
      <c r="C723" s="209"/>
      <c r="D723" s="195" t="s">
        <v>189</v>
      </c>
      <c r="E723" s="210" t="s">
        <v>19</v>
      </c>
      <c r="F723" s="211" t="s">
        <v>4371</v>
      </c>
      <c r="G723" s="209"/>
      <c r="H723" s="212">
        <v>10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189</v>
      </c>
      <c r="AU723" s="218" t="s">
        <v>85</v>
      </c>
      <c r="AV723" s="13" t="s">
        <v>85</v>
      </c>
      <c r="AW723" s="13" t="s">
        <v>35</v>
      </c>
      <c r="AX723" s="13" t="s">
        <v>75</v>
      </c>
      <c r="AY723" s="218" t="s">
        <v>178</v>
      </c>
    </row>
    <row r="724" spans="2:65" s="15" customFormat="1" ht="11.25">
      <c r="B724" s="230"/>
      <c r="C724" s="231"/>
      <c r="D724" s="195" t="s">
        <v>189</v>
      </c>
      <c r="E724" s="232" t="s">
        <v>19</v>
      </c>
      <c r="F724" s="233" t="s">
        <v>274</v>
      </c>
      <c r="G724" s="231"/>
      <c r="H724" s="234">
        <v>237.95400000000001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189</v>
      </c>
      <c r="AU724" s="240" t="s">
        <v>85</v>
      </c>
      <c r="AV724" s="15" t="s">
        <v>198</v>
      </c>
      <c r="AW724" s="15" t="s">
        <v>35</v>
      </c>
      <c r="AX724" s="15" t="s">
        <v>75</v>
      </c>
      <c r="AY724" s="240" t="s">
        <v>178</v>
      </c>
    </row>
    <row r="725" spans="2:65" s="12" customFormat="1" ht="11.25">
      <c r="B725" s="198"/>
      <c r="C725" s="199"/>
      <c r="D725" s="195" t="s">
        <v>189</v>
      </c>
      <c r="E725" s="200" t="s">
        <v>19</v>
      </c>
      <c r="F725" s="201" t="s">
        <v>4294</v>
      </c>
      <c r="G725" s="199"/>
      <c r="H725" s="200" t="s">
        <v>19</v>
      </c>
      <c r="I725" s="202"/>
      <c r="J725" s="199"/>
      <c r="K725" s="199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189</v>
      </c>
      <c r="AU725" s="207" t="s">
        <v>85</v>
      </c>
      <c r="AV725" s="12" t="s">
        <v>83</v>
      </c>
      <c r="AW725" s="12" t="s">
        <v>35</v>
      </c>
      <c r="AX725" s="12" t="s">
        <v>75</v>
      </c>
      <c r="AY725" s="207" t="s">
        <v>178</v>
      </c>
    </row>
    <row r="726" spans="2:65" s="13" customFormat="1" ht="11.25">
      <c r="B726" s="208"/>
      <c r="C726" s="209"/>
      <c r="D726" s="195" t="s">
        <v>189</v>
      </c>
      <c r="E726" s="210" t="s">
        <v>19</v>
      </c>
      <c r="F726" s="211" t="s">
        <v>4372</v>
      </c>
      <c r="G726" s="209"/>
      <c r="H726" s="212">
        <v>93.76</v>
      </c>
      <c r="I726" s="213"/>
      <c r="J726" s="209"/>
      <c r="K726" s="209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189</v>
      </c>
      <c r="AU726" s="218" t="s">
        <v>85</v>
      </c>
      <c r="AV726" s="13" t="s">
        <v>85</v>
      </c>
      <c r="AW726" s="13" t="s">
        <v>35</v>
      </c>
      <c r="AX726" s="13" t="s">
        <v>75</v>
      </c>
      <c r="AY726" s="218" t="s">
        <v>178</v>
      </c>
    </row>
    <row r="727" spans="2:65" s="13" customFormat="1" ht="11.25">
      <c r="B727" s="208"/>
      <c r="C727" s="209"/>
      <c r="D727" s="195" t="s">
        <v>189</v>
      </c>
      <c r="E727" s="210" t="s">
        <v>19</v>
      </c>
      <c r="F727" s="211" t="s">
        <v>4373</v>
      </c>
      <c r="G727" s="209"/>
      <c r="H727" s="212">
        <v>8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189</v>
      </c>
      <c r="AU727" s="218" t="s">
        <v>85</v>
      </c>
      <c r="AV727" s="13" t="s">
        <v>85</v>
      </c>
      <c r="AW727" s="13" t="s">
        <v>35</v>
      </c>
      <c r="AX727" s="13" t="s">
        <v>75</v>
      </c>
      <c r="AY727" s="218" t="s">
        <v>178</v>
      </c>
    </row>
    <row r="728" spans="2:65" s="15" customFormat="1" ht="11.25">
      <c r="B728" s="230"/>
      <c r="C728" s="231"/>
      <c r="D728" s="195" t="s">
        <v>189</v>
      </c>
      <c r="E728" s="232" t="s">
        <v>19</v>
      </c>
      <c r="F728" s="233" t="s">
        <v>274</v>
      </c>
      <c r="G728" s="231"/>
      <c r="H728" s="234">
        <v>101.76</v>
      </c>
      <c r="I728" s="235"/>
      <c r="J728" s="231"/>
      <c r="K728" s="231"/>
      <c r="L728" s="236"/>
      <c r="M728" s="237"/>
      <c r="N728" s="238"/>
      <c r="O728" s="238"/>
      <c r="P728" s="238"/>
      <c r="Q728" s="238"/>
      <c r="R728" s="238"/>
      <c r="S728" s="238"/>
      <c r="T728" s="239"/>
      <c r="AT728" s="240" t="s">
        <v>189</v>
      </c>
      <c r="AU728" s="240" t="s">
        <v>85</v>
      </c>
      <c r="AV728" s="15" t="s">
        <v>198</v>
      </c>
      <c r="AW728" s="15" t="s">
        <v>35</v>
      </c>
      <c r="AX728" s="15" t="s">
        <v>75</v>
      </c>
      <c r="AY728" s="240" t="s">
        <v>178</v>
      </c>
    </row>
    <row r="729" spans="2:65" s="14" customFormat="1" ht="11.25">
      <c r="B729" s="219"/>
      <c r="C729" s="220"/>
      <c r="D729" s="195" t="s">
        <v>189</v>
      </c>
      <c r="E729" s="221" t="s">
        <v>19</v>
      </c>
      <c r="F729" s="222" t="s">
        <v>258</v>
      </c>
      <c r="G729" s="220"/>
      <c r="H729" s="223">
        <v>339.714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189</v>
      </c>
      <c r="AU729" s="229" t="s">
        <v>85</v>
      </c>
      <c r="AV729" s="14" t="s">
        <v>185</v>
      </c>
      <c r="AW729" s="14" t="s">
        <v>35</v>
      </c>
      <c r="AX729" s="14" t="s">
        <v>83</v>
      </c>
      <c r="AY729" s="229" t="s">
        <v>178</v>
      </c>
    </row>
    <row r="730" spans="2:65" s="11" customFormat="1" ht="25.9" customHeight="1">
      <c r="B730" s="167"/>
      <c r="C730" s="168"/>
      <c r="D730" s="169" t="s">
        <v>74</v>
      </c>
      <c r="E730" s="170" t="s">
        <v>3744</v>
      </c>
      <c r="F730" s="170" t="s">
        <v>3745</v>
      </c>
      <c r="G730" s="168"/>
      <c r="H730" s="168"/>
      <c r="I730" s="171"/>
      <c r="J730" s="172">
        <f>BK730</f>
        <v>0</v>
      </c>
      <c r="K730" s="168"/>
      <c r="L730" s="173"/>
      <c r="M730" s="174"/>
      <c r="N730" s="175"/>
      <c r="O730" s="175"/>
      <c r="P730" s="176">
        <f>P731</f>
        <v>0</v>
      </c>
      <c r="Q730" s="175"/>
      <c r="R730" s="176">
        <f>R731</f>
        <v>0.376</v>
      </c>
      <c r="S730" s="175"/>
      <c r="T730" s="177">
        <f>T731</f>
        <v>0</v>
      </c>
      <c r="AR730" s="178" t="s">
        <v>185</v>
      </c>
      <c r="AT730" s="179" t="s">
        <v>74</v>
      </c>
      <c r="AU730" s="179" t="s">
        <v>75</v>
      </c>
      <c r="AY730" s="178" t="s">
        <v>178</v>
      </c>
      <c r="BK730" s="180">
        <f>BK731</f>
        <v>0</v>
      </c>
    </row>
    <row r="731" spans="2:65" s="11" customFormat="1" ht="22.9" customHeight="1">
      <c r="B731" s="167"/>
      <c r="C731" s="168"/>
      <c r="D731" s="169" t="s">
        <v>74</v>
      </c>
      <c r="E731" s="181" t="s">
        <v>4374</v>
      </c>
      <c r="F731" s="181" t="s">
        <v>4375</v>
      </c>
      <c r="G731" s="168"/>
      <c r="H731" s="168"/>
      <c r="I731" s="171"/>
      <c r="J731" s="182">
        <f>BK731</f>
        <v>0</v>
      </c>
      <c r="K731" s="168"/>
      <c r="L731" s="173"/>
      <c r="M731" s="174"/>
      <c r="N731" s="175"/>
      <c r="O731" s="175"/>
      <c r="P731" s="176">
        <f>SUM(P732:P736)</f>
        <v>0</v>
      </c>
      <c r="Q731" s="175"/>
      <c r="R731" s="176">
        <f>SUM(R732:R736)</f>
        <v>0.376</v>
      </c>
      <c r="S731" s="175"/>
      <c r="T731" s="177">
        <f>SUM(T732:T736)</f>
        <v>0</v>
      </c>
      <c r="AR731" s="178" t="s">
        <v>185</v>
      </c>
      <c r="AT731" s="179" t="s">
        <v>74</v>
      </c>
      <c r="AU731" s="179" t="s">
        <v>83</v>
      </c>
      <c r="AY731" s="178" t="s">
        <v>178</v>
      </c>
      <c r="BK731" s="180">
        <f>SUM(BK732:BK736)</f>
        <v>0</v>
      </c>
    </row>
    <row r="732" spans="2:65" s="1" customFormat="1" ht="16.5" customHeight="1">
      <c r="B732" s="35"/>
      <c r="C732" s="183" t="s">
        <v>1692</v>
      </c>
      <c r="D732" s="183" t="s">
        <v>180</v>
      </c>
      <c r="E732" s="184" t="s">
        <v>4376</v>
      </c>
      <c r="F732" s="185" t="s">
        <v>4377</v>
      </c>
      <c r="G732" s="186" t="s">
        <v>291</v>
      </c>
      <c r="H732" s="187">
        <v>188</v>
      </c>
      <c r="I732" s="188"/>
      <c r="J732" s="189">
        <f>ROUND(I732*H732,2)</f>
        <v>0</v>
      </c>
      <c r="K732" s="185" t="s">
        <v>212</v>
      </c>
      <c r="L732" s="39"/>
      <c r="M732" s="190" t="s">
        <v>19</v>
      </c>
      <c r="N732" s="191" t="s">
        <v>46</v>
      </c>
      <c r="O732" s="61"/>
      <c r="P732" s="192">
        <f>O732*H732</f>
        <v>0</v>
      </c>
      <c r="Q732" s="192">
        <v>0</v>
      </c>
      <c r="R732" s="192">
        <f>Q732*H732</f>
        <v>0</v>
      </c>
      <c r="S732" s="192">
        <v>0</v>
      </c>
      <c r="T732" s="193">
        <f>S732*H732</f>
        <v>0</v>
      </c>
      <c r="AR732" s="18" t="s">
        <v>3754</v>
      </c>
      <c r="AT732" s="18" t="s">
        <v>180</v>
      </c>
      <c r="AU732" s="18" t="s">
        <v>85</v>
      </c>
      <c r="AY732" s="18" t="s">
        <v>178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18" t="s">
        <v>83</v>
      </c>
      <c r="BK732" s="194">
        <f>ROUND(I732*H732,2)</f>
        <v>0</v>
      </c>
      <c r="BL732" s="18" t="s">
        <v>3754</v>
      </c>
      <c r="BM732" s="18" t="s">
        <v>4378</v>
      </c>
    </row>
    <row r="733" spans="2:65" s="1" customFormat="1" ht="11.25">
      <c r="B733" s="35"/>
      <c r="C733" s="36"/>
      <c r="D733" s="195" t="s">
        <v>187</v>
      </c>
      <c r="E733" s="36"/>
      <c r="F733" s="196" t="s">
        <v>4377</v>
      </c>
      <c r="G733" s="36"/>
      <c r="H733" s="36"/>
      <c r="I733" s="113"/>
      <c r="J733" s="36"/>
      <c r="K733" s="36"/>
      <c r="L733" s="39"/>
      <c r="M733" s="197"/>
      <c r="N733" s="61"/>
      <c r="O733" s="61"/>
      <c r="P733" s="61"/>
      <c r="Q733" s="61"/>
      <c r="R733" s="61"/>
      <c r="S733" s="61"/>
      <c r="T733" s="62"/>
      <c r="AT733" s="18" t="s">
        <v>187</v>
      </c>
      <c r="AU733" s="18" t="s">
        <v>85</v>
      </c>
    </row>
    <row r="734" spans="2:65" s="1" customFormat="1" ht="25.5" customHeight="1">
      <c r="B734" s="35"/>
      <c r="C734" s="245" t="s">
        <v>1698</v>
      </c>
      <c r="D734" s="245" t="s">
        <v>970</v>
      </c>
      <c r="E734" s="246" t="s">
        <v>4379</v>
      </c>
      <c r="F734" s="247" t="s">
        <v>4380</v>
      </c>
      <c r="G734" s="248" t="s">
        <v>291</v>
      </c>
      <c r="H734" s="249">
        <v>188</v>
      </c>
      <c r="I734" s="250"/>
      <c r="J734" s="251">
        <f>ROUND(I734*H734,2)</f>
        <v>0</v>
      </c>
      <c r="K734" s="247" t="s">
        <v>1889</v>
      </c>
      <c r="L734" s="252"/>
      <c r="M734" s="253" t="s">
        <v>19</v>
      </c>
      <c r="N734" s="254" t="s">
        <v>46</v>
      </c>
      <c r="O734" s="61"/>
      <c r="P734" s="192">
        <f>O734*H734</f>
        <v>0</v>
      </c>
      <c r="Q734" s="192">
        <v>2E-3</v>
      </c>
      <c r="R734" s="192">
        <f>Q734*H734</f>
        <v>0.376</v>
      </c>
      <c r="S734" s="192">
        <v>0</v>
      </c>
      <c r="T734" s="193">
        <f>S734*H734</f>
        <v>0</v>
      </c>
      <c r="AR734" s="18" t="s">
        <v>3754</v>
      </c>
      <c r="AT734" s="18" t="s">
        <v>970</v>
      </c>
      <c r="AU734" s="18" t="s">
        <v>85</v>
      </c>
      <c r="AY734" s="18" t="s">
        <v>178</v>
      </c>
      <c r="BE734" s="194">
        <f>IF(N734="základní",J734,0)</f>
        <v>0</v>
      </c>
      <c r="BF734" s="194">
        <f>IF(N734="snížená",J734,0)</f>
        <v>0</v>
      </c>
      <c r="BG734" s="194">
        <f>IF(N734="zákl. přenesená",J734,0)</f>
        <v>0</v>
      </c>
      <c r="BH734" s="194">
        <f>IF(N734="sníž. přenesená",J734,0)</f>
        <v>0</v>
      </c>
      <c r="BI734" s="194">
        <f>IF(N734="nulová",J734,0)</f>
        <v>0</v>
      </c>
      <c r="BJ734" s="18" t="s">
        <v>83</v>
      </c>
      <c r="BK734" s="194">
        <f>ROUND(I734*H734,2)</f>
        <v>0</v>
      </c>
      <c r="BL734" s="18" t="s">
        <v>3754</v>
      </c>
      <c r="BM734" s="18" t="s">
        <v>4381</v>
      </c>
    </row>
    <row r="735" spans="2:65" s="1" customFormat="1" ht="11.25">
      <c r="B735" s="35"/>
      <c r="C735" s="36"/>
      <c r="D735" s="195" t="s">
        <v>187</v>
      </c>
      <c r="E735" s="36"/>
      <c r="F735" s="196" t="s">
        <v>4380</v>
      </c>
      <c r="G735" s="36"/>
      <c r="H735" s="36"/>
      <c r="I735" s="113"/>
      <c r="J735" s="36"/>
      <c r="K735" s="36"/>
      <c r="L735" s="39"/>
      <c r="M735" s="197"/>
      <c r="N735" s="61"/>
      <c r="O735" s="61"/>
      <c r="P735" s="61"/>
      <c r="Q735" s="61"/>
      <c r="R735" s="61"/>
      <c r="S735" s="61"/>
      <c r="T735" s="62"/>
      <c r="AT735" s="18" t="s">
        <v>187</v>
      </c>
      <c r="AU735" s="18" t="s">
        <v>85</v>
      </c>
    </row>
    <row r="736" spans="2:65" s="1" customFormat="1" ht="67.5" customHeight="1">
      <c r="B736" s="35"/>
      <c r="C736" s="36"/>
      <c r="D736" s="195" t="s">
        <v>333</v>
      </c>
      <c r="E736" s="36"/>
      <c r="F736" s="241" t="s">
        <v>4382</v>
      </c>
      <c r="G736" s="36"/>
      <c r="H736" s="36"/>
      <c r="I736" s="113"/>
      <c r="J736" s="36"/>
      <c r="K736" s="36"/>
      <c r="L736" s="39"/>
      <c r="M736" s="256"/>
      <c r="N736" s="257"/>
      <c r="O736" s="257"/>
      <c r="P736" s="257"/>
      <c r="Q736" s="257"/>
      <c r="R736" s="257"/>
      <c r="S736" s="257"/>
      <c r="T736" s="258"/>
      <c r="AT736" s="18" t="s">
        <v>333</v>
      </c>
      <c r="AU736" s="18" t="s">
        <v>85</v>
      </c>
    </row>
    <row r="737" spans="2:12" s="1" customFormat="1" ht="6.95" customHeight="1">
      <c r="B737" s="47"/>
      <c r="C737" s="48"/>
      <c r="D737" s="48"/>
      <c r="E737" s="48"/>
      <c r="F737" s="48"/>
      <c r="G737" s="48"/>
      <c r="H737" s="48"/>
      <c r="I737" s="135"/>
      <c r="J737" s="48"/>
      <c r="K737" s="48"/>
      <c r="L737" s="39"/>
    </row>
  </sheetData>
  <sheetProtection algorithmName="SHA-512" hashValue="KlvQ3I/UpLSJwouvjaveTvbyZKXz8KHZZ5jeuVG9i9BtpQrRat/ovvw6IJ4121PPkqQ/eJbCPmlCPeuHNUrn6A==" saltValue="ePVEhwEaPeNP8oj6ODR2HG/oB02mVnHXLm8WfnKaX7ZQDPq94Td+BYUKotw6lb6PBR7RgjDwPEd34TDOCLBTgw==" spinCount="100000" sheet="1" objects="1" scenarios="1" formatColumns="0" formatRows="0" autoFilter="0"/>
  <autoFilter ref="C95:K736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732"/>
  <sheetViews>
    <sheetView showGridLines="0" workbookViewId="0">
      <selection activeCell="D6" sqref="D6"/>
    </sheetView>
  </sheetViews>
  <sheetFormatPr defaultRowHeight="15"/>
  <cols>
    <col min="1" max="1" width="2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107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4383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4384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ROUND(J100,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ROUND((SUM(BE100:BE731)),  2)</f>
        <v>0</v>
      </c>
      <c r="I35" s="124">
        <v>0.21</v>
      </c>
      <c r="J35" s="123">
        <f>ROUND(((SUM(BE100:BE731))*I35),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ROUND((SUM(BF100:BF731)),  2)</f>
        <v>0</v>
      </c>
      <c r="I36" s="124">
        <v>0.15</v>
      </c>
      <c r="J36" s="123">
        <f>ROUND(((SUM(BF100:BF731))*I36),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ROUND((SUM(BG100:BG731)),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ROUND((SUM(BH100:BH731)),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ROUND((SUM(BI100:BI731)),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4383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401 - Tenisové kurty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J100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J101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J102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609</v>
      </c>
      <c r="E66" s="153"/>
      <c r="F66" s="153"/>
      <c r="G66" s="153"/>
      <c r="H66" s="153"/>
      <c r="I66" s="154"/>
      <c r="J66" s="155">
        <f>J273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610</v>
      </c>
      <c r="E67" s="153"/>
      <c r="F67" s="153"/>
      <c r="G67" s="153"/>
      <c r="H67" s="153"/>
      <c r="I67" s="154"/>
      <c r="J67" s="155">
        <f>J329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611</v>
      </c>
      <c r="E68" s="153"/>
      <c r="F68" s="153"/>
      <c r="G68" s="153"/>
      <c r="H68" s="153"/>
      <c r="I68" s="154"/>
      <c r="J68" s="155">
        <f>J388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3763</v>
      </c>
      <c r="E69" s="153"/>
      <c r="F69" s="153"/>
      <c r="G69" s="153"/>
      <c r="H69" s="153"/>
      <c r="I69" s="154"/>
      <c r="J69" s="155">
        <f>J485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612</v>
      </c>
      <c r="E70" s="153"/>
      <c r="F70" s="153"/>
      <c r="G70" s="153"/>
      <c r="H70" s="153"/>
      <c r="I70" s="154"/>
      <c r="J70" s="155">
        <f>J558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613</v>
      </c>
      <c r="E71" s="153"/>
      <c r="F71" s="153"/>
      <c r="G71" s="153"/>
      <c r="H71" s="153"/>
      <c r="I71" s="154"/>
      <c r="J71" s="155">
        <f>J563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149</v>
      </c>
      <c r="E72" s="153"/>
      <c r="F72" s="153"/>
      <c r="G72" s="153"/>
      <c r="H72" s="153"/>
      <c r="I72" s="154"/>
      <c r="J72" s="155">
        <f>J639</f>
        <v>0</v>
      </c>
      <c r="K72" s="95"/>
      <c r="L72" s="156"/>
    </row>
    <row r="73" spans="2:12" s="9" customFormat="1" ht="19.899999999999999" customHeight="1">
      <c r="B73" s="151"/>
      <c r="C73" s="95"/>
      <c r="D73" s="152" t="s">
        <v>614</v>
      </c>
      <c r="E73" s="153"/>
      <c r="F73" s="153"/>
      <c r="G73" s="153"/>
      <c r="H73" s="153"/>
      <c r="I73" s="154"/>
      <c r="J73" s="155">
        <f>J664</f>
        <v>0</v>
      </c>
      <c r="K73" s="95"/>
      <c r="L73" s="156"/>
    </row>
    <row r="74" spans="2:12" s="8" customFormat="1" ht="24.95" customHeight="1">
      <c r="B74" s="144"/>
      <c r="C74" s="145"/>
      <c r="D74" s="146" t="s">
        <v>150</v>
      </c>
      <c r="E74" s="147"/>
      <c r="F74" s="147"/>
      <c r="G74" s="147"/>
      <c r="H74" s="147"/>
      <c r="I74" s="148"/>
      <c r="J74" s="149">
        <f>J667</f>
        <v>0</v>
      </c>
      <c r="K74" s="145"/>
      <c r="L74" s="150"/>
    </row>
    <row r="75" spans="2:12" s="9" customFormat="1" ht="19.899999999999999" customHeight="1">
      <c r="B75" s="151"/>
      <c r="C75" s="95"/>
      <c r="D75" s="152" t="s">
        <v>158</v>
      </c>
      <c r="E75" s="153"/>
      <c r="F75" s="153"/>
      <c r="G75" s="153"/>
      <c r="H75" s="153"/>
      <c r="I75" s="154"/>
      <c r="J75" s="155">
        <f>J668</f>
        <v>0</v>
      </c>
      <c r="K75" s="95"/>
      <c r="L75" s="156"/>
    </row>
    <row r="76" spans="2:12" s="9" customFormat="1" ht="19.899999999999999" customHeight="1">
      <c r="B76" s="151"/>
      <c r="C76" s="95"/>
      <c r="D76" s="152" t="s">
        <v>621</v>
      </c>
      <c r="E76" s="153"/>
      <c r="F76" s="153"/>
      <c r="G76" s="153"/>
      <c r="H76" s="153"/>
      <c r="I76" s="154"/>
      <c r="J76" s="155">
        <f>J687</f>
        <v>0</v>
      </c>
      <c r="K76" s="95"/>
      <c r="L76" s="156"/>
    </row>
    <row r="77" spans="2:12" s="8" customFormat="1" ht="24.95" customHeight="1">
      <c r="B77" s="144"/>
      <c r="C77" s="145"/>
      <c r="D77" s="146" t="s">
        <v>3476</v>
      </c>
      <c r="E77" s="147"/>
      <c r="F77" s="147"/>
      <c r="G77" s="147"/>
      <c r="H77" s="147"/>
      <c r="I77" s="148"/>
      <c r="J77" s="149">
        <f>J725</f>
        <v>0</v>
      </c>
      <c r="K77" s="145"/>
      <c r="L77" s="150"/>
    </row>
    <row r="78" spans="2:12" s="9" customFormat="1" ht="19.899999999999999" customHeight="1">
      <c r="B78" s="151"/>
      <c r="C78" s="95"/>
      <c r="D78" s="152" t="s">
        <v>3764</v>
      </c>
      <c r="E78" s="153"/>
      <c r="F78" s="153"/>
      <c r="G78" s="153"/>
      <c r="H78" s="153"/>
      <c r="I78" s="154"/>
      <c r="J78" s="155">
        <f>J726</f>
        <v>0</v>
      </c>
      <c r="K78" s="95"/>
      <c r="L78" s="156"/>
    </row>
    <row r="79" spans="2:12" s="1" customFormat="1" ht="21.75" customHeight="1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135"/>
      <c r="J80" s="48"/>
      <c r="K80" s="48"/>
      <c r="L80" s="39"/>
    </row>
    <row r="84" spans="2:12" s="1" customFormat="1" ht="6.95" customHeight="1">
      <c r="B84" s="49"/>
      <c r="C84" s="50"/>
      <c r="D84" s="50"/>
      <c r="E84" s="50"/>
      <c r="F84" s="50"/>
      <c r="G84" s="50"/>
      <c r="H84" s="50"/>
      <c r="I84" s="138"/>
      <c r="J84" s="50"/>
      <c r="K84" s="50"/>
      <c r="L84" s="39"/>
    </row>
    <row r="85" spans="2:12" s="1" customFormat="1" ht="24.95" customHeight="1">
      <c r="B85" s="35"/>
      <c r="C85" s="24" t="s">
        <v>163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12" s="1" customFormat="1" ht="6.95" customHeight="1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12" s="1" customFormat="1" ht="12" customHeight="1">
      <c r="B87" s="35"/>
      <c r="C87" s="30" t="s">
        <v>16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12" s="1" customFormat="1" ht="16.5" customHeight="1">
      <c r="B88" s="35"/>
      <c r="C88" s="36"/>
      <c r="D88" s="36"/>
      <c r="E88" s="391" t="str">
        <f>E7</f>
        <v>Modernizace sportovního areálu Za Branou</v>
      </c>
      <c r="F88" s="392"/>
      <c r="G88" s="392"/>
      <c r="H88" s="392"/>
      <c r="I88" s="113"/>
      <c r="J88" s="36"/>
      <c r="K88" s="36"/>
      <c r="L88" s="39"/>
    </row>
    <row r="89" spans="2:12" ht="12" customHeight="1">
      <c r="B89" s="22"/>
      <c r="C89" s="30" t="s">
        <v>140</v>
      </c>
      <c r="D89" s="23"/>
      <c r="E89" s="23"/>
      <c r="F89" s="23"/>
      <c r="G89" s="23"/>
      <c r="H89" s="23"/>
      <c r="J89" s="23"/>
      <c r="K89" s="23"/>
      <c r="L89" s="21"/>
    </row>
    <row r="90" spans="2:12" s="1" customFormat="1" ht="16.5" customHeight="1">
      <c r="B90" s="35"/>
      <c r="C90" s="36"/>
      <c r="D90" s="36"/>
      <c r="E90" s="391" t="s">
        <v>4383</v>
      </c>
      <c r="F90" s="359"/>
      <c r="G90" s="359"/>
      <c r="H90" s="359"/>
      <c r="I90" s="113"/>
      <c r="J90" s="36"/>
      <c r="K90" s="36"/>
      <c r="L90" s="39"/>
    </row>
    <row r="91" spans="2:12" s="1" customFormat="1" ht="12" customHeight="1">
      <c r="B91" s="35"/>
      <c r="C91" s="30" t="s">
        <v>2971</v>
      </c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16.5" customHeight="1">
      <c r="B92" s="35"/>
      <c r="C92" s="36"/>
      <c r="D92" s="36"/>
      <c r="E92" s="360" t="str">
        <f>E11</f>
        <v>401 - Tenisové kurty</v>
      </c>
      <c r="F92" s="359"/>
      <c r="G92" s="359"/>
      <c r="H92" s="359"/>
      <c r="I92" s="113"/>
      <c r="J92" s="36"/>
      <c r="K92" s="36"/>
      <c r="L92" s="39"/>
    </row>
    <row r="93" spans="2:12" s="1" customFormat="1" ht="6.95" customHeight="1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2" customHeight="1">
      <c r="B94" s="35"/>
      <c r="C94" s="30" t="s">
        <v>21</v>
      </c>
      <c r="D94" s="36"/>
      <c r="E94" s="36"/>
      <c r="F94" s="28" t="str">
        <f>F14</f>
        <v>Pacov</v>
      </c>
      <c r="G94" s="36"/>
      <c r="H94" s="36"/>
      <c r="I94" s="114" t="s">
        <v>23</v>
      </c>
      <c r="J94" s="56" t="str">
        <f>IF(J14="","",J14)</f>
        <v>18.5.2019</v>
      </c>
      <c r="K94" s="36"/>
      <c r="L94" s="39"/>
    </row>
    <row r="95" spans="2:12" s="1" customFormat="1" ht="6.95" customHeight="1">
      <c r="B95" s="35"/>
      <c r="C95" s="36"/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13.7" customHeight="1">
      <c r="B96" s="35"/>
      <c r="C96" s="30" t="s">
        <v>25</v>
      </c>
      <c r="D96" s="36"/>
      <c r="E96" s="36"/>
      <c r="F96" s="28" t="str">
        <f>E17</f>
        <v>TJ Slavoj Pacov</v>
      </c>
      <c r="G96" s="36"/>
      <c r="H96" s="36"/>
      <c r="I96" s="114" t="s">
        <v>32</v>
      </c>
      <c r="J96" s="33" t="str">
        <f>E23</f>
        <v>Ing. Jan Šlechta</v>
      </c>
      <c r="K96" s="36"/>
      <c r="L96" s="39"/>
    </row>
    <row r="97" spans="2:65" s="1" customFormat="1" ht="13.7" customHeight="1">
      <c r="B97" s="35"/>
      <c r="C97" s="30" t="s">
        <v>30</v>
      </c>
      <c r="D97" s="36"/>
      <c r="E97" s="36"/>
      <c r="F97" s="28" t="str">
        <f>IF(E20="","",E20)</f>
        <v>Vyplň údaj</v>
      </c>
      <c r="G97" s="36"/>
      <c r="H97" s="36"/>
      <c r="I97" s="114" t="s">
        <v>36</v>
      </c>
      <c r="J97" s="33" t="str">
        <f>E26</f>
        <v>Ing. Pavel Vochozka</v>
      </c>
      <c r="K97" s="36"/>
      <c r="L97" s="39"/>
    </row>
    <row r="98" spans="2:65" s="1" customFormat="1" ht="10.35" customHeight="1">
      <c r="B98" s="35"/>
      <c r="C98" s="36"/>
      <c r="D98" s="36"/>
      <c r="E98" s="36"/>
      <c r="F98" s="36"/>
      <c r="G98" s="36"/>
      <c r="H98" s="36"/>
      <c r="I98" s="113"/>
      <c r="J98" s="36"/>
      <c r="K98" s="36"/>
      <c r="L98" s="39"/>
    </row>
    <row r="99" spans="2:65" s="10" customFormat="1" ht="29.25" customHeight="1">
      <c r="B99" s="157"/>
      <c r="C99" s="158" t="s">
        <v>164</v>
      </c>
      <c r="D99" s="159" t="s">
        <v>60</v>
      </c>
      <c r="E99" s="159" t="s">
        <v>56</v>
      </c>
      <c r="F99" s="159" t="s">
        <v>57</v>
      </c>
      <c r="G99" s="159" t="s">
        <v>165</v>
      </c>
      <c r="H99" s="159" t="s">
        <v>166</v>
      </c>
      <c r="I99" s="160" t="s">
        <v>167</v>
      </c>
      <c r="J99" s="159" t="s">
        <v>144</v>
      </c>
      <c r="K99" s="161" t="s">
        <v>168</v>
      </c>
      <c r="L99" s="162"/>
      <c r="M99" s="65" t="s">
        <v>19</v>
      </c>
      <c r="N99" s="66" t="s">
        <v>45</v>
      </c>
      <c r="O99" s="66" t="s">
        <v>169</v>
      </c>
      <c r="P99" s="66" t="s">
        <v>170</v>
      </c>
      <c r="Q99" s="66" t="s">
        <v>171</v>
      </c>
      <c r="R99" s="66" t="s">
        <v>172</v>
      </c>
      <c r="S99" s="66" t="s">
        <v>173</v>
      </c>
      <c r="T99" s="67" t="s">
        <v>174</v>
      </c>
    </row>
    <row r="100" spans="2:65" s="1" customFormat="1" ht="22.9" customHeight="1">
      <c r="B100" s="35"/>
      <c r="C100" s="72" t="s">
        <v>175</v>
      </c>
      <c r="D100" s="36"/>
      <c r="E100" s="36"/>
      <c r="F100" s="36"/>
      <c r="G100" s="36"/>
      <c r="H100" s="36"/>
      <c r="I100" s="113"/>
      <c r="J100" s="163">
        <f>BK100</f>
        <v>0</v>
      </c>
      <c r="K100" s="36"/>
      <c r="L100" s="39"/>
      <c r="M100" s="68"/>
      <c r="N100" s="69"/>
      <c r="O100" s="69"/>
      <c r="P100" s="164">
        <f>P101+P667+P725</f>
        <v>0</v>
      </c>
      <c r="Q100" s="69"/>
      <c r="R100" s="164">
        <f>R101+R667+R725</f>
        <v>780.00023464000003</v>
      </c>
      <c r="S100" s="69"/>
      <c r="T100" s="165">
        <f>T101+T667+T725</f>
        <v>615.80104000000006</v>
      </c>
      <c r="AT100" s="18" t="s">
        <v>74</v>
      </c>
      <c r="AU100" s="18" t="s">
        <v>145</v>
      </c>
      <c r="BK100" s="166">
        <f>BK101+BK667+BK725</f>
        <v>0</v>
      </c>
    </row>
    <row r="101" spans="2:65" s="11" customFormat="1" ht="25.9" customHeight="1">
      <c r="B101" s="167"/>
      <c r="C101" s="168"/>
      <c r="D101" s="169" t="s">
        <v>74</v>
      </c>
      <c r="E101" s="170" t="s">
        <v>176</v>
      </c>
      <c r="F101" s="170" t="s">
        <v>177</v>
      </c>
      <c r="G101" s="168"/>
      <c r="H101" s="168"/>
      <c r="I101" s="171"/>
      <c r="J101" s="172">
        <f>BK101</f>
        <v>0</v>
      </c>
      <c r="K101" s="168"/>
      <c r="L101" s="173"/>
      <c r="M101" s="174"/>
      <c r="N101" s="175"/>
      <c r="O101" s="175"/>
      <c r="P101" s="176">
        <f>P102+P273+P329+P388+P485+P558+P563+P639+P664</f>
        <v>0</v>
      </c>
      <c r="Q101" s="175"/>
      <c r="R101" s="176">
        <f>R102+R273+R329+R388+R485+R558+R563+R639+R664</f>
        <v>779.85194544000012</v>
      </c>
      <c r="S101" s="175"/>
      <c r="T101" s="177">
        <f>T102+T273+T329+T388+T485+T558+T563+T639+T664</f>
        <v>615.80104000000006</v>
      </c>
      <c r="AR101" s="178" t="s">
        <v>83</v>
      </c>
      <c r="AT101" s="179" t="s">
        <v>74</v>
      </c>
      <c r="AU101" s="179" t="s">
        <v>75</v>
      </c>
      <c r="AY101" s="178" t="s">
        <v>178</v>
      </c>
      <c r="BK101" s="180">
        <f>BK102+BK273+BK329+BK388+BK485+BK558+BK563+BK639+BK664</f>
        <v>0</v>
      </c>
    </row>
    <row r="102" spans="2:65" s="11" customFormat="1" ht="22.9" customHeight="1">
      <c r="B102" s="167"/>
      <c r="C102" s="168"/>
      <c r="D102" s="169" t="s">
        <v>74</v>
      </c>
      <c r="E102" s="181" t="s">
        <v>83</v>
      </c>
      <c r="F102" s="181" t="s">
        <v>179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SUM(P103:P272)</f>
        <v>0</v>
      </c>
      <c r="Q102" s="175"/>
      <c r="R102" s="176">
        <f>SUM(R103:R272)</f>
        <v>2.5939999999999999</v>
      </c>
      <c r="S102" s="175"/>
      <c r="T102" s="177">
        <f>SUM(T103:T272)</f>
        <v>569.46924000000001</v>
      </c>
      <c r="AR102" s="178" t="s">
        <v>83</v>
      </c>
      <c r="AT102" s="179" t="s">
        <v>74</v>
      </c>
      <c r="AU102" s="179" t="s">
        <v>83</v>
      </c>
      <c r="AY102" s="178" t="s">
        <v>178</v>
      </c>
      <c r="BK102" s="180">
        <f>SUM(BK103:BK272)</f>
        <v>0</v>
      </c>
    </row>
    <row r="103" spans="2:65" s="1" customFormat="1" ht="16.5" customHeight="1">
      <c r="B103" s="35"/>
      <c r="C103" s="183" t="s">
        <v>83</v>
      </c>
      <c r="D103" s="183" t="s">
        <v>180</v>
      </c>
      <c r="E103" s="184" t="s">
        <v>4385</v>
      </c>
      <c r="F103" s="185" t="s">
        <v>4386</v>
      </c>
      <c r="G103" s="186" t="s">
        <v>183</v>
      </c>
      <c r="H103" s="187">
        <v>2051.84</v>
      </c>
      <c r="I103" s="188"/>
      <c r="J103" s="189">
        <f>ROUND(I103*H103,2)</f>
        <v>0</v>
      </c>
      <c r="K103" s="185" t="s">
        <v>212</v>
      </c>
      <c r="L103" s="39"/>
      <c r="M103" s="190" t="s">
        <v>19</v>
      </c>
      <c r="N103" s="191" t="s">
        <v>46</v>
      </c>
      <c r="O103" s="61"/>
      <c r="P103" s="192">
        <f>O103*H103</f>
        <v>0</v>
      </c>
      <c r="Q103" s="192">
        <v>0</v>
      </c>
      <c r="R103" s="192">
        <f>Q103*H103</f>
        <v>0</v>
      </c>
      <c r="S103" s="192">
        <v>0.27600000000000002</v>
      </c>
      <c r="T103" s="193">
        <f>S103*H103</f>
        <v>566.30784000000006</v>
      </c>
      <c r="AR103" s="18" t="s">
        <v>185</v>
      </c>
      <c r="AT103" s="18" t="s">
        <v>180</v>
      </c>
      <c r="AU103" s="18" t="s">
        <v>85</v>
      </c>
      <c r="AY103" s="18" t="s">
        <v>178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83</v>
      </c>
      <c r="BK103" s="194">
        <f>ROUND(I103*H103,2)</f>
        <v>0</v>
      </c>
      <c r="BL103" s="18" t="s">
        <v>185</v>
      </c>
      <c r="BM103" s="18" t="s">
        <v>4387</v>
      </c>
    </row>
    <row r="104" spans="2:65" s="1" customFormat="1" ht="19.5">
      <c r="B104" s="35"/>
      <c r="C104" s="36"/>
      <c r="D104" s="195" t="s">
        <v>187</v>
      </c>
      <c r="E104" s="36"/>
      <c r="F104" s="196" t="s">
        <v>4388</v>
      </c>
      <c r="G104" s="36"/>
      <c r="H104" s="36"/>
      <c r="I104" s="113"/>
      <c r="J104" s="36"/>
      <c r="K104" s="36"/>
      <c r="L104" s="39"/>
      <c r="M104" s="197"/>
      <c r="N104" s="61"/>
      <c r="O104" s="61"/>
      <c r="P104" s="61"/>
      <c r="Q104" s="61"/>
      <c r="R104" s="61"/>
      <c r="S104" s="61"/>
      <c r="T104" s="62"/>
      <c r="AT104" s="18" t="s">
        <v>187</v>
      </c>
      <c r="AU104" s="18" t="s">
        <v>85</v>
      </c>
    </row>
    <row r="105" spans="2:65" s="1" customFormat="1" ht="19.5">
      <c r="B105" s="35"/>
      <c r="C105" s="36"/>
      <c r="D105" s="195" t="s">
        <v>333</v>
      </c>
      <c r="E105" s="36"/>
      <c r="F105" s="241" t="s">
        <v>4389</v>
      </c>
      <c r="G105" s="36"/>
      <c r="H105" s="36"/>
      <c r="I105" s="113"/>
      <c r="J105" s="36"/>
      <c r="K105" s="36"/>
      <c r="L105" s="39"/>
      <c r="M105" s="197"/>
      <c r="N105" s="61"/>
      <c r="O105" s="61"/>
      <c r="P105" s="61"/>
      <c r="Q105" s="61"/>
      <c r="R105" s="61"/>
      <c r="S105" s="61"/>
      <c r="T105" s="62"/>
      <c r="AT105" s="18" t="s">
        <v>333</v>
      </c>
      <c r="AU105" s="18" t="s">
        <v>85</v>
      </c>
    </row>
    <row r="106" spans="2:65" s="12" customFormat="1" ht="11.25">
      <c r="B106" s="198"/>
      <c r="C106" s="199"/>
      <c r="D106" s="195" t="s">
        <v>189</v>
      </c>
      <c r="E106" s="200" t="s">
        <v>19</v>
      </c>
      <c r="F106" s="201" t="s">
        <v>4390</v>
      </c>
      <c r="G106" s="199"/>
      <c r="H106" s="200" t="s">
        <v>19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189</v>
      </c>
      <c r="AU106" s="207" t="s">
        <v>85</v>
      </c>
      <c r="AV106" s="12" t="s">
        <v>83</v>
      </c>
      <c r="AW106" s="12" t="s">
        <v>35</v>
      </c>
      <c r="AX106" s="12" t="s">
        <v>75</v>
      </c>
      <c r="AY106" s="207" t="s">
        <v>178</v>
      </c>
    </row>
    <row r="107" spans="2:65" s="12" customFormat="1" ht="11.25">
      <c r="B107" s="198"/>
      <c r="C107" s="199"/>
      <c r="D107" s="195" t="s">
        <v>189</v>
      </c>
      <c r="E107" s="200" t="s">
        <v>19</v>
      </c>
      <c r="F107" s="201" t="s">
        <v>4391</v>
      </c>
      <c r="G107" s="199"/>
      <c r="H107" s="200" t="s">
        <v>19</v>
      </c>
      <c r="I107" s="202"/>
      <c r="J107" s="199"/>
      <c r="K107" s="199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189</v>
      </c>
      <c r="AU107" s="207" t="s">
        <v>85</v>
      </c>
      <c r="AV107" s="12" t="s">
        <v>83</v>
      </c>
      <c r="AW107" s="12" t="s">
        <v>35</v>
      </c>
      <c r="AX107" s="12" t="s">
        <v>75</v>
      </c>
      <c r="AY107" s="207" t="s">
        <v>178</v>
      </c>
    </row>
    <row r="108" spans="2:65" s="13" customFormat="1" ht="11.25">
      <c r="B108" s="208"/>
      <c r="C108" s="209"/>
      <c r="D108" s="195" t="s">
        <v>189</v>
      </c>
      <c r="E108" s="210" t="s">
        <v>19</v>
      </c>
      <c r="F108" s="211" t="s">
        <v>4392</v>
      </c>
      <c r="G108" s="209"/>
      <c r="H108" s="212">
        <v>734.4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189</v>
      </c>
      <c r="AU108" s="218" t="s">
        <v>85</v>
      </c>
      <c r="AV108" s="13" t="s">
        <v>85</v>
      </c>
      <c r="AW108" s="13" t="s">
        <v>35</v>
      </c>
      <c r="AX108" s="13" t="s">
        <v>75</v>
      </c>
      <c r="AY108" s="218" t="s">
        <v>178</v>
      </c>
    </row>
    <row r="109" spans="2:65" s="13" customFormat="1" ht="11.25">
      <c r="B109" s="208"/>
      <c r="C109" s="209"/>
      <c r="D109" s="195" t="s">
        <v>189</v>
      </c>
      <c r="E109" s="210" t="s">
        <v>19</v>
      </c>
      <c r="F109" s="211" t="s">
        <v>4393</v>
      </c>
      <c r="G109" s="209"/>
      <c r="H109" s="212">
        <v>680.2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189</v>
      </c>
      <c r="AU109" s="218" t="s">
        <v>85</v>
      </c>
      <c r="AV109" s="13" t="s">
        <v>85</v>
      </c>
      <c r="AW109" s="13" t="s">
        <v>35</v>
      </c>
      <c r="AX109" s="13" t="s">
        <v>75</v>
      </c>
      <c r="AY109" s="218" t="s">
        <v>178</v>
      </c>
    </row>
    <row r="110" spans="2:65" s="13" customFormat="1" ht="11.25">
      <c r="B110" s="208"/>
      <c r="C110" s="209"/>
      <c r="D110" s="195" t="s">
        <v>189</v>
      </c>
      <c r="E110" s="210" t="s">
        <v>19</v>
      </c>
      <c r="F110" s="211" t="s">
        <v>4394</v>
      </c>
      <c r="G110" s="209"/>
      <c r="H110" s="212">
        <v>637.24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189</v>
      </c>
      <c r="AU110" s="218" t="s">
        <v>85</v>
      </c>
      <c r="AV110" s="13" t="s">
        <v>85</v>
      </c>
      <c r="AW110" s="13" t="s">
        <v>35</v>
      </c>
      <c r="AX110" s="13" t="s">
        <v>75</v>
      </c>
      <c r="AY110" s="218" t="s">
        <v>178</v>
      </c>
    </row>
    <row r="111" spans="2:65" s="14" customFormat="1" ht="11.25">
      <c r="B111" s="219"/>
      <c r="C111" s="220"/>
      <c r="D111" s="195" t="s">
        <v>189</v>
      </c>
      <c r="E111" s="221" t="s">
        <v>19</v>
      </c>
      <c r="F111" s="222" t="s">
        <v>258</v>
      </c>
      <c r="G111" s="220"/>
      <c r="H111" s="223">
        <v>2051.84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189</v>
      </c>
      <c r="AU111" s="229" t="s">
        <v>85</v>
      </c>
      <c r="AV111" s="14" t="s">
        <v>185</v>
      </c>
      <c r="AW111" s="14" t="s">
        <v>35</v>
      </c>
      <c r="AX111" s="14" t="s">
        <v>83</v>
      </c>
      <c r="AY111" s="229" t="s">
        <v>178</v>
      </c>
    </row>
    <row r="112" spans="2:65" s="1" customFormat="1" ht="16.5" customHeight="1">
      <c r="B112" s="35"/>
      <c r="C112" s="183" t="s">
        <v>85</v>
      </c>
      <c r="D112" s="183" t="s">
        <v>180</v>
      </c>
      <c r="E112" s="184" t="s">
        <v>4395</v>
      </c>
      <c r="F112" s="185" t="s">
        <v>4396</v>
      </c>
      <c r="G112" s="186" t="s">
        <v>183</v>
      </c>
      <c r="H112" s="187">
        <v>10.19</v>
      </c>
      <c r="I112" s="188"/>
      <c r="J112" s="189">
        <f>ROUND(I112*H112,2)</f>
        <v>0</v>
      </c>
      <c r="K112" s="185" t="s">
        <v>184</v>
      </c>
      <c r="L112" s="39"/>
      <c r="M112" s="190" t="s">
        <v>19</v>
      </c>
      <c r="N112" s="191" t="s">
        <v>46</v>
      </c>
      <c r="O112" s="61"/>
      <c r="P112" s="192">
        <f>O112*H112</f>
        <v>0</v>
      </c>
      <c r="Q112" s="192">
        <v>0</v>
      </c>
      <c r="R112" s="192">
        <f>Q112*H112</f>
        <v>0</v>
      </c>
      <c r="S112" s="192">
        <v>0.26</v>
      </c>
      <c r="T112" s="193">
        <f>S112*H112</f>
        <v>2.6494</v>
      </c>
      <c r="AR112" s="18" t="s">
        <v>185</v>
      </c>
      <c r="AT112" s="18" t="s">
        <v>180</v>
      </c>
      <c r="AU112" s="18" t="s">
        <v>85</v>
      </c>
      <c r="AY112" s="18" t="s">
        <v>178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83</v>
      </c>
      <c r="BK112" s="194">
        <f>ROUND(I112*H112,2)</f>
        <v>0</v>
      </c>
      <c r="BL112" s="18" t="s">
        <v>185</v>
      </c>
      <c r="BM112" s="18" t="s">
        <v>4397</v>
      </c>
    </row>
    <row r="113" spans="2:65" s="1" customFormat="1" ht="19.5">
      <c r="B113" s="35"/>
      <c r="C113" s="36"/>
      <c r="D113" s="195" t="s">
        <v>187</v>
      </c>
      <c r="E113" s="36"/>
      <c r="F113" s="196" t="s">
        <v>4398</v>
      </c>
      <c r="G113" s="36"/>
      <c r="H113" s="36"/>
      <c r="I113" s="113"/>
      <c r="J113" s="36"/>
      <c r="K113" s="36"/>
      <c r="L113" s="39"/>
      <c r="M113" s="197"/>
      <c r="N113" s="61"/>
      <c r="O113" s="61"/>
      <c r="P113" s="61"/>
      <c r="Q113" s="61"/>
      <c r="R113" s="61"/>
      <c r="S113" s="61"/>
      <c r="T113" s="62"/>
      <c r="AT113" s="18" t="s">
        <v>187</v>
      </c>
      <c r="AU113" s="18" t="s">
        <v>85</v>
      </c>
    </row>
    <row r="114" spans="2:65" s="1" customFormat="1" ht="19.5">
      <c r="B114" s="35"/>
      <c r="C114" s="36"/>
      <c r="D114" s="195" t="s">
        <v>333</v>
      </c>
      <c r="E114" s="36"/>
      <c r="F114" s="241" t="s">
        <v>4399</v>
      </c>
      <c r="G114" s="36"/>
      <c r="H114" s="36"/>
      <c r="I114" s="113"/>
      <c r="J114" s="36"/>
      <c r="K114" s="36"/>
      <c r="L114" s="39"/>
      <c r="M114" s="197"/>
      <c r="N114" s="61"/>
      <c r="O114" s="61"/>
      <c r="P114" s="61"/>
      <c r="Q114" s="61"/>
      <c r="R114" s="61"/>
      <c r="S114" s="61"/>
      <c r="T114" s="62"/>
      <c r="AT114" s="18" t="s">
        <v>333</v>
      </c>
      <c r="AU114" s="18" t="s">
        <v>85</v>
      </c>
    </row>
    <row r="115" spans="2:65" s="12" customFormat="1" ht="11.25">
      <c r="B115" s="198"/>
      <c r="C115" s="199"/>
      <c r="D115" s="195" t="s">
        <v>189</v>
      </c>
      <c r="E115" s="200" t="s">
        <v>19</v>
      </c>
      <c r="F115" s="201" t="s">
        <v>4400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189</v>
      </c>
      <c r="AU115" s="207" t="s">
        <v>85</v>
      </c>
      <c r="AV115" s="12" t="s">
        <v>83</v>
      </c>
      <c r="AW115" s="12" t="s">
        <v>35</v>
      </c>
      <c r="AX115" s="12" t="s">
        <v>75</v>
      </c>
      <c r="AY115" s="207" t="s">
        <v>178</v>
      </c>
    </row>
    <row r="116" spans="2:65" s="13" customFormat="1" ht="11.25">
      <c r="B116" s="208"/>
      <c r="C116" s="209"/>
      <c r="D116" s="195" t="s">
        <v>189</v>
      </c>
      <c r="E116" s="210" t="s">
        <v>19</v>
      </c>
      <c r="F116" s="211" t="s">
        <v>4401</v>
      </c>
      <c r="G116" s="209"/>
      <c r="H116" s="212">
        <v>10.19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189</v>
      </c>
      <c r="AU116" s="218" t="s">
        <v>85</v>
      </c>
      <c r="AV116" s="13" t="s">
        <v>85</v>
      </c>
      <c r="AW116" s="13" t="s">
        <v>35</v>
      </c>
      <c r="AX116" s="13" t="s">
        <v>83</v>
      </c>
      <c r="AY116" s="218" t="s">
        <v>178</v>
      </c>
    </row>
    <row r="117" spans="2:65" s="1" customFormat="1" ht="16.5" customHeight="1">
      <c r="B117" s="35"/>
      <c r="C117" s="183" t="s">
        <v>198</v>
      </c>
      <c r="D117" s="183" t="s">
        <v>180</v>
      </c>
      <c r="E117" s="184" t="s">
        <v>4402</v>
      </c>
      <c r="F117" s="185" t="s">
        <v>4403</v>
      </c>
      <c r="G117" s="186" t="s">
        <v>496</v>
      </c>
      <c r="H117" s="187">
        <v>12.8</v>
      </c>
      <c r="I117" s="188"/>
      <c r="J117" s="189">
        <f>ROUND(I117*H117,2)</f>
        <v>0</v>
      </c>
      <c r="K117" s="185" t="s">
        <v>184</v>
      </c>
      <c r="L117" s="39"/>
      <c r="M117" s="190" t="s">
        <v>19</v>
      </c>
      <c r="N117" s="191" t="s">
        <v>46</v>
      </c>
      <c r="O117" s="61"/>
      <c r="P117" s="192">
        <f>O117*H117</f>
        <v>0</v>
      </c>
      <c r="Q117" s="192">
        <v>0</v>
      </c>
      <c r="R117" s="192">
        <f>Q117*H117</f>
        <v>0</v>
      </c>
      <c r="S117" s="192">
        <v>0.04</v>
      </c>
      <c r="T117" s="193">
        <f>S117*H117</f>
        <v>0.51200000000000001</v>
      </c>
      <c r="AR117" s="18" t="s">
        <v>185</v>
      </c>
      <c r="AT117" s="18" t="s">
        <v>180</v>
      </c>
      <c r="AU117" s="18" t="s">
        <v>85</v>
      </c>
      <c r="AY117" s="18" t="s">
        <v>178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83</v>
      </c>
      <c r="BK117" s="194">
        <f>ROUND(I117*H117,2)</f>
        <v>0</v>
      </c>
      <c r="BL117" s="18" t="s">
        <v>185</v>
      </c>
      <c r="BM117" s="18" t="s">
        <v>4404</v>
      </c>
    </row>
    <row r="118" spans="2:65" s="1" customFormat="1" ht="19.5">
      <c r="B118" s="35"/>
      <c r="C118" s="36"/>
      <c r="D118" s="195" t="s">
        <v>187</v>
      </c>
      <c r="E118" s="36"/>
      <c r="F118" s="196" t="s">
        <v>4405</v>
      </c>
      <c r="G118" s="36"/>
      <c r="H118" s="36"/>
      <c r="I118" s="113"/>
      <c r="J118" s="36"/>
      <c r="K118" s="36"/>
      <c r="L118" s="39"/>
      <c r="M118" s="197"/>
      <c r="N118" s="61"/>
      <c r="O118" s="61"/>
      <c r="P118" s="61"/>
      <c r="Q118" s="61"/>
      <c r="R118" s="61"/>
      <c r="S118" s="61"/>
      <c r="T118" s="62"/>
      <c r="AT118" s="18" t="s">
        <v>187</v>
      </c>
      <c r="AU118" s="18" t="s">
        <v>85</v>
      </c>
    </row>
    <row r="119" spans="2:65" s="12" customFormat="1" ht="11.25">
      <c r="B119" s="198"/>
      <c r="C119" s="199"/>
      <c r="D119" s="195" t="s">
        <v>189</v>
      </c>
      <c r="E119" s="200" t="s">
        <v>19</v>
      </c>
      <c r="F119" s="201" t="s">
        <v>4406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189</v>
      </c>
      <c r="AU119" s="207" t="s">
        <v>85</v>
      </c>
      <c r="AV119" s="12" t="s">
        <v>83</v>
      </c>
      <c r="AW119" s="12" t="s">
        <v>35</v>
      </c>
      <c r="AX119" s="12" t="s">
        <v>75</v>
      </c>
      <c r="AY119" s="207" t="s">
        <v>178</v>
      </c>
    </row>
    <row r="120" spans="2:65" s="13" customFormat="1" ht="11.25">
      <c r="B120" s="208"/>
      <c r="C120" s="209"/>
      <c r="D120" s="195" t="s">
        <v>189</v>
      </c>
      <c r="E120" s="210" t="s">
        <v>19</v>
      </c>
      <c r="F120" s="211" t="s">
        <v>4407</v>
      </c>
      <c r="G120" s="209"/>
      <c r="H120" s="212">
        <v>12.8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83</v>
      </c>
      <c r="AY120" s="218" t="s">
        <v>178</v>
      </c>
    </row>
    <row r="121" spans="2:65" s="1" customFormat="1" ht="16.5" customHeight="1">
      <c r="B121" s="35"/>
      <c r="C121" s="183" t="s">
        <v>185</v>
      </c>
      <c r="D121" s="183" t="s">
        <v>180</v>
      </c>
      <c r="E121" s="184" t="s">
        <v>623</v>
      </c>
      <c r="F121" s="185" t="s">
        <v>624</v>
      </c>
      <c r="G121" s="186" t="s">
        <v>226</v>
      </c>
      <c r="H121" s="187">
        <v>53.268000000000001</v>
      </c>
      <c r="I121" s="188"/>
      <c r="J121" s="189">
        <f>ROUND(I121*H121,2)</f>
        <v>0</v>
      </c>
      <c r="K121" s="185" t="s">
        <v>184</v>
      </c>
      <c r="L121" s="39"/>
      <c r="M121" s="190" t="s">
        <v>19</v>
      </c>
      <c r="N121" s="191" t="s">
        <v>46</v>
      </c>
      <c r="O121" s="61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8" t="s">
        <v>185</v>
      </c>
      <c r="AT121" s="18" t="s">
        <v>180</v>
      </c>
      <c r="AU121" s="18" t="s">
        <v>85</v>
      </c>
      <c r="AY121" s="18" t="s">
        <v>178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8" t="s">
        <v>83</v>
      </c>
      <c r="BK121" s="194">
        <f>ROUND(I121*H121,2)</f>
        <v>0</v>
      </c>
      <c r="BL121" s="18" t="s">
        <v>185</v>
      </c>
      <c r="BM121" s="18" t="s">
        <v>4408</v>
      </c>
    </row>
    <row r="122" spans="2:65" s="1" customFormat="1" ht="19.5">
      <c r="B122" s="35"/>
      <c r="C122" s="36"/>
      <c r="D122" s="195" t="s">
        <v>187</v>
      </c>
      <c r="E122" s="36"/>
      <c r="F122" s="196" t="s">
        <v>626</v>
      </c>
      <c r="G122" s="36"/>
      <c r="H122" s="36"/>
      <c r="I122" s="113"/>
      <c r="J122" s="36"/>
      <c r="K122" s="36"/>
      <c r="L122" s="39"/>
      <c r="M122" s="197"/>
      <c r="N122" s="61"/>
      <c r="O122" s="61"/>
      <c r="P122" s="61"/>
      <c r="Q122" s="61"/>
      <c r="R122" s="61"/>
      <c r="S122" s="61"/>
      <c r="T122" s="62"/>
      <c r="AT122" s="18" t="s">
        <v>187</v>
      </c>
      <c r="AU122" s="18" t="s">
        <v>85</v>
      </c>
    </row>
    <row r="123" spans="2:65" s="12" customFormat="1" ht="11.25">
      <c r="B123" s="198"/>
      <c r="C123" s="199"/>
      <c r="D123" s="195" t="s">
        <v>189</v>
      </c>
      <c r="E123" s="200" t="s">
        <v>19</v>
      </c>
      <c r="F123" s="201" t="s">
        <v>4409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65" s="13" customFormat="1" ht="11.25">
      <c r="B124" s="208"/>
      <c r="C124" s="209"/>
      <c r="D124" s="195" t="s">
        <v>189</v>
      </c>
      <c r="E124" s="210" t="s">
        <v>19</v>
      </c>
      <c r="F124" s="211" t="s">
        <v>4410</v>
      </c>
      <c r="G124" s="209"/>
      <c r="H124" s="212">
        <v>1.681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189</v>
      </c>
      <c r="AU124" s="218" t="s">
        <v>85</v>
      </c>
      <c r="AV124" s="13" t="s">
        <v>85</v>
      </c>
      <c r="AW124" s="13" t="s">
        <v>35</v>
      </c>
      <c r="AX124" s="13" t="s">
        <v>75</v>
      </c>
      <c r="AY124" s="218" t="s">
        <v>178</v>
      </c>
    </row>
    <row r="125" spans="2:65" s="12" customFormat="1" ht="11.25">
      <c r="B125" s="198"/>
      <c r="C125" s="199"/>
      <c r="D125" s="195" t="s">
        <v>189</v>
      </c>
      <c r="E125" s="200" t="s">
        <v>19</v>
      </c>
      <c r="F125" s="201" t="s">
        <v>4411</v>
      </c>
      <c r="G125" s="199"/>
      <c r="H125" s="200" t="s">
        <v>19</v>
      </c>
      <c r="I125" s="202"/>
      <c r="J125" s="199"/>
      <c r="K125" s="199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189</v>
      </c>
      <c r="AU125" s="207" t="s">
        <v>85</v>
      </c>
      <c r="AV125" s="12" t="s">
        <v>83</v>
      </c>
      <c r="AW125" s="12" t="s">
        <v>35</v>
      </c>
      <c r="AX125" s="12" t="s">
        <v>75</v>
      </c>
      <c r="AY125" s="207" t="s">
        <v>178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4412</v>
      </c>
      <c r="G126" s="209"/>
      <c r="H126" s="212">
        <v>0.60799999999999998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75</v>
      </c>
      <c r="AY126" s="218" t="s">
        <v>178</v>
      </c>
    </row>
    <row r="127" spans="2:65" s="15" customFormat="1" ht="11.25">
      <c r="B127" s="230"/>
      <c r="C127" s="231"/>
      <c r="D127" s="195" t="s">
        <v>189</v>
      </c>
      <c r="E127" s="232" t="s">
        <v>19</v>
      </c>
      <c r="F127" s="233" t="s">
        <v>274</v>
      </c>
      <c r="G127" s="231"/>
      <c r="H127" s="234">
        <v>2.2890000000000001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189</v>
      </c>
      <c r="AU127" s="240" t="s">
        <v>85</v>
      </c>
      <c r="AV127" s="15" t="s">
        <v>198</v>
      </c>
      <c r="AW127" s="15" t="s">
        <v>35</v>
      </c>
      <c r="AX127" s="15" t="s">
        <v>75</v>
      </c>
      <c r="AY127" s="240" t="s">
        <v>178</v>
      </c>
    </row>
    <row r="128" spans="2:65" s="12" customFormat="1" ht="11.25">
      <c r="B128" s="198"/>
      <c r="C128" s="199"/>
      <c r="D128" s="195" t="s">
        <v>189</v>
      </c>
      <c r="E128" s="200" t="s">
        <v>19</v>
      </c>
      <c r="F128" s="201" t="s">
        <v>4413</v>
      </c>
      <c r="G128" s="199"/>
      <c r="H128" s="200" t="s">
        <v>19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189</v>
      </c>
      <c r="AU128" s="207" t="s">
        <v>85</v>
      </c>
      <c r="AV128" s="12" t="s">
        <v>83</v>
      </c>
      <c r="AW128" s="12" t="s">
        <v>35</v>
      </c>
      <c r="AX128" s="12" t="s">
        <v>75</v>
      </c>
      <c r="AY128" s="207" t="s">
        <v>178</v>
      </c>
    </row>
    <row r="129" spans="2:65" s="12" customFormat="1" ht="11.25">
      <c r="B129" s="198"/>
      <c r="C129" s="199"/>
      <c r="D129" s="195" t="s">
        <v>189</v>
      </c>
      <c r="E129" s="200" t="s">
        <v>19</v>
      </c>
      <c r="F129" s="201" t="s">
        <v>4414</v>
      </c>
      <c r="G129" s="199"/>
      <c r="H129" s="200" t="s">
        <v>19</v>
      </c>
      <c r="I129" s="202"/>
      <c r="J129" s="199"/>
      <c r="K129" s="199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189</v>
      </c>
      <c r="AU129" s="207" t="s">
        <v>85</v>
      </c>
      <c r="AV129" s="12" t="s">
        <v>83</v>
      </c>
      <c r="AW129" s="12" t="s">
        <v>35</v>
      </c>
      <c r="AX129" s="12" t="s">
        <v>75</v>
      </c>
      <c r="AY129" s="207" t="s">
        <v>178</v>
      </c>
    </row>
    <row r="130" spans="2:65" s="13" customFormat="1" ht="11.25">
      <c r="B130" s="208"/>
      <c r="C130" s="209"/>
      <c r="D130" s="195" t="s">
        <v>189</v>
      </c>
      <c r="E130" s="210" t="s">
        <v>19</v>
      </c>
      <c r="F130" s="211" t="s">
        <v>4415</v>
      </c>
      <c r="G130" s="209"/>
      <c r="H130" s="212">
        <v>50.978999999999999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189</v>
      </c>
      <c r="AU130" s="218" t="s">
        <v>85</v>
      </c>
      <c r="AV130" s="13" t="s">
        <v>85</v>
      </c>
      <c r="AW130" s="13" t="s">
        <v>35</v>
      </c>
      <c r="AX130" s="13" t="s">
        <v>75</v>
      </c>
      <c r="AY130" s="218" t="s">
        <v>178</v>
      </c>
    </row>
    <row r="131" spans="2:65" s="14" customFormat="1" ht="11.25">
      <c r="B131" s="219"/>
      <c r="C131" s="220"/>
      <c r="D131" s="195" t="s">
        <v>189</v>
      </c>
      <c r="E131" s="221" t="s">
        <v>19</v>
      </c>
      <c r="F131" s="222" t="s">
        <v>258</v>
      </c>
      <c r="G131" s="220"/>
      <c r="H131" s="223">
        <v>53.268000000000001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189</v>
      </c>
      <c r="AU131" s="229" t="s">
        <v>85</v>
      </c>
      <c r="AV131" s="14" t="s">
        <v>185</v>
      </c>
      <c r="AW131" s="14" t="s">
        <v>35</v>
      </c>
      <c r="AX131" s="14" t="s">
        <v>83</v>
      </c>
      <c r="AY131" s="229" t="s">
        <v>178</v>
      </c>
    </row>
    <row r="132" spans="2:65" s="1" customFormat="1" ht="16.5" customHeight="1">
      <c r="B132" s="35"/>
      <c r="C132" s="183" t="s">
        <v>209</v>
      </c>
      <c r="D132" s="183" t="s">
        <v>180</v>
      </c>
      <c r="E132" s="184" t="s">
        <v>631</v>
      </c>
      <c r="F132" s="185" t="s">
        <v>632</v>
      </c>
      <c r="G132" s="186" t="s">
        <v>226</v>
      </c>
      <c r="H132" s="187">
        <v>53.268000000000001</v>
      </c>
      <c r="I132" s="188"/>
      <c r="J132" s="189">
        <f>ROUND(I132*H132,2)</f>
        <v>0</v>
      </c>
      <c r="K132" s="185" t="s">
        <v>184</v>
      </c>
      <c r="L132" s="39"/>
      <c r="M132" s="190" t="s">
        <v>19</v>
      </c>
      <c r="N132" s="191" t="s">
        <v>46</v>
      </c>
      <c r="O132" s="61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8" t="s">
        <v>185</v>
      </c>
      <c r="AT132" s="18" t="s">
        <v>180</v>
      </c>
      <c r="AU132" s="18" t="s">
        <v>85</v>
      </c>
      <c r="AY132" s="18" t="s">
        <v>178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83</v>
      </c>
      <c r="BK132" s="194">
        <f>ROUND(I132*H132,2)</f>
        <v>0</v>
      </c>
      <c r="BL132" s="18" t="s">
        <v>185</v>
      </c>
      <c r="BM132" s="18" t="s">
        <v>4416</v>
      </c>
    </row>
    <row r="133" spans="2:65" s="1" customFormat="1" ht="19.5">
      <c r="B133" s="35"/>
      <c r="C133" s="36"/>
      <c r="D133" s="195" t="s">
        <v>187</v>
      </c>
      <c r="E133" s="36"/>
      <c r="F133" s="196" t="s">
        <v>634</v>
      </c>
      <c r="G133" s="36"/>
      <c r="H133" s="36"/>
      <c r="I133" s="113"/>
      <c r="J133" s="36"/>
      <c r="K133" s="36"/>
      <c r="L133" s="39"/>
      <c r="M133" s="197"/>
      <c r="N133" s="61"/>
      <c r="O133" s="61"/>
      <c r="P133" s="61"/>
      <c r="Q133" s="61"/>
      <c r="R133" s="61"/>
      <c r="S133" s="61"/>
      <c r="T133" s="62"/>
      <c r="AT133" s="18" t="s">
        <v>187</v>
      </c>
      <c r="AU133" s="18" t="s">
        <v>85</v>
      </c>
    </row>
    <row r="134" spans="2:65" s="12" customFormat="1" ht="11.25">
      <c r="B134" s="198"/>
      <c r="C134" s="199"/>
      <c r="D134" s="195" t="s">
        <v>189</v>
      </c>
      <c r="E134" s="200" t="s">
        <v>19</v>
      </c>
      <c r="F134" s="201" t="s">
        <v>4417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65" s="13" customFormat="1" ht="11.25">
      <c r="B135" s="208"/>
      <c r="C135" s="209"/>
      <c r="D135" s="195" t="s">
        <v>189</v>
      </c>
      <c r="E135" s="210" t="s">
        <v>19</v>
      </c>
      <c r="F135" s="211" t="s">
        <v>4418</v>
      </c>
      <c r="G135" s="209"/>
      <c r="H135" s="212">
        <v>53.268000000000001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189</v>
      </c>
      <c r="AU135" s="218" t="s">
        <v>85</v>
      </c>
      <c r="AV135" s="13" t="s">
        <v>85</v>
      </c>
      <c r="AW135" s="13" t="s">
        <v>35</v>
      </c>
      <c r="AX135" s="13" t="s">
        <v>83</v>
      </c>
      <c r="AY135" s="218" t="s">
        <v>178</v>
      </c>
    </row>
    <row r="136" spans="2:65" s="1" customFormat="1" ht="16.5" customHeight="1">
      <c r="B136" s="35"/>
      <c r="C136" s="183" t="s">
        <v>218</v>
      </c>
      <c r="D136" s="183" t="s">
        <v>180</v>
      </c>
      <c r="E136" s="184" t="s">
        <v>637</v>
      </c>
      <c r="F136" s="185" t="s">
        <v>638</v>
      </c>
      <c r="G136" s="186" t="s">
        <v>226</v>
      </c>
      <c r="H136" s="187">
        <v>15.035</v>
      </c>
      <c r="I136" s="188"/>
      <c r="J136" s="189">
        <f>ROUND(I136*H136,2)</f>
        <v>0</v>
      </c>
      <c r="K136" s="185" t="s">
        <v>184</v>
      </c>
      <c r="L136" s="39"/>
      <c r="M136" s="190" t="s">
        <v>19</v>
      </c>
      <c r="N136" s="191" t="s">
        <v>46</v>
      </c>
      <c r="O136" s="61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18" t="s">
        <v>185</v>
      </c>
      <c r="AT136" s="18" t="s">
        <v>180</v>
      </c>
      <c r="AU136" s="18" t="s">
        <v>85</v>
      </c>
      <c r="AY136" s="18" t="s">
        <v>178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83</v>
      </c>
      <c r="BK136" s="194">
        <f>ROUND(I136*H136,2)</f>
        <v>0</v>
      </c>
      <c r="BL136" s="18" t="s">
        <v>185</v>
      </c>
      <c r="BM136" s="18" t="s">
        <v>4419</v>
      </c>
    </row>
    <row r="137" spans="2:65" s="1" customFormat="1" ht="11.25">
      <c r="B137" s="35"/>
      <c r="C137" s="36"/>
      <c r="D137" s="195" t="s">
        <v>187</v>
      </c>
      <c r="E137" s="36"/>
      <c r="F137" s="196" t="s">
        <v>640</v>
      </c>
      <c r="G137" s="36"/>
      <c r="H137" s="36"/>
      <c r="I137" s="113"/>
      <c r="J137" s="36"/>
      <c r="K137" s="36"/>
      <c r="L137" s="39"/>
      <c r="M137" s="197"/>
      <c r="N137" s="61"/>
      <c r="O137" s="61"/>
      <c r="P137" s="61"/>
      <c r="Q137" s="61"/>
      <c r="R137" s="61"/>
      <c r="S137" s="61"/>
      <c r="T137" s="62"/>
      <c r="AT137" s="18" t="s">
        <v>187</v>
      </c>
      <c r="AU137" s="18" t="s">
        <v>85</v>
      </c>
    </row>
    <row r="138" spans="2:65" s="12" customFormat="1" ht="11.25">
      <c r="B138" s="198"/>
      <c r="C138" s="199"/>
      <c r="D138" s="195" t="s">
        <v>189</v>
      </c>
      <c r="E138" s="200" t="s">
        <v>19</v>
      </c>
      <c r="F138" s="201" t="s">
        <v>4420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189</v>
      </c>
      <c r="AU138" s="207" t="s">
        <v>85</v>
      </c>
      <c r="AV138" s="12" t="s">
        <v>83</v>
      </c>
      <c r="AW138" s="12" t="s">
        <v>35</v>
      </c>
      <c r="AX138" s="12" t="s">
        <v>75</v>
      </c>
      <c r="AY138" s="207" t="s">
        <v>178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4421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4422</v>
      </c>
      <c r="G140" s="209"/>
      <c r="H140" s="212">
        <v>4.835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65" s="12" customFormat="1" ht="11.25">
      <c r="B141" s="198"/>
      <c r="C141" s="199"/>
      <c r="D141" s="195" t="s">
        <v>189</v>
      </c>
      <c r="E141" s="200" t="s">
        <v>19</v>
      </c>
      <c r="F141" s="201" t="s">
        <v>4423</v>
      </c>
      <c r="G141" s="199"/>
      <c r="H141" s="200" t="s">
        <v>19</v>
      </c>
      <c r="I141" s="202"/>
      <c r="J141" s="199"/>
      <c r="K141" s="199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189</v>
      </c>
      <c r="AU141" s="207" t="s">
        <v>85</v>
      </c>
      <c r="AV141" s="12" t="s">
        <v>83</v>
      </c>
      <c r="AW141" s="12" t="s">
        <v>35</v>
      </c>
      <c r="AX141" s="12" t="s">
        <v>75</v>
      </c>
      <c r="AY141" s="207" t="s">
        <v>178</v>
      </c>
    </row>
    <row r="142" spans="2:65" s="12" customFormat="1" ht="11.25">
      <c r="B142" s="198"/>
      <c r="C142" s="199"/>
      <c r="D142" s="195" t="s">
        <v>189</v>
      </c>
      <c r="E142" s="200" t="s">
        <v>19</v>
      </c>
      <c r="F142" s="201" t="s">
        <v>4424</v>
      </c>
      <c r="G142" s="199"/>
      <c r="H142" s="200" t="s">
        <v>19</v>
      </c>
      <c r="I142" s="202"/>
      <c r="J142" s="199"/>
      <c r="K142" s="199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189</v>
      </c>
      <c r="AU142" s="207" t="s">
        <v>85</v>
      </c>
      <c r="AV142" s="12" t="s">
        <v>83</v>
      </c>
      <c r="AW142" s="12" t="s">
        <v>35</v>
      </c>
      <c r="AX142" s="12" t="s">
        <v>75</v>
      </c>
      <c r="AY142" s="207" t="s">
        <v>178</v>
      </c>
    </row>
    <row r="143" spans="2:65" s="13" customFormat="1" ht="11.25">
      <c r="B143" s="208"/>
      <c r="C143" s="209"/>
      <c r="D143" s="195" t="s">
        <v>189</v>
      </c>
      <c r="E143" s="210" t="s">
        <v>19</v>
      </c>
      <c r="F143" s="211" t="s">
        <v>4425</v>
      </c>
      <c r="G143" s="209"/>
      <c r="H143" s="212">
        <v>10.199999999999999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189</v>
      </c>
      <c r="AU143" s="218" t="s">
        <v>85</v>
      </c>
      <c r="AV143" s="13" t="s">
        <v>85</v>
      </c>
      <c r="AW143" s="13" t="s">
        <v>35</v>
      </c>
      <c r="AX143" s="13" t="s">
        <v>75</v>
      </c>
      <c r="AY143" s="218" t="s">
        <v>178</v>
      </c>
    </row>
    <row r="144" spans="2:65" s="14" customFormat="1" ht="11.25">
      <c r="B144" s="219"/>
      <c r="C144" s="220"/>
      <c r="D144" s="195" t="s">
        <v>189</v>
      </c>
      <c r="E144" s="221" t="s">
        <v>19</v>
      </c>
      <c r="F144" s="222" t="s">
        <v>258</v>
      </c>
      <c r="G144" s="220"/>
      <c r="H144" s="223">
        <v>15.035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189</v>
      </c>
      <c r="AU144" s="229" t="s">
        <v>85</v>
      </c>
      <c r="AV144" s="14" t="s">
        <v>185</v>
      </c>
      <c r="AW144" s="14" t="s">
        <v>35</v>
      </c>
      <c r="AX144" s="14" t="s">
        <v>83</v>
      </c>
      <c r="AY144" s="229" t="s">
        <v>178</v>
      </c>
    </row>
    <row r="145" spans="2:65" s="1" customFormat="1" ht="16.5" customHeight="1">
      <c r="B145" s="35"/>
      <c r="C145" s="183" t="s">
        <v>223</v>
      </c>
      <c r="D145" s="183" t="s">
        <v>180</v>
      </c>
      <c r="E145" s="184" t="s">
        <v>663</v>
      </c>
      <c r="F145" s="185" t="s">
        <v>664</v>
      </c>
      <c r="G145" s="186" t="s">
        <v>226</v>
      </c>
      <c r="H145" s="187">
        <v>15.035</v>
      </c>
      <c r="I145" s="188"/>
      <c r="J145" s="189">
        <f>ROUND(I145*H145,2)</f>
        <v>0</v>
      </c>
      <c r="K145" s="185" t="s">
        <v>184</v>
      </c>
      <c r="L145" s="39"/>
      <c r="M145" s="190" t="s">
        <v>19</v>
      </c>
      <c r="N145" s="191" t="s">
        <v>46</v>
      </c>
      <c r="O145" s="6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18" t="s">
        <v>185</v>
      </c>
      <c r="AT145" s="18" t="s">
        <v>180</v>
      </c>
      <c r="AU145" s="18" t="s">
        <v>85</v>
      </c>
      <c r="AY145" s="18" t="s">
        <v>178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83</v>
      </c>
      <c r="BK145" s="194">
        <f>ROUND(I145*H145,2)</f>
        <v>0</v>
      </c>
      <c r="BL145" s="18" t="s">
        <v>185</v>
      </c>
      <c r="BM145" s="18" t="s">
        <v>4426</v>
      </c>
    </row>
    <row r="146" spans="2:65" s="1" customFormat="1" ht="19.5">
      <c r="B146" s="35"/>
      <c r="C146" s="36"/>
      <c r="D146" s="195" t="s">
        <v>187</v>
      </c>
      <c r="E146" s="36"/>
      <c r="F146" s="196" t="s">
        <v>666</v>
      </c>
      <c r="G146" s="36"/>
      <c r="H146" s="36"/>
      <c r="I146" s="113"/>
      <c r="J146" s="36"/>
      <c r="K146" s="36"/>
      <c r="L146" s="39"/>
      <c r="M146" s="197"/>
      <c r="N146" s="61"/>
      <c r="O146" s="61"/>
      <c r="P146" s="61"/>
      <c r="Q146" s="61"/>
      <c r="R146" s="61"/>
      <c r="S146" s="61"/>
      <c r="T146" s="62"/>
      <c r="AT146" s="18" t="s">
        <v>187</v>
      </c>
      <c r="AU146" s="18" t="s">
        <v>85</v>
      </c>
    </row>
    <row r="147" spans="2:65" s="12" customFormat="1" ht="11.25">
      <c r="B147" s="198"/>
      <c r="C147" s="199"/>
      <c r="D147" s="195" t="s">
        <v>189</v>
      </c>
      <c r="E147" s="200" t="s">
        <v>19</v>
      </c>
      <c r="F147" s="201" t="s">
        <v>667</v>
      </c>
      <c r="G147" s="199"/>
      <c r="H147" s="200" t="s">
        <v>19</v>
      </c>
      <c r="I147" s="202"/>
      <c r="J147" s="199"/>
      <c r="K147" s="199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189</v>
      </c>
      <c r="AU147" s="207" t="s">
        <v>85</v>
      </c>
      <c r="AV147" s="12" t="s">
        <v>83</v>
      </c>
      <c r="AW147" s="12" t="s">
        <v>35</v>
      </c>
      <c r="AX147" s="12" t="s">
        <v>75</v>
      </c>
      <c r="AY147" s="207" t="s">
        <v>178</v>
      </c>
    </row>
    <row r="148" spans="2:65" s="13" customFormat="1" ht="11.25">
      <c r="B148" s="208"/>
      <c r="C148" s="209"/>
      <c r="D148" s="195" t="s">
        <v>189</v>
      </c>
      <c r="E148" s="210" t="s">
        <v>19</v>
      </c>
      <c r="F148" s="211" t="s">
        <v>4427</v>
      </c>
      <c r="G148" s="209"/>
      <c r="H148" s="212">
        <v>15.035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189</v>
      </c>
      <c r="AU148" s="218" t="s">
        <v>85</v>
      </c>
      <c r="AV148" s="13" t="s">
        <v>85</v>
      </c>
      <c r="AW148" s="13" t="s">
        <v>35</v>
      </c>
      <c r="AX148" s="13" t="s">
        <v>83</v>
      </c>
      <c r="AY148" s="218" t="s">
        <v>178</v>
      </c>
    </row>
    <row r="149" spans="2:65" s="1" customFormat="1" ht="16.5" customHeight="1">
      <c r="B149" s="35"/>
      <c r="C149" s="183" t="s">
        <v>230</v>
      </c>
      <c r="D149" s="183" t="s">
        <v>180</v>
      </c>
      <c r="E149" s="184" t="s">
        <v>4428</v>
      </c>
      <c r="F149" s="185" t="s">
        <v>4429</v>
      </c>
      <c r="G149" s="186" t="s">
        <v>226</v>
      </c>
      <c r="H149" s="187">
        <v>0.74399999999999999</v>
      </c>
      <c r="I149" s="188"/>
      <c r="J149" s="189">
        <f>ROUND(I149*H149,2)</f>
        <v>0</v>
      </c>
      <c r="K149" s="185" t="s">
        <v>184</v>
      </c>
      <c r="L149" s="39"/>
      <c r="M149" s="190" t="s">
        <v>19</v>
      </c>
      <c r="N149" s="191" t="s">
        <v>46</v>
      </c>
      <c r="O149" s="6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8" t="s">
        <v>185</v>
      </c>
      <c r="AT149" s="18" t="s">
        <v>180</v>
      </c>
      <c r="AU149" s="18" t="s">
        <v>85</v>
      </c>
      <c r="AY149" s="18" t="s">
        <v>178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83</v>
      </c>
      <c r="BK149" s="194">
        <f>ROUND(I149*H149,2)</f>
        <v>0</v>
      </c>
      <c r="BL149" s="18" t="s">
        <v>185</v>
      </c>
      <c r="BM149" s="18" t="s">
        <v>4430</v>
      </c>
    </row>
    <row r="150" spans="2:65" s="1" customFormat="1" ht="19.5">
      <c r="B150" s="35"/>
      <c r="C150" s="36"/>
      <c r="D150" s="195" t="s">
        <v>187</v>
      </c>
      <c r="E150" s="36"/>
      <c r="F150" s="196" t="s">
        <v>4431</v>
      </c>
      <c r="G150" s="36"/>
      <c r="H150" s="36"/>
      <c r="I150" s="113"/>
      <c r="J150" s="36"/>
      <c r="K150" s="36"/>
      <c r="L150" s="39"/>
      <c r="M150" s="197"/>
      <c r="N150" s="61"/>
      <c r="O150" s="61"/>
      <c r="P150" s="61"/>
      <c r="Q150" s="61"/>
      <c r="R150" s="61"/>
      <c r="S150" s="61"/>
      <c r="T150" s="62"/>
      <c r="AT150" s="18" t="s">
        <v>187</v>
      </c>
      <c r="AU150" s="18" t="s">
        <v>85</v>
      </c>
    </row>
    <row r="151" spans="2:65" s="12" customFormat="1" ht="11.25">
      <c r="B151" s="198"/>
      <c r="C151" s="199"/>
      <c r="D151" s="195" t="s">
        <v>189</v>
      </c>
      <c r="E151" s="200" t="s">
        <v>19</v>
      </c>
      <c r="F151" s="201" t="s">
        <v>4432</v>
      </c>
      <c r="G151" s="199"/>
      <c r="H151" s="200" t="s">
        <v>19</v>
      </c>
      <c r="I151" s="202"/>
      <c r="J151" s="199"/>
      <c r="K151" s="199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189</v>
      </c>
      <c r="AU151" s="207" t="s">
        <v>85</v>
      </c>
      <c r="AV151" s="12" t="s">
        <v>83</v>
      </c>
      <c r="AW151" s="12" t="s">
        <v>35</v>
      </c>
      <c r="AX151" s="12" t="s">
        <v>75</v>
      </c>
      <c r="AY151" s="207" t="s">
        <v>178</v>
      </c>
    </row>
    <row r="152" spans="2:65" s="12" customFormat="1" ht="11.25">
      <c r="B152" s="198"/>
      <c r="C152" s="199"/>
      <c r="D152" s="195" t="s">
        <v>189</v>
      </c>
      <c r="E152" s="200" t="s">
        <v>19</v>
      </c>
      <c r="F152" s="201" t="s">
        <v>4433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189</v>
      </c>
      <c r="AU152" s="207" t="s">
        <v>85</v>
      </c>
      <c r="AV152" s="12" t="s">
        <v>83</v>
      </c>
      <c r="AW152" s="12" t="s">
        <v>35</v>
      </c>
      <c r="AX152" s="12" t="s">
        <v>75</v>
      </c>
      <c r="AY152" s="207" t="s">
        <v>178</v>
      </c>
    </row>
    <row r="153" spans="2:65" s="13" customFormat="1" ht="11.25">
      <c r="B153" s="208"/>
      <c r="C153" s="209"/>
      <c r="D153" s="195" t="s">
        <v>189</v>
      </c>
      <c r="E153" s="210" t="s">
        <v>19</v>
      </c>
      <c r="F153" s="211" t="s">
        <v>4434</v>
      </c>
      <c r="G153" s="209"/>
      <c r="H153" s="212">
        <v>0.32200000000000001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189</v>
      </c>
      <c r="AU153" s="218" t="s">
        <v>85</v>
      </c>
      <c r="AV153" s="13" t="s">
        <v>85</v>
      </c>
      <c r="AW153" s="13" t="s">
        <v>35</v>
      </c>
      <c r="AX153" s="13" t="s">
        <v>75</v>
      </c>
      <c r="AY153" s="218" t="s">
        <v>178</v>
      </c>
    </row>
    <row r="154" spans="2:65" s="12" customFormat="1" ht="11.25">
      <c r="B154" s="198"/>
      <c r="C154" s="199"/>
      <c r="D154" s="195" t="s">
        <v>189</v>
      </c>
      <c r="E154" s="200" t="s">
        <v>19</v>
      </c>
      <c r="F154" s="201" t="s">
        <v>4435</v>
      </c>
      <c r="G154" s="199"/>
      <c r="H154" s="200" t="s">
        <v>19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189</v>
      </c>
      <c r="AU154" s="207" t="s">
        <v>85</v>
      </c>
      <c r="AV154" s="12" t="s">
        <v>83</v>
      </c>
      <c r="AW154" s="12" t="s">
        <v>35</v>
      </c>
      <c r="AX154" s="12" t="s">
        <v>75</v>
      </c>
      <c r="AY154" s="207" t="s">
        <v>178</v>
      </c>
    </row>
    <row r="155" spans="2:65" s="13" customFormat="1" ht="11.25">
      <c r="B155" s="208"/>
      <c r="C155" s="209"/>
      <c r="D155" s="195" t="s">
        <v>189</v>
      </c>
      <c r="E155" s="210" t="s">
        <v>19</v>
      </c>
      <c r="F155" s="211" t="s">
        <v>4436</v>
      </c>
      <c r="G155" s="209"/>
      <c r="H155" s="212">
        <v>0.42199999999999999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189</v>
      </c>
      <c r="AU155" s="218" t="s">
        <v>85</v>
      </c>
      <c r="AV155" s="13" t="s">
        <v>85</v>
      </c>
      <c r="AW155" s="13" t="s">
        <v>35</v>
      </c>
      <c r="AX155" s="13" t="s">
        <v>75</v>
      </c>
      <c r="AY155" s="218" t="s">
        <v>178</v>
      </c>
    </row>
    <row r="156" spans="2:65" s="14" customFormat="1" ht="11.25">
      <c r="B156" s="219"/>
      <c r="C156" s="220"/>
      <c r="D156" s="195" t="s">
        <v>189</v>
      </c>
      <c r="E156" s="221" t="s">
        <v>19</v>
      </c>
      <c r="F156" s="222" t="s">
        <v>258</v>
      </c>
      <c r="G156" s="220"/>
      <c r="H156" s="223">
        <v>0.74399999999999999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189</v>
      </c>
      <c r="AU156" s="229" t="s">
        <v>85</v>
      </c>
      <c r="AV156" s="14" t="s">
        <v>185</v>
      </c>
      <c r="AW156" s="14" t="s">
        <v>35</v>
      </c>
      <c r="AX156" s="14" t="s">
        <v>83</v>
      </c>
      <c r="AY156" s="229" t="s">
        <v>178</v>
      </c>
    </row>
    <row r="157" spans="2:65" s="1" customFormat="1" ht="16.5" customHeight="1">
      <c r="B157" s="35"/>
      <c r="C157" s="183" t="s">
        <v>216</v>
      </c>
      <c r="D157" s="183" t="s">
        <v>180</v>
      </c>
      <c r="E157" s="184" t="s">
        <v>4437</v>
      </c>
      <c r="F157" s="185" t="s">
        <v>4438</v>
      </c>
      <c r="G157" s="186" t="s">
        <v>226</v>
      </c>
      <c r="H157" s="187">
        <v>0.74399999999999999</v>
      </c>
      <c r="I157" s="188"/>
      <c r="J157" s="189">
        <f>ROUND(I157*H157,2)</f>
        <v>0</v>
      </c>
      <c r="K157" s="185" t="s">
        <v>184</v>
      </c>
      <c r="L157" s="39"/>
      <c r="M157" s="190" t="s">
        <v>19</v>
      </c>
      <c r="N157" s="191" t="s">
        <v>46</v>
      </c>
      <c r="O157" s="6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8" t="s">
        <v>185</v>
      </c>
      <c r="AT157" s="18" t="s">
        <v>180</v>
      </c>
      <c r="AU157" s="18" t="s">
        <v>85</v>
      </c>
      <c r="AY157" s="18" t="s">
        <v>178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83</v>
      </c>
      <c r="BK157" s="194">
        <f>ROUND(I157*H157,2)</f>
        <v>0</v>
      </c>
      <c r="BL157" s="18" t="s">
        <v>185</v>
      </c>
      <c r="BM157" s="18" t="s">
        <v>4439</v>
      </c>
    </row>
    <row r="158" spans="2:65" s="1" customFormat="1" ht="19.5">
      <c r="B158" s="35"/>
      <c r="C158" s="36"/>
      <c r="D158" s="195" t="s">
        <v>187</v>
      </c>
      <c r="E158" s="36"/>
      <c r="F158" s="196" t="s">
        <v>4440</v>
      </c>
      <c r="G158" s="36"/>
      <c r="H158" s="36"/>
      <c r="I158" s="113"/>
      <c r="J158" s="36"/>
      <c r="K158" s="36"/>
      <c r="L158" s="39"/>
      <c r="M158" s="197"/>
      <c r="N158" s="61"/>
      <c r="O158" s="61"/>
      <c r="P158" s="61"/>
      <c r="Q158" s="61"/>
      <c r="R158" s="61"/>
      <c r="S158" s="61"/>
      <c r="T158" s="62"/>
      <c r="AT158" s="18" t="s">
        <v>187</v>
      </c>
      <c r="AU158" s="18" t="s">
        <v>85</v>
      </c>
    </row>
    <row r="159" spans="2:65" s="12" customFormat="1" ht="11.25">
      <c r="B159" s="198"/>
      <c r="C159" s="199"/>
      <c r="D159" s="195" t="s">
        <v>189</v>
      </c>
      <c r="E159" s="200" t="s">
        <v>19</v>
      </c>
      <c r="F159" s="201" t="s">
        <v>4441</v>
      </c>
      <c r="G159" s="199"/>
      <c r="H159" s="200" t="s">
        <v>19</v>
      </c>
      <c r="I159" s="202"/>
      <c r="J159" s="199"/>
      <c r="K159" s="199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189</v>
      </c>
      <c r="AU159" s="207" t="s">
        <v>85</v>
      </c>
      <c r="AV159" s="12" t="s">
        <v>83</v>
      </c>
      <c r="AW159" s="12" t="s">
        <v>35</v>
      </c>
      <c r="AX159" s="12" t="s">
        <v>75</v>
      </c>
      <c r="AY159" s="207" t="s">
        <v>178</v>
      </c>
    </row>
    <row r="160" spans="2:65" s="13" customFormat="1" ht="11.25">
      <c r="B160" s="208"/>
      <c r="C160" s="209"/>
      <c r="D160" s="195" t="s">
        <v>189</v>
      </c>
      <c r="E160" s="210" t="s">
        <v>19</v>
      </c>
      <c r="F160" s="211" t="s">
        <v>4442</v>
      </c>
      <c r="G160" s="209"/>
      <c r="H160" s="212">
        <v>0.74399999999999999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189</v>
      </c>
      <c r="AU160" s="218" t="s">
        <v>85</v>
      </c>
      <c r="AV160" s="13" t="s">
        <v>85</v>
      </c>
      <c r="AW160" s="13" t="s">
        <v>35</v>
      </c>
      <c r="AX160" s="13" t="s">
        <v>83</v>
      </c>
      <c r="AY160" s="218" t="s">
        <v>178</v>
      </c>
    </row>
    <row r="161" spans="2:65" s="1" customFormat="1" ht="16.5" customHeight="1">
      <c r="B161" s="35"/>
      <c r="C161" s="183" t="s">
        <v>243</v>
      </c>
      <c r="D161" s="183" t="s">
        <v>180</v>
      </c>
      <c r="E161" s="184" t="s">
        <v>669</v>
      </c>
      <c r="F161" s="185" t="s">
        <v>670</v>
      </c>
      <c r="G161" s="186" t="s">
        <v>226</v>
      </c>
      <c r="H161" s="187">
        <v>15.035</v>
      </c>
      <c r="I161" s="188"/>
      <c r="J161" s="189">
        <f>ROUND(I161*H161,2)</f>
        <v>0</v>
      </c>
      <c r="K161" s="185" t="s">
        <v>184</v>
      </c>
      <c r="L161" s="39"/>
      <c r="M161" s="190" t="s">
        <v>19</v>
      </c>
      <c r="N161" s="191" t="s">
        <v>46</v>
      </c>
      <c r="O161" s="61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18" t="s">
        <v>185</v>
      </c>
      <c r="AT161" s="18" t="s">
        <v>180</v>
      </c>
      <c r="AU161" s="18" t="s">
        <v>85</v>
      </c>
      <c r="AY161" s="18" t="s">
        <v>178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83</v>
      </c>
      <c r="BK161" s="194">
        <f>ROUND(I161*H161,2)</f>
        <v>0</v>
      </c>
      <c r="BL161" s="18" t="s">
        <v>185</v>
      </c>
      <c r="BM161" s="18" t="s">
        <v>4443</v>
      </c>
    </row>
    <row r="162" spans="2:65" s="1" customFormat="1" ht="11.25">
      <c r="B162" s="35"/>
      <c r="C162" s="36"/>
      <c r="D162" s="195" t="s">
        <v>187</v>
      </c>
      <c r="E162" s="36"/>
      <c r="F162" s="196" t="s">
        <v>672</v>
      </c>
      <c r="G162" s="36"/>
      <c r="H162" s="36"/>
      <c r="I162" s="113"/>
      <c r="J162" s="36"/>
      <c r="K162" s="36"/>
      <c r="L162" s="39"/>
      <c r="M162" s="197"/>
      <c r="N162" s="61"/>
      <c r="O162" s="61"/>
      <c r="P162" s="61"/>
      <c r="Q162" s="61"/>
      <c r="R162" s="61"/>
      <c r="S162" s="61"/>
      <c r="T162" s="62"/>
      <c r="AT162" s="18" t="s">
        <v>187</v>
      </c>
      <c r="AU162" s="18" t="s">
        <v>85</v>
      </c>
    </row>
    <row r="163" spans="2:65" s="12" customFormat="1" ht="11.25">
      <c r="B163" s="198"/>
      <c r="C163" s="199"/>
      <c r="D163" s="195" t="s">
        <v>189</v>
      </c>
      <c r="E163" s="200" t="s">
        <v>19</v>
      </c>
      <c r="F163" s="201" t="s">
        <v>4444</v>
      </c>
      <c r="G163" s="199"/>
      <c r="H163" s="200" t="s">
        <v>19</v>
      </c>
      <c r="I163" s="202"/>
      <c r="J163" s="199"/>
      <c r="K163" s="199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189</v>
      </c>
      <c r="AU163" s="207" t="s">
        <v>85</v>
      </c>
      <c r="AV163" s="12" t="s">
        <v>83</v>
      </c>
      <c r="AW163" s="12" t="s">
        <v>35</v>
      </c>
      <c r="AX163" s="12" t="s">
        <v>75</v>
      </c>
      <c r="AY163" s="207" t="s">
        <v>178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4445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2" customFormat="1" ht="11.25">
      <c r="B165" s="198"/>
      <c r="C165" s="199"/>
      <c r="D165" s="195" t="s">
        <v>189</v>
      </c>
      <c r="E165" s="200" t="s">
        <v>19</v>
      </c>
      <c r="F165" s="201" t="s">
        <v>4421</v>
      </c>
      <c r="G165" s="199"/>
      <c r="H165" s="200" t="s">
        <v>19</v>
      </c>
      <c r="I165" s="202"/>
      <c r="J165" s="199"/>
      <c r="K165" s="199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189</v>
      </c>
      <c r="AU165" s="207" t="s">
        <v>85</v>
      </c>
      <c r="AV165" s="12" t="s">
        <v>83</v>
      </c>
      <c r="AW165" s="12" t="s">
        <v>35</v>
      </c>
      <c r="AX165" s="12" t="s">
        <v>75</v>
      </c>
      <c r="AY165" s="207" t="s">
        <v>178</v>
      </c>
    </row>
    <row r="166" spans="2:65" s="13" customFormat="1" ht="11.25">
      <c r="B166" s="208"/>
      <c r="C166" s="209"/>
      <c r="D166" s="195" t="s">
        <v>189</v>
      </c>
      <c r="E166" s="210" t="s">
        <v>19</v>
      </c>
      <c r="F166" s="211" t="s">
        <v>4422</v>
      </c>
      <c r="G166" s="209"/>
      <c r="H166" s="212">
        <v>4.835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189</v>
      </c>
      <c r="AU166" s="218" t="s">
        <v>85</v>
      </c>
      <c r="AV166" s="13" t="s">
        <v>85</v>
      </c>
      <c r="AW166" s="13" t="s">
        <v>35</v>
      </c>
      <c r="AX166" s="13" t="s">
        <v>75</v>
      </c>
      <c r="AY166" s="218" t="s">
        <v>178</v>
      </c>
    </row>
    <row r="167" spans="2:65" s="12" customFormat="1" ht="11.25">
      <c r="B167" s="198"/>
      <c r="C167" s="199"/>
      <c r="D167" s="195" t="s">
        <v>189</v>
      </c>
      <c r="E167" s="200" t="s">
        <v>19</v>
      </c>
      <c r="F167" s="201" t="s">
        <v>4446</v>
      </c>
      <c r="G167" s="199"/>
      <c r="H167" s="200" t="s">
        <v>19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189</v>
      </c>
      <c r="AU167" s="207" t="s">
        <v>85</v>
      </c>
      <c r="AV167" s="12" t="s">
        <v>83</v>
      </c>
      <c r="AW167" s="12" t="s">
        <v>35</v>
      </c>
      <c r="AX167" s="12" t="s">
        <v>75</v>
      </c>
      <c r="AY167" s="207" t="s">
        <v>178</v>
      </c>
    </row>
    <row r="168" spans="2:65" s="12" customFormat="1" ht="11.25">
      <c r="B168" s="198"/>
      <c r="C168" s="199"/>
      <c r="D168" s="195" t="s">
        <v>189</v>
      </c>
      <c r="E168" s="200" t="s">
        <v>19</v>
      </c>
      <c r="F168" s="201" t="s">
        <v>4424</v>
      </c>
      <c r="G168" s="199"/>
      <c r="H168" s="200" t="s">
        <v>19</v>
      </c>
      <c r="I168" s="202"/>
      <c r="J168" s="199"/>
      <c r="K168" s="199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189</v>
      </c>
      <c r="AU168" s="207" t="s">
        <v>85</v>
      </c>
      <c r="AV168" s="12" t="s">
        <v>83</v>
      </c>
      <c r="AW168" s="12" t="s">
        <v>35</v>
      </c>
      <c r="AX168" s="12" t="s">
        <v>75</v>
      </c>
      <c r="AY168" s="207" t="s">
        <v>178</v>
      </c>
    </row>
    <row r="169" spans="2:65" s="13" customFormat="1" ht="11.25">
      <c r="B169" s="208"/>
      <c r="C169" s="209"/>
      <c r="D169" s="195" t="s">
        <v>189</v>
      </c>
      <c r="E169" s="210" t="s">
        <v>19</v>
      </c>
      <c r="F169" s="211" t="s">
        <v>4425</v>
      </c>
      <c r="G169" s="209"/>
      <c r="H169" s="212">
        <v>10.199999999999999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189</v>
      </c>
      <c r="AU169" s="218" t="s">
        <v>85</v>
      </c>
      <c r="AV169" s="13" t="s">
        <v>85</v>
      </c>
      <c r="AW169" s="13" t="s">
        <v>35</v>
      </c>
      <c r="AX169" s="13" t="s">
        <v>75</v>
      </c>
      <c r="AY169" s="218" t="s">
        <v>178</v>
      </c>
    </row>
    <row r="170" spans="2:65" s="14" customFormat="1" ht="11.25">
      <c r="B170" s="219"/>
      <c r="C170" s="220"/>
      <c r="D170" s="195" t="s">
        <v>189</v>
      </c>
      <c r="E170" s="221" t="s">
        <v>19</v>
      </c>
      <c r="F170" s="222" t="s">
        <v>258</v>
      </c>
      <c r="G170" s="220"/>
      <c r="H170" s="223">
        <v>15.035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189</v>
      </c>
      <c r="AU170" s="229" t="s">
        <v>85</v>
      </c>
      <c r="AV170" s="14" t="s">
        <v>185</v>
      </c>
      <c r="AW170" s="14" t="s">
        <v>35</v>
      </c>
      <c r="AX170" s="14" t="s">
        <v>83</v>
      </c>
      <c r="AY170" s="229" t="s">
        <v>178</v>
      </c>
    </row>
    <row r="171" spans="2:65" s="1" customFormat="1" ht="16.5" customHeight="1">
      <c r="B171" s="35"/>
      <c r="C171" s="183" t="s">
        <v>249</v>
      </c>
      <c r="D171" s="183" t="s">
        <v>180</v>
      </c>
      <c r="E171" s="184" t="s">
        <v>674</v>
      </c>
      <c r="F171" s="185" t="s">
        <v>675</v>
      </c>
      <c r="G171" s="186" t="s">
        <v>226</v>
      </c>
      <c r="H171" s="187">
        <v>7.5179999999999998</v>
      </c>
      <c r="I171" s="188"/>
      <c r="J171" s="189">
        <f>ROUND(I171*H171,2)</f>
        <v>0</v>
      </c>
      <c r="K171" s="185" t="s">
        <v>184</v>
      </c>
      <c r="L171" s="39"/>
      <c r="M171" s="190" t="s">
        <v>19</v>
      </c>
      <c r="N171" s="191" t="s">
        <v>46</v>
      </c>
      <c r="O171" s="61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18" t="s">
        <v>185</v>
      </c>
      <c r="AT171" s="18" t="s">
        <v>180</v>
      </c>
      <c r="AU171" s="18" t="s">
        <v>85</v>
      </c>
      <c r="AY171" s="18" t="s">
        <v>178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83</v>
      </c>
      <c r="BK171" s="194">
        <f>ROUND(I171*H171,2)</f>
        <v>0</v>
      </c>
      <c r="BL171" s="18" t="s">
        <v>185</v>
      </c>
      <c r="BM171" s="18" t="s">
        <v>4447</v>
      </c>
    </row>
    <row r="172" spans="2:65" s="1" customFormat="1" ht="19.5">
      <c r="B172" s="35"/>
      <c r="C172" s="36"/>
      <c r="D172" s="195" t="s">
        <v>187</v>
      </c>
      <c r="E172" s="36"/>
      <c r="F172" s="196" t="s">
        <v>677</v>
      </c>
      <c r="G172" s="36"/>
      <c r="H172" s="36"/>
      <c r="I172" s="113"/>
      <c r="J172" s="36"/>
      <c r="K172" s="36"/>
      <c r="L172" s="39"/>
      <c r="M172" s="197"/>
      <c r="N172" s="61"/>
      <c r="O172" s="61"/>
      <c r="P172" s="61"/>
      <c r="Q172" s="61"/>
      <c r="R172" s="61"/>
      <c r="S172" s="61"/>
      <c r="T172" s="62"/>
      <c r="AT172" s="18" t="s">
        <v>187</v>
      </c>
      <c r="AU172" s="18" t="s">
        <v>85</v>
      </c>
    </row>
    <row r="173" spans="2:65" s="12" customFormat="1" ht="11.25">
      <c r="B173" s="198"/>
      <c r="C173" s="199"/>
      <c r="D173" s="195" t="s">
        <v>189</v>
      </c>
      <c r="E173" s="200" t="s">
        <v>19</v>
      </c>
      <c r="F173" s="201" t="s">
        <v>678</v>
      </c>
      <c r="G173" s="199"/>
      <c r="H173" s="200" t="s">
        <v>19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189</v>
      </c>
      <c r="AU173" s="207" t="s">
        <v>85</v>
      </c>
      <c r="AV173" s="12" t="s">
        <v>83</v>
      </c>
      <c r="AW173" s="12" t="s">
        <v>35</v>
      </c>
      <c r="AX173" s="12" t="s">
        <v>75</v>
      </c>
      <c r="AY173" s="207" t="s">
        <v>178</v>
      </c>
    </row>
    <row r="174" spans="2:65" s="13" customFormat="1" ht="11.25">
      <c r="B174" s="208"/>
      <c r="C174" s="209"/>
      <c r="D174" s="195" t="s">
        <v>189</v>
      </c>
      <c r="E174" s="210" t="s">
        <v>19</v>
      </c>
      <c r="F174" s="211" t="s">
        <v>4448</v>
      </c>
      <c r="G174" s="209"/>
      <c r="H174" s="212">
        <v>7.5179999999999998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189</v>
      </c>
      <c r="AU174" s="218" t="s">
        <v>85</v>
      </c>
      <c r="AV174" s="13" t="s">
        <v>85</v>
      </c>
      <c r="AW174" s="13" t="s">
        <v>35</v>
      </c>
      <c r="AX174" s="13" t="s">
        <v>83</v>
      </c>
      <c r="AY174" s="218" t="s">
        <v>178</v>
      </c>
    </row>
    <row r="175" spans="2:65" s="1" customFormat="1" ht="16.5" customHeight="1">
      <c r="B175" s="35"/>
      <c r="C175" s="183" t="s">
        <v>259</v>
      </c>
      <c r="D175" s="183" t="s">
        <v>180</v>
      </c>
      <c r="E175" s="184" t="s">
        <v>4449</v>
      </c>
      <c r="F175" s="185" t="s">
        <v>4450</v>
      </c>
      <c r="G175" s="186" t="s">
        <v>226</v>
      </c>
      <c r="H175" s="187">
        <v>1.536</v>
      </c>
      <c r="I175" s="188"/>
      <c r="J175" s="189">
        <f>ROUND(I175*H175,2)</f>
        <v>0</v>
      </c>
      <c r="K175" s="185" t="s">
        <v>184</v>
      </c>
      <c r="L175" s="39"/>
      <c r="M175" s="190" t="s">
        <v>19</v>
      </c>
      <c r="N175" s="191" t="s">
        <v>46</v>
      </c>
      <c r="O175" s="61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18" t="s">
        <v>185</v>
      </c>
      <c r="AT175" s="18" t="s">
        <v>180</v>
      </c>
      <c r="AU175" s="18" t="s">
        <v>85</v>
      </c>
      <c r="AY175" s="18" t="s">
        <v>178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83</v>
      </c>
      <c r="BK175" s="194">
        <f>ROUND(I175*H175,2)</f>
        <v>0</v>
      </c>
      <c r="BL175" s="18" t="s">
        <v>185</v>
      </c>
      <c r="BM175" s="18" t="s">
        <v>4451</v>
      </c>
    </row>
    <row r="176" spans="2:65" s="1" customFormat="1" ht="11.25">
      <c r="B176" s="35"/>
      <c r="C176" s="36"/>
      <c r="D176" s="195" t="s">
        <v>187</v>
      </c>
      <c r="E176" s="36"/>
      <c r="F176" s="196" t="s">
        <v>4452</v>
      </c>
      <c r="G176" s="36"/>
      <c r="H176" s="36"/>
      <c r="I176" s="113"/>
      <c r="J176" s="36"/>
      <c r="K176" s="36"/>
      <c r="L176" s="39"/>
      <c r="M176" s="197"/>
      <c r="N176" s="61"/>
      <c r="O176" s="61"/>
      <c r="P176" s="61"/>
      <c r="Q176" s="61"/>
      <c r="R176" s="61"/>
      <c r="S176" s="61"/>
      <c r="T176" s="62"/>
      <c r="AT176" s="18" t="s">
        <v>187</v>
      </c>
      <c r="AU176" s="18" t="s">
        <v>85</v>
      </c>
    </row>
    <row r="177" spans="2:65" s="12" customFormat="1" ht="11.25">
      <c r="B177" s="198"/>
      <c r="C177" s="199"/>
      <c r="D177" s="195" t="s">
        <v>189</v>
      </c>
      <c r="E177" s="200" t="s">
        <v>19</v>
      </c>
      <c r="F177" s="201" t="s">
        <v>4453</v>
      </c>
      <c r="G177" s="199"/>
      <c r="H177" s="200" t="s">
        <v>19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189</v>
      </c>
      <c r="AU177" s="207" t="s">
        <v>85</v>
      </c>
      <c r="AV177" s="12" t="s">
        <v>83</v>
      </c>
      <c r="AW177" s="12" t="s">
        <v>35</v>
      </c>
      <c r="AX177" s="12" t="s">
        <v>75</v>
      </c>
      <c r="AY177" s="207" t="s">
        <v>178</v>
      </c>
    </row>
    <row r="178" spans="2:65" s="12" customFormat="1" ht="11.25">
      <c r="B178" s="198"/>
      <c r="C178" s="199"/>
      <c r="D178" s="195" t="s">
        <v>189</v>
      </c>
      <c r="E178" s="200" t="s">
        <v>19</v>
      </c>
      <c r="F178" s="201" t="s">
        <v>4454</v>
      </c>
      <c r="G178" s="199"/>
      <c r="H178" s="200" t="s">
        <v>19</v>
      </c>
      <c r="I178" s="202"/>
      <c r="J178" s="199"/>
      <c r="K178" s="199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189</v>
      </c>
      <c r="AU178" s="207" t="s">
        <v>85</v>
      </c>
      <c r="AV178" s="12" t="s">
        <v>83</v>
      </c>
      <c r="AW178" s="12" t="s">
        <v>35</v>
      </c>
      <c r="AX178" s="12" t="s">
        <v>75</v>
      </c>
      <c r="AY178" s="207" t="s">
        <v>178</v>
      </c>
    </row>
    <row r="179" spans="2:65" s="13" customFormat="1" ht="11.25">
      <c r="B179" s="208"/>
      <c r="C179" s="209"/>
      <c r="D179" s="195" t="s">
        <v>189</v>
      </c>
      <c r="E179" s="210" t="s">
        <v>19</v>
      </c>
      <c r="F179" s="211" t="s">
        <v>4455</v>
      </c>
      <c r="G179" s="209"/>
      <c r="H179" s="212">
        <v>1.536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189</v>
      </c>
      <c r="AU179" s="218" t="s">
        <v>85</v>
      </c>
      <c r="AV179" s="13" t="s">
        <v>85</v>
      </c>
      <c r="AW179" s="13" t="s">
        <v>35</v>
      </c>
      <c r="AX179" s="13" t="s">
        <v>83</v>
      </c>
      <c r="AY179" s="218" t="s">
        <v>178</v>
      </c>
    </row>
    <row r="180" spans="2:65" s="1" customFormat="1" ht="16.5" customHeight="1">
      <c r="B180" s="35"/>
      <c r="C180" s="183" t="s">
        <v>266</v>
      </c>
      <c r="D180" s="183" t="s">
        <v>180</v>
      </c>
      <c r="E180" s="184" t="s">
        <v>4456</v>
      </c>
      <c r="F180" s="185" t="s">
        <v>4457</v>
      </c>
      <c r="G180" s="186" t="s">
        <v>226</v>
      </c>
      <c r="H180" s="187">
        <v>1.536</v>
      </c>
      <c r="I180" s="188"/>
      <c r="J180" s="189">
        <f>ROUND(I180*H180,2)</f>
        <v>0</v>
      </c>
      <c r="K180" s="185" t="s">
        <v>184</v>
      </c>
      <c r="L180" s="39"/>
      <c r="M180" s="190" t="s">
        <v>19</v>
      </c>
      <c r="N180" s="191" t="s">
        <v>46</v>
      </c>
      <c r="O180" s="61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18" t="s">
        <v>185</v>
      </c>
      <c r="AT180" s="18" t="s">
        <v>180</v>
      </c>
      <c r="AU180" s="18" t="s">
        <v>85</v>
      </c>
      <c r="AY180" s="18" t="s">
        <v>178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83</v>
      </c>
      <c r="BK180" s="194">
        <f>ROUND(I180*H180,2)</f>
        <v>0</v>
      </c>
      <c r="BL180" s="18" t="s">
        <v>185</v>
      </c>
      <c r="BM180" s="18" t="s">
        <v>4458</v>
      </c>
    </row>
    <row r="181" spans="2:65" s="1" customFormat="1" ht="19.5">
      <c r="B181" s="35"/>
      <c r="C181" s="36"/>
      <c r="D181" s="195" t="s">
        <v>187</v>
      </c>
      <c r="E181" s="36"/>
      <c r="F181" s="196" t="s">
        <v>4459</v>
      </c>
      <c r="G181" s="36"/>
      <c r="H181" s="36"/>
      <c r="I181" s="113"/>
      <c r="J181" s="36"/>
      <c r="K181" s="36"/>
      <c r="L181" s="39"/>
      <c r="M181" s="197"/>
      <c r="N181" s="61"/>
      <c r="O181" s="61"/>
      <c r="P181" s="61"/>
      <c r="Q181" s="61"/>
      <c r="R181" s="61"/>
      <c r="S181" s="61"/>
      <c r="T181" s="62"/>
      <c r="AT181" s="18" t="s">
        <v>187</v>
      </c>
      <c r="AU181" s="18" t="s">
        <v>85</v>
      </c>
    </row>
    <row r="182" spans="2:65" s="12" customFormat="1" ht="11.25">
      <c r="B182" s="198"/>
      <c r="C182" s="199"/>
      <c r="D182" s="195" t="s">
        <v>189</v>
      </c>
      <c r="E182" s="200" t="s">
        <v>19</v>
      </c>
      <c r="F182" s="201" t="s">
        <v>4460</v>
      </c>
      <c r="G182" s="199"/>
      <c r="H182" s="200" t="s">
        <v>19</v>
      </c>
      <c r="I182" s="202"/>
      <c r="J182" s="199"/>
      <c r="K182" s="199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189</v>
      </c>
      <c r="AU182" s="207" t="s">
        <v>85</v>
      </c>
      <c r="AV182" s="12" t="s">
        <v>83</v>
      </c>
      <c r="AW182" s="12" t="s">
        <v>35</v>
      </c>
      <c r="AX182" s="12" t="s">
        <v>75</v>
      </c>
      <c r="AY182" s="207" t="s">
        <v>178</v>
      </c>
    </row>
    <row r="183" spans="2:65" s="13" customFormat="1" ht="11.25">
      <c r="B183" s="208"/>
      <c r="C183" s="209"/>
      <c r="D183" s="195" t="s">
        <v>189</v>
      </c>
      <c r="E183" s="210" t="s">
        <v>19</v>
      </c>
      <c r="F183" s="211" t="s">
        <v>4461</v>
      </c>
      <c r="G183" s="209"/>
      <c r="H183" s="212">
        <v>1.536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189</v>
      </c>
      <c r="AU183" s="218" t="s">
        <v>85</v>
      </c>
      <c r="AV183" s="13" t="s">
        <v>85</v>
      </c>
      <c r="AW183" s="13" t="s">
        <v>35</v>
      </c>
      <c r="AX183" s="13" t="s">
        <v>83</v>
      </c>
      <c r="AY183" s="218" t="s">
        <v>178</v>
      </c>
    </row>
    <row r="184" spans="2:65" s="1" customFormat="1" ht="16.5" customHeight="1">
      <c r="B184" s="35"/>
      <c r="C184" s="183" t="s">
        <v>276</v>
      </c>
      <c r="D184" s="183" t="s">
        <v>180</v>
      </c>
      <c r="E184" s="184" t="s">
        <v>4462</v>
      </c>
      <c r="F184" s="185" t="s">
        <v>4463</v>
      </c>
      <c r="G184" s="186" t="s">
        <v>226</v>
      </c>
      <c r="H184" s="187">
        <v>1.536</v>
      </c>
      <c r="I184" s="188"/>
      <c r="J184" s="189">
        <f>ROUND(I184*H184,2)</f>
        <v>0</v>
      </c>
      <c r="K184" s="185" t="s">
        <v>184</v>
      </c>
      <c r="L184" s="39"/>
      <c r="M184" s="190" t="s">
        <v>19</v>
      </c>
      <c r="N184" s="191" t="s">
        <v>46</v>
      </c>
      <c r="O184" s="61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18" t="s">
        <v>185</v>
      </c>
      <c r="AT184" s="18" t="s">
        <v>180</v>
      </c>
      <c r="AU184" s="18" t="s">
        <v>85</v>
      </c>
      <c r="AY184" s="18" t="s">
        <v>178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83</v>
      </c>
      <c r="BK184" s="194">
        <f>ROUND(I184*H184,2)</f>
        <v>0</v>
      </c>
      <c r="BL184" s="18" t="s">
        <v>185</v>
      </c>
      <c r="BM184" s="18" t="s">
        <v>4464</v>
      </c>
    </row>
    <row r="185" spans="2:65" s="1" customFormat="1" ht="11.25">
      <c r="B185" s="35"/>
      <c r="C185" s="36"/>
      <c r="D185" s="195" t="s">
        <v>187</v>
      </c>
      <c r="E185" s="36"/>
      <c r="F185" s="196" t="s">
        <v>4465</v>
      </c>
      <c r="G185" s="36"/>
      <c r="H185" s="36"/>
      <c r="I185" s="113"/>
      <c r="J185" s="36"/>
      <c r="K185" s="36"/>
      <c r="L185" s="39"/>
      <c r="M185" s="197"/>
      <c r="N185" s="61"/>
      <c r="O185" s="61"/>
      <c r="P185" s="61"/>
      <c r="Q185" s="61"/>
      <c r="R185" s="61"/>
      <c r="S185" s="61"/>
      <c r="T185" s="62"/>
      <c r="AT185" s="18" t="s">
        <v>187</v>
      </c>
      <c r="AU185" s="18" t="s">
        <v>85</v>
      </c>
    </row>
    <row r="186" spans="2:65" s="12" customFormat="1" ht="11.25">
      <c r="B186" s="198"/>
      <c r="C186" s="199"/>
      <c r="D186" s="195" t="s">
        <v>189</v>
      </c>
      <c r="E186" s="200" t="s">
        <v>19</v>
      </c>
      <c r="F186" s="201" t="s">
        <v>4466</v>
      </c>
      <c r="G186" s="199"/>
      <c r="H186" s="200" t="s">
        <v>19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189</v>
      </c>
      <c r="AU186" s="207" t="s">
        <v>85</v>
      </c>
      <c r="AV186" s="12" t="s">
        <v>83</v>
      </c>
      <c r="AW186" s="12" t="s">
        <v>35</v>
      </c>
      <c r="AX186" s="12" t="s">
        <v>75</v>
      </c>
      <c r="AY186" s="207" t="s">
        <v>178</v>
      </c>
    </row>
    <row r="187" spans="2:65" s="12" customFormat="1" ht="11.25">
      <c r="B187" s="198"/>
      <c r="C187" s="199"/>
      <c r="D187" s="195" t="s">
        <v>189</v>
      </c>
      <c r="E187" s="200" t="s">
        <v>19</v>
      </c>
      <c r="F187" s="201" t="s">
        <v>4454</v>
      </c>
      <c r="G187" s="199"/>
      <c r="H187" s="200" t="s">
        <v>19</v>
      </c>
      <c r="I187" s="202"/>
      <c r="J187" s="199"/>
      <c r="K187" s="199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189</v>
      </c>
      <c r="AU187" s="207" t="s">
        <v>85</v>
      </c>
      <c r="AV187" s="12" t="s">
        <v>83</v>
      </c>
      <c r="AW187" s="12" t="s">
        <v>35</v>
      </c>
      <c r="AX187" s="12" t="s">
        <v>75</v>
      </c>
      <c r="AY187" s="207" t="s">
        <v>178</v>
      </c>
    </row>
    <row r="188" spans="2:65" s="13" customFormat="1" ht="11.25">
      <c r="B188" s="208"/>
      <c r="C188" s="209"/>
      <c r="D188" s="195" t="s">
        <v>189</v>
      </c>
      <c r="E188" s="210" t="s">
        <v>19</v>
      </c>
      <c r="F188" s="211" t="s">
        <v>4455</v>
      </c>
      <c r="G188" s="209"/>
      <c r="H188" s="212">
        <v>1.536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189</v>
      </c>
      <c r="AU188" s="218" t="s">
        <v>85</v>
      </c>
      <c r="AV188" s="13" t="s">
        <v>85</v>
      </c>
      <c r="AW188" s="13" t="s">
        <v>35</v>
      </c>
      <c r="AX188" s="13" t="s">
        <v>83</v>
      </c>
      <c r="AY188" s="218" t="s">
        <v>178</v>
      </c>
    </row>
    <row r="189" spans="2:65" s="1" customFormat="1" ht="16.5" customHeight="1">
      <c r="B189" s="35"/>
      <c r="C189" s="183" t="s">
        <v>8</v>
      </c>
      <c r="D189" s="183" t="s">
        <v>180</v>
      </c>
      <c r="E189" s="184" t="s">
        <v>4467</v>
      </c>
      <c r="F189" s="185" t="s">
        <v>4468</v>
      </c>
      <c r="G189" s="186" t="s">
        <v>226</v>
      </c>
      <c r="H189" s="187">
        <v>0.76800000000000002</v>
      </c>
      <c r="I189" s="188"/>
      <c r="J189" s="189">
        <f>ROUND(I189*H189,2)</f>
        <v>0</v>
      </c>
      <c r="K189" s="185" t="s">
        <v>184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8" t="s">
        <v>185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185</v>
      </c>
      <c r="BM189" s="18" t="s">
        <v>4469</v>
      </c>
    </row>
    <row r="190" spans="2:65" s="1" customFormat="1" ht="19.5">
      <c r="B190" s="35"/>
      <c r="C190" s="36"/>
      <c r="D190" s="195" t="s">
        <v>187</v>
      </c>
      <c r="E190" s="36"/>
      <c r="F190" s="196" t="s">
        <v>4470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2" customFormat="1" ht="11.25">
      <c r="B191" s="198"/>
      <c r="C191" s="199"/>
      <c r="D191" s="195" t="s">
        <v>189</v>
      </c>
      <c r="E191" s="200" t="s">
        <v>19</v>
      </c>
      <c r="F191" s="201" t="s">
        <v>4471</v>
      </c>
      <c r="G191" s="199"/>
      <c r="H191" s="200" t="s">
        <v>19</v>
      </c>
      <c r="I191" s="202"/>
      <c r="J191" s="199"/>
      <c r="K191" s="199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189</v>
      </c>
      <c r="AU191" s="207" t="s">
        <v>85</v>
      </c>
      <c r="AV191" s="12" t="s">
        <v>83</v>
      </c>
      <c r="AW191" s="12" t="s">
        <v>35</v>
      </c>
      <c r="AX191" s="12" t="s">
        <v>75</v>
      </c>
      <c r="AY191" s="207" t="s">
        <v>178</v>
      </c>
    </row>
    <row r="192" spans="2:65" s="13" customFormat="1" ht="11.25">
      <c r="B192" s="208"/>
      <c r="C192" s="209"/>
      <c r="D192" s="195" t="s">
        <v>189</v>
      </c>
      <c r="E192" s="210" t="s">
        <v>19</v>
      </c>
      <c r="F192" s="211" t="s">
        <v>4472</v>
      </c>
      <c r="G192" s="209"/>
      <c r="H192" s="212">
        <v>0.76800000000000002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189</v>
      </c>
      <c r="AU192" s="218" t="s">
        <v>85</v>
      </c>
      <c r="AV192" s="13" t="s">
        <v>85</v>
      </c>
      <c r="AW192" s="13" t="s">
        <v>35</v>
      </c>
      <c r="AX192" s="13" t="s">
        <v>83</v>
      </c>
      <c r="AY192" s="218" t="s">
        <v>178</v>
      </c>
    </row>
    <row r="193" spans="2:65" s="1" customFormat="1" ht="16.5" customHeight="1">
      <c r="B193" s="35"/>
      <c r="C193" s="183" t="s">
        <v>288</v>
      </c>
      <c r="D193" s="183" t="s">
        <v>180</v>
      </c>
      <c r="E193" s="184" t="s">
        <v>3867</v>
      </c>
      <c r="F193" s="185" t="s">
        <v>3868</v>
      </c>
      <c r="G193" s="186" t="s">
        <v>226</v>
      </c>
      <c r="H193" s="187">
        <v>33.886000000000003</v>
      </c>
      <c r="I193" s="188"/>
      <c r="J193" s="189">
        <f>ROUND(I193*H193,2)</f>
        <v>0</v>
      </c>
      <c r="K193" s="185" t="s">
        <v>184</v>
      </c>
      <c r="L193" s="39"/>
      <c r="M193" s="190" t="s">
        <v>19</v>
      </c>
      <c r="N193" s="191" t="s">
        <v>46</v>
      </c>
      <c r="O193" s="61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8" t="s">
        <v>185</v>
      </c>
      <c r="AT193" s="18" t="s">
        <v>180</v>
      </c>
      <c r="AU193" s="18" t="s">
        <v>85</v>
      </c>
      <c r="AY193" s="18" t="s">
        <v>178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83</v>
      </c>
      <c r="BK193" s="194">
        <f>ROUND(I193*H193,2)</f>
        <v>0</v>
      </c>
      <c r="BL193" s="18" t="s">
        <v>185</v>
      </c>
      <c r="BM193" s="18" t="s">
        <v>4473</v>
      </c>
    </row>
    <row r="194" spans="2:65" s="1" customFormat="1" ht="19.5">
      <c r="B194" s="35"/>
      <c r="C194" s="36"/>
      <c r="D194" s="195" t="s">
        <v>187</v>
      </c>
      <c r="E194" s="36"/>
      <c r="F194" s="196" t="s">
        <v>3870</v>
      </c>
      <c r="G194" s="36"/>
      <c r="H194" s="36"/>
      <c r="I194" s="113"/>
      <c r="J194" s="36"/>
      <c r="K194" s="36"/>
      <c r="L194" s="39"/>
      <c r="M194" s="197"/>
      <c r="N194" s="61"/>
      <c r="O194" s="61"/>
      <c r="P194" s="61"/>
      <c r="Q194" s="61"/>
      <c r="R194" s="61"/>
      <c r="S194" s="61"/>
      <c r="T194" s="62"/>
      <c r="AT194" s="18" t="s">
        <v>187</v>
      </c>
      <c r="AU194" s="18" t="s">
        <v>85</v>
      </c>
    </row>
    <row r="195" spans="2:65" s="12" customFormat="1" ht="11.25">
      <c r="B195" s="198"/>
      <c r="C195" s="199"/>
      <c r="D195" s="195" t="s">
        <v>189</v>
      </c>
      <c r="E195" s="200" t="s">
        <v>19</v>
      </c>
      <c r="F195" s="201" t="s">
        <v>4474</v>
      </c>
      <c r="G195" s="199"/>
      <c r="H195" s="200" t="s">
        <v>19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189</v>
      </c>
      <c r="AU195" s="207" t="s">
        <v>85</v>
      </c>
      <c r="AV195" s="12" t="s">
        <v>83</v>
      </c>
      <c r="AW195" s="12" t="s">
        <v>35</v>
      </c>
      <c r="AX195" s="12" t="s">
        <v>75</v>
      </c>
      <c r="AY195" s="207" t="s">
        <v>178</v>
      </c>
    </row>
    <row r="196" spans="2:65" s="13" customFormat="1" ht="11.25">
      <c r="B196" s="208"/>
      <c r="C196" s="209"/>
      <c r="D196" s="195" t="s">
        <v>189</v>
      </c>
      <c r="E196" s="210" t="s">
        <v>19</v>
      </c>
      <c r="F196" s="211" t="s">
        <v>4475</v>
      </c>
      <c r="G196" s="209"/>
      <c r="H196" s="212">
        <v>9.67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189</v>
      </c>
      <c r="AU196" s="218" t="s">
        <v>85</v>
      </c>
      <c r="AV196" s="13" t="s">
        <v>85</v>
      </c>
      <c r="AW196" s="13" t="s">
        <v>35</v>
      </c>
      <c r="AX196" s="13" t="s">
        <v>75</v>
      </c>
      <c r="AY196" s="218" t="s">
        <v>178</v>
      </c>
    </row>
    <row r="197" spans="2:65" s="13" customFormat="1" ht="11.25">
      <c r="B197" s="208"/>
      <c r="C197" s="209"/>
      <c r="D197" s="195" t="s">
        <v>189</v>
      </c>
      <c r="E197" s="210" t="s">
        <v>19</v>
      </c>
      <c r="F197" s="211" t="s">
        <v>4476</v>
      </c>
      <c r="G197" s="209"/>
      <c r="H197" s="212">
        <v>20.399999999999999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189</v>
      </c>
      <c r="AU197" s="218" t="s">
        <v>85</v>
      </c>
      <c r="AV197" s="13" t="s">
        <v>85</v>
      </c>
      <c r="AW197" s="13" t="s">
        <v>35</v>
      </c>
      <c r="AX197" s="13" t="s">
        <v>75</v>
      </c>
      <c r="AY197" s="218" t="s">
        <v>178</v>
      </c>
    </row>
    <row r="198" spans="2:65" s="13" customFormat="1" ht="11.25">
      <c r="B198" s="208"/>
      <c r="C198" s="209"/>
      <c r="D198" s="195" t="s">
        <v>189</v>
      </c>
      <c r="E198" s="210" t="s">
        <v>19</v>
      </c>
      <c r="F198" s="211" t="s">
        <v>4477</v>
      </c>
      <c r="G198" s="209"/>
      <c r="H198" s="212">
        <v>0.74399999999999999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189</v>
      </c>
      <c r="AU198" s="218" t="s">
        <v>85</v>
      </c>
      <c r="AV198" s="13" t="s">
        <v>85</v>
      </c>
      <c r="AW198" s="13" t="s">
        <v>35</v>
      </c>
      <c r="AX198" s="13" t="s">
        <v>75</v>
      </c>
      <c r="AY198" s="218" t="s">
        <v>178</v>
      </c>
    </row>
    <row r="199" spans="2:65" s="13" customFormat="1" ht="11.25">
      <c r="B199" s="208"/>
      <c r="C199" s="209"/>
      <c r="D199" s="195" t="s">
        <v>189</v>
      </c>
      <c r="E199" s="210" t="s">
        <v>19</v>
      </c>
      <c r="F199" s="211" t="s">
        <v>4478</v>
      </c>
      <c r="G199" s="209"/>
      <c r="H199" s="212">
        <v>3.0720000000000001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189</v>
      </c>
      <c r="AU199" s="218" t="s">
        <v>85</v>
      </c>
      <c r="AV199" s="13" t="s">
        <v>85</v>
      </c>
      <c r="AW199" s="13" t="s">
        <v>35</v>
      </c>
      <c r="AX199" s="13" t="s">
        <v>75</v>
      </c>
      <c r="AY199" s="218" t="s">
        <v>178</v>
      </c>
    </row>
    <row r="200" spans="2:65" s="14" customFormat="1" ht="11.25">
      <c r="B200" s="219"/>
      <c r="C200" s="220"/>
      <c r="D200" s="195" t="s">
        <v>189</v>
      </c>
      <c r="E200" s="221" t="s">
        <v>19</v>
      </c>
      <c r="F200" s="222" t="s">
        <v>258</v>
      </c>
      <c r="G200" s="220"/>
      <c r="H200" s="223">
        <v>33.886000000000003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189</v>
      </c>
      <c r="AU200" s="229" t="s">
        <v>85</v>
      </c>
      <c r="AV200" s="14" t="s">
        <v>185</v>
      </c>
      <c r="AW200" s="14" t="s">
        <v>35</v>
      </c>
      <c r="AX200" s="14" t="s">
        <v>83</v>
      </c>
      <c r="AY200" s="229" t="s">
        <v>178</v>
      </c>
    </row>
    <row r="201" spans="2:65" s="1" customFormat="1" ht="16.5" customHeight="1">
      <c r="B201" s="35"/>
      <c r="C201" s="183" t="s">
        <v>295</v>
      </c>
      <c r="D201" s="183" t="s">
        <v>180</v>
      </c>
      <c r="E201" s="184" t="s">
        <v>2981</v>
      </c>
      <c r="F201" s="185" t="s">
        <v>2982</v>
      </c>
      <c r="G201" s="186" t="s">
        <v>226</v>
      </c>
      <c r="H201" s="187">
        <v>74.855000000000004</v>
      </c>
      <c r="I201" s="188"/>
      <c r="J201" s="189">
        <f>ROUND(I201*H201,2)</f>
        <v>0</v>
      </c>
      <c r="K201" s="185" t="s">
        <v>184</v>
      </c>
      <c r="L201" s="39"/>
      <c r="M201" s="190" t="s">
        <v>19</v>
      </c>
      <c r="N201" s="191" t="s">
        <v>46</v>
      </c>
      <c r="O201" s="61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18" t="s">
        <v>185</v>
      </c>
      <c r="AT201" s="18" t="s">
        <v>180</v>
      </c>
      <c r="AU201" s="18" t="s">
        <v>85</v>
      </c>
      <c r="AY201" s="18" t="s">
        <v>178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83</v>
      </c>
      <c r="BK201" s="194">
        <f>ROUND(I201*H201,2)</f>
        <v>0</v>
      </c>
      <c r="BL201" s="18" t="s">
        <v>185</v>
      </c>
      <c r="BM201" s="18" t="s">
        <v>4479</v>
      </c>
    </row>
    <row r="202" spans="2:65" s="1" customFormat="1" ht="19.5">
      <c r="B202" s="35"/>
      <c r="C202" s="36"/>
      <c r="D202" s="195" t="s">
        <v>187</v>
      </c>
      <c r="E202" s="36"/>
      <c r="F202" s="196" t="s">
        <v>2984</v>
      </c>
      <c r="G202" s="36"/>
      <c r="H202" s="36"/>
      <c r="I202" s="113"/>
      <c r="J202" s="36"/>
      <c r="K202" s="36"/>
      <c r="L202" s="39"/>
      <c r="M202" s="197"/>
      <c r="N202" s="61"/>
      <c r="O202" s="61"/>
      <c r="P202" s="61"/>
      <c r="Q202" s="61"/>
      <c r="R202" s="61"/>
      <c r="S202" s="61"/>
      <c r="T202" s="62"/>
      <c r="AT202" s="18" t="s">
        <v>187</v>
      </c>
      <c r="AU202" s="18" t="s">
        <v>85</v>
      </c>
    </row>
    <row r="203" spans="2:65" s="12" customFormat="1" ht="11.25">
      <c r="B203" s="198"/>
      <c r="C203" s="199"/>
      <c r="D203" s="195" t="s">
        <v>189</v>
      </c>
      <c r="E203" s="200" t="s">
        <v>19</v>
      </c>
      <c r="F203" s="201" t="s">
        <v>691</v>
      </c>
      <c r="G203" s="199"/>
      <c r="H203" s="200" t="s">
        <v>19</v>
      </c>
      <c r="I203" s="202"/>
      <c r="J203" s="199"/>
      <c r="K203" s="199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189</v>
      </c>
      <c r="AU203" s="207" t="s">
        <v>85</v>
      </c>
      <c r="AV203" s="12" t="s">
        <v>83</v>
      </c>
      <c r="AW203" s="12" t="s">
        <v>35</v>
      </c>
      <c r="AX203" s="12" t="s">
        <v>75</v>
      </c>
      <c r="AY203" s="207" t="s">
        <v>178</v>
      </c>
    </row>
    <row r="204" spans="2:65" s="13" customFormat="1" ht="11.25">
      <c r="B204" s="208"/>
      <c r="C204" s="209"/>
      <c r="D204" s="195" t="s">
        <v>189</v>
      </c>
      <c r="E204" s="210" t="s">
        <v>19</v>
      </c>
      <c r="F204" s="211" t="s">
        <v>4475</v>
      </c>
      <c r="G204" s="209"/>
      <c r="H204" s="212">
        <v>9.67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189</v>
      </c>
      <c r="AU204" s="218" t="s">
        <v>85</v>
      </c>
      <c r="AV204" s="13" t="s">
        <v>85</v>
      </c>
      <c r="AW204" s="13" t="s">
        <v>35</v>
      </c>
      <c r="AX204" s="13" t="s">
        <v>75</v>
      </c>
      <c r="AY204" s="218" t="s">
        <v>178</v>
      </c>
    </row>
    <row r="205" spans="2:65" s="13" customFormat="1" ht="11.25">
      <c r="B205" s="208"/>
      <c r="C205" s="209"/>
      <c r="D205" s="195" t="s">
        <v>189</v>
      </c>
      <c r="E205" s="210" t="s">
        <v>19</v>
      </c>
      <c r="F205" s="211" t="s">
        <v>4476</v>
      </c>
      <c r="G205" s="209"/>
      <c r="H205" s="212">
        <v>20.399999999999999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189</v>
      </c>
      <c r="AU205" s="218" t="s">
        <v>85</v>
      </c>
      <c r="AV205" s="13" t="s">
        <v>85</v>
      </c>
      <c r="AW205" s="13" t="s">
        <v>35</v>
      </c>
      <c r="AX205" s="13" t="s">
        <v>75</v>
      </c>
      <c r="AY205" s="218" t="s">
        <v>178</v>
      </c>
    </row>
    <row r="206" spans="2:65" s="13" customFormat="1" ht="11.25">
      <c r="B206" s="208"/>
      <c r="C206" s="209"/>
      <c r="D206" s="195" t="s">
        <v>189</v>
      </c>
      <c r="E206" s="210" t="s">
        <v>19</v>
      </c>
      <c r="F206" s="211" t="s">
        <v>4477</v>
      </c>
      <c r="G206" s="209"/>
      <c r="H206" s="212">
        <v>0.74399999999999999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189</v>
      </c>
      <c r="AU206" s="218" t="s">
        <v>85</v>
      </c>
      <c r="AV206" s="13" t="s">
        <v>85</v>
      </c>
      <c r="AW206" s="13" t="s">
        <v>35</v>
      </c>
      <c r="AX206" s="13" t="s">
        <v>75</v>
      </c>
      <c r="AY206" s="218" t="s">
        <v>178</v>
      </c>
    </row>
    <row r="207" spans="2:65" s="13" customFormat="1" ht="11.25">
      <c r="B207" s="208"/>
      <c r="C207" s="209"/>
      <c r="D207" s="195" t="s">
        <v>189</v>
      </c>
      <c r="E207" s="210" t="s">
        <v>19</v>
      </c>
      <c r="F207" s="211" t="s">
        <v>4478</v>
      </c>
      <c r="G207" s="209"/>
      <c r="H207" s="212">
        <v>3.0720000000000001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189</v>
      </c>
      <c r="AU207" s="218" t="s">
        <v>85</v>
      </c>
      <c r="AV207" s="13" t="s">
        <v>85</v>
      </c>
      <c r="AW207" s="13" t="s">
        <v>35</v>
      </c>
      <c r="AX207" s="13" t="s">
        <v>75</v>
      </c>
      <c r="AY207" s="218" t="s">
        <v>178</v>
      </c>
    </row>
    <row r="208" spans="2:65" s="13" customFormat="1" ht="11.25">
      <c r="B208" s="208"/>
      <c r="C208" s="209"/>
      <c r="D208" s="195" t="s">
        <v>189</v>
      </c>
      <c r="E208" s="210" t="s">
        <v>19</v>
      </c>
      <c r="F208" s="211" t="s">
        <v>4480</v>
      </c>
      <c r="G208" s="209"/>
      <c r="H208" s="212">
        <v>50.978999999999999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75</v>
      </c>
      <c r="AY208" s="218" t="s">
        <v>178</v>
      </c>
    </row>
    <row r="209" spans="2:65" s="15" customFormat="1" ht="11.25">
      <c r="B209" s="230"/>
      <c r="C209" s="231"/>
      <c r="D209" s="195" t="s">
        <v>189</v>
      </c>
      <c r="E209" s="232" t="s">
        <v>19</v>
      </c>
      <c r="F209" s="233" t="s">
        <v>274</v>
      </c>
      <c r="G209" s="231"/>
      <c r="H209" s="234">
        <v>84.864999999999995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189</v>
      </c>
      <c r="AU209" s="240" t="s">
        <v>85</v>
      </c>
      <c r="AV209" s="15" t="s">
        <v>198</v>
      </c>
      <c r="AW209" s="15" t="s">
        <v>35</v>
      </c>
      <c r="AX209" s="15" t="s">
        <v>75</v>
      </c>
      <c r="AY209" s="240" t="s">
        <v>178</v>
      </c>
    </row>
    <row r="210" spans="2:65" s="13" customFormat="1" ht="11.25">
      <c r="B210" s="208"/>
      <c r="C210" s="209"/>
      <c r="D210" s="195" t="s">
        <v>189</v>
      </c>
      <c r="E210" s="210" t="s">
        <v>19</v>
      </c>
      <c r="F210" s="211" t="s">
        <v>4481</v>
      </c>
      <c r="G210" s="209"/>
      <c r="H210" s="212">
        <v>-10.01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189</v>
      </c>
      <c r="AU210" s="218" t="s">
        <v>85</v>
      </c>
      <c r="AV210" s="13" t="s">
        <v>85</v>
      </c>
      <c r="AW210" s="13" t="s">
        <v>35</v>
      </c>
      <c r="AX210" s="13" t="s">
        <v>75</v>
      </c>
      <c r="AY210" s="218" t="s">
        <v>178</v>
      </c>
    </row>
    <row r="211" spans="2:65" s="14" customFormat="1" ht="11.25">
      <c r="B211" s="219"/>
      <c r="C211" s="220"/>
      <c r="D211" s="195" t="s">
        <v>189</v>
      </c>
      <c r="E211" s="221" t="s">
        <v>19</v>
      </c>
      <c r="F211" s="222" t="s">
        <v>258</v>
      </c>
      <c r="G211" s="220"/>
      <c r="H211" s="223">
        <v>74.855000000000004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189</v>
      </c>
      <c r="AU211" s="229" t="s">
        <v>85</v>
      </c>
      <c r="AV211" s="14" t="s">
        <v>185</v>
      </c>
      <c r="AW211" s="14" t="s">
        <v>35</v>
      </c>
      <c r="AX211" s="14" t="s">
        <v>83</v>
      </c>
      <c r="AY211" s="229" t="s">
        <v>178</v>
      </c>
    </row>
    <row r="212" spans="2:65" s="1" customFormat="1" ht="16.5" customHeight="1">
      <c r="B212" s="35"/>
      <c r="C212" s="183" t="s">
        <v>302</v>
      </c>
      <c r="D212" s="183" t="s">
        <v>180</v>
      </c>
      <c r="E212" s="184" t="s">
        <v>695</v>
      </c>
      <c r="F212" s="185" t="s">
        <v>696</v>
      </c>
      <c r="G212" s="186" t="s">
        <v>226</v>
      </c>
      <c r="H212" s="187">
        <v>84.864999999999995</v>
      </c>
      <c r="I212" s="188"/>
      <c r="J212" s="189">
        <f>ROUND(I212*H212,2)</f>
        <v>0</v>
      </c>
      <c r="K212" s="185" t="s">
        <v>184</v>
      </c>
      <c r="L212" s="39"/>
      <c r="M212" s="190" t="s">
        <v>19</v>
      </c>
      <c r="N212" s="191" t="s">
        <v>46</v>
      </c>
      <c r="O212" s="61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18" t="s">
        <v>185</v>
      </c>
      <c r="AT212" s="18" t="s">
        <v>180</v>
      </c>
      <c r="AU212" s="18" t="s">
        <v>85</v>
      </c>
      <c r="AY212" s="18" t="s">
        <v>178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83</v>
      </c>
      <c r="BK212" s="194">
        <f>ROUND(I212*H212,2)</f>
        <v>0</v>
      </c>
      <c r="BL212" s="18" t="s">
        <v>185</v>
      </c>
      <c r="BM212" s="18" t="s">
        <v>4482</v>
      </c>
    </row>
    <row r="213" spans="2:65" s="1" customFormat="1" ht="11.25">
      <c r="B213" s="35"/>
      <c r="C213" s="36"/>
      <c r="D213" s="195" t="s">
        <v>187</v>
      </c>
      <c r="E213" s="36"/>
      <c r="F213" s="196" t="s">
        <v>698</v>
      </c>
      <c r="G213" s="36"/>
      <c r="H213" s="36"/>
      <c r="I213" s="113"/>
      <c r="J213" s="36"/>
      <c r="K213" s="36"/>
      <c r="L213" s="39"/>
      <c r="M213" s="197"/>
      <c r="N213" s="61"/>
      <c r="O213" s="61"/>
      <c r="P213" s="61"/>
      <c r="Q213" s="61"/>
      <c r="R213" s="61"/>
      <c r="S213" s="61"/>
      <c r="T213" s="62"/>
      <c r="AT213" s="18" t="s">
        <v>187</v>
      </c>
      <c r="AU213" s="18" t="s">
        <v>85</v>
      </c>
    </row>
    <row r="214" spans="2:65" s="12" customFormat="1" ht="11.25">
      <c r="B214" s="198"/>
      <c r="C214" s="199"/>
      <c r="D214" s="195" t="s">
        <v>189</v>
      </c>
      <c r="E214" s="200" t="s">
        <v>19</v>
      </c>
      <c r="F214" s="201" t="s">
        <v>4483</v>
      </c>
      <c r="G214" s="199"/>
      <c r="H214" s="200" t="s">
        <v>19</v>
      </c>
      <c r="I214" s="202"/>
      <c r="J214" s="199"/>
      <c r="K214" s="199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189</v>
      </c>
      <c r="AU214" s="207" t="s">
        <v>85</v>
      </c>
      <c r="AV214" s="12" t="s">
        <v>83</v>
      </c>
      <c r="AW214" s="12" t="s">
        <v>35</v>
      </c>
      <c r="AX214" s="12" t="s">
        <v>75</v>
      </c>
      <c r="AY214" s="207" t="s">
        <v>178</v>
      </c>
    </row>
    <row r="215" spans="2:65" s="13" customFormat="1" ht="11.25">
      <c r="B215" s="208"/>
      <c r="C215" s="209"/>
      <c r="D215" s="195" t="s">
        <v>189</v>
      </c>
      <c r="E215" s="210" t="s">
        <v>19</v>
      </c>
      <c r="F215" s="211" t="s">
        <v>4484</v>
      </c>
      <c r="G215" s="209"/>
      <c r="H215" s="212">
        <v>74.855000000000004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85</v>
      </c>
      <c r="AV215" s="13" t="s">
        <v>85</v>
      </c>
      <c r="AW215" s="13" t="s">
        <v>35</v>
      </c>
      <c r="AX215" s="13" t="s">
        <v>75</v>
      </c>
      <c r="AY215" s="218" t="s">
        <v>178</v>
      </c>
    </row>
    <row r="216" spans="2:65" s="12" customFormat="1" ht="11.25">
      <c r="B216" s="198"/>
      <c r="C216" s="199"/>
      <c r="D216" s="195" t="s">
        <v>189</v>
      </c>
      <c r="E216" s="200" t="s">
        <v>19</v>
      </c>
      <c r="F216" s="201" t="s">
        <v>701</v>
      </c>
      <c r="G216" s="199"/>
      <c r="H216" s="200" t="s">
        <v>19</v>
      </c>
      <c r="I216" s="202"/>
      <c r="J216" s="199"/>
      <c r="K216" s="199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189</v>
      </c>
      <c r="AU216" s="207" t="s">
        <v>85</v>
      </c>
      <c r="AV216" s="12" t="s">
        <v>83</v>
      </c>
      <c r="AW216" s="12" t="s">
        <v>35</v>
      </c>
      <c r="AX216" s="12" t="s">
        <v>75</v>
      </c>
      <c r="AY216" s="207" t="s">
        <v>178</v>
      </c>
    </row>
    <row r="217" spans="2:65" s="13" customFormat="1" ht="11.25">
      <c r="B217" s="208"/>
      <c r="C217" s="209"/>
      <c r="D217" s="195" t="s">
        <v>189</v>
      </c>
      <c r="E217" s="210" t="s">
        <v>19</v>
      </c>
      <c r="F217" s="211" t="s">
        <v>4485</v>
      </c>
      <c r="G217" s="209"/>
      <c r="H217" s="212">
        <v>10.01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189</v>
      </c>
      <c r="AU217" s="218" t="s">
        <v>85</v>
      </c>
      <c r="AV217" s="13" t="s">
        <v>85</v>
      </c>
      <c r="AW217" s="13" t="s">
        <v>35</v>
      </c>
      <c r="AX217" s="13" t="s">
        <v>75</v>
      </c>
      <c r="AY217" s="218" t="s">
        <v>178</v>
      </c>
    </row>
    <row r="218" spans="2:65" s="14" customFormat="1" ht="11.25">
      <c r="B218" s="219"/>
      <c r="C218" s="220"/>
      <c r="D218" s="195" t="s">
        <v>189</v>
      </c>
      <c r="E218" s="221" t="s">
        <v>19</v>
      </c>
      <c r="F218" s="222" t="s">
        <v>258</v>
      </c>
      <c r="G218" s="220"/>
      <c r="H218" s="223">
        <v>84.864999999999995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189</v>
      </c>
      <c r="AU218" s="229" t="s">
        <v>85</v>
      </c>
      <c r="AV218" s="14" t="s">
        <v>185</v>
      </c>
      <c r="AW218" s="14" t="s">
        <v>35</v>
      </c>
      <c r="AX218" s="14" t="s">
        <v>83</v>
      </c>
      <c r="AY218" s="229" t="s">
        <v>178</v>
      </c>
    </row>
    <row r="219" spans="2:65" s="1" customFormat="1" ht="16.5" customHeight="1">
      <c r="B219" s="35"/>
      <c r="C219" s="183" t="s">
        <v>308</v>
      </c>
      <c r="D219" s="183" t="s">
        <v>180</v>
      </c>
      <c r="E219" s="184" t="s">
        <v>4486</v>
      </c>
      <c r="F219" s="185" t="s">
        <v>4487</v>
      </c>
      <c r="G219" s="186" t="s">
        <v>226</v>
      </c>
      <c r="H219" s="187">
        <v>1.2969999999999999</v>
      </c>
      <c r="I219" s="188"/>
      <c r="J219" s="189">
        <f>ROUND(I219*H219,2)</f>
        <v>0</v>
      </c>
      <c r="K219" s="185" t="s">
        <v>184</v>
      </c>
      <c r="L219" s="39"/>
      <c r="M219" s="190" t="s">
        <v>19</v>
      </c>
      <c r="N219" s="191" t="s">
        <v>46</v>
      </c>
      <c r="O219" s="61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AR219" s="18" t="s">
        <v>185</v>
      </c>
      <c r="AT219" s="18" t="s">
        <v>180</v>
      </c>
      <c r="AU219" s="18" t="s">
        <v>85</v>
      </c>
      <c r="AY219" s="18" t="s">
        <v>178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83</v>
      </c>
      <c r="BK219" s="194">
        <f>ROUND(I219*H219,2)</f>
        <v>0</v>
      </c>
      <c r="BL219" s="18" t="s">
        <v>185</v>
      </c>
      <c r="BM219" s="18" t="s">
        <v>4488</v>
      </c>
    </row>
    <row r="220" spans="2:65" s="1" customFormat="1" ht="19.5">
      <c r="B220" s="35"/>
      <c r="C220" s="36"/>
      <c r="D220" s="195" t="s">
        <v>187</v>
      </c>
      <c r="E220" s="36"/>
      <c r="F220" s="196" t="s">
        <v>4489</v>
      </c>
      <c r="G220" s="36"/>
      <c r="H220" s="36"/>
      <c r="I220" s="113"/>
      <c r="J220" s="36"/>
      <c r="K220" s="36"/>
      <c r="L220" s="39"/>
      <c r="M220" s="197"/>
      <c r="N220" s="61"/>
      <c r="O220" s="61"/>
      <c r="P220" s="61"/>
      <c r="Q220" s="61"/>
      <c r="R220" s="61"/>
      <c r="S220" s="61"/>
      <c r="T220" s="62"/>
      <c r="AT220" s="18" t="s">
        <v>187</v>
      </c>
      <c r="AU220" s="18" t="s">
        <v>85</v>
      </c>
    </row>
    <row r="221" spans="2:65" s="12" customFormat="1" ht="11.25">
      <c r="B221" s="198"/>
      <c r="C221" s="199"/>
      <c r="D221" s="195" t="s">
        <v>189</v>
      </c>
      <c r="E221" s="200" t="s">
        <v>19</v>
      </c>
      <c r="F221" s="201" t="s">
        <v>4490</v>
      </c>
      <c r="G221" s="199"/>
      <c r="H221" s="200" t="s">
        <v>19</v>
      </c>
      <c r="I221" s="202"/>
      <c r="J221" s="199"/>
      <c r="K221" s="199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189</v>
      </c>
      <c r="AU221" s="207" t="s">
        <v>85</v>
      </c>
      <c r="AV221" s="12" t="s">
        <v>83</v>
      </c>
      <c r="AW221" s="12" t="s">
        <v>35</v>
      </c>
      <c r="AX221" s="12" t="s">
        <v>75</v>
      </c>
      <c r="AY221" s="207" t="s">
        <v>178</v>
      </c>
    </row>
    <row r="222" spans="2:65" s="12" customFormat="1" ht="11.25">
      <c r="B222" s="198"/>
      <c r="C222" s="199"/>
      <c r="D222" s="195" t="s">
        <v>189</v>
      </c>
      <c r="E222" s="200" t="s">
        <v>19</v>
      </c>
      <c r="F222" s="201" t="s">
        <v>4433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65" s="13" customFormat="1" ht="11.25">
      <c r="B223" s="208"/>
      <c r="C223" s="209"/>
      <c r="D223" s="195" t="s">
        <v>189</v>
      </c>
      <c r="E223" s="210" t="s">
        <v>19</v>
      </c>
      <c r="F223" s="211" t="s">
        <v>4491</v>
      </c>
      <c r="G223" s="209"/>
      <c r="H223" s="212">
        <v>0.27500000000000002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189</v>
      </c>
      <c r="AU223" s="218" t="s">
        <v>85</v>
      </c>
      <c r="AV223" s="13" t="s">
        <v>85</v>
      </c>
      <c r="AW223" s="13" t="s">
        <v>35</v>
      </c>
      <c r="AX223" s="13" t="s">
        <v>75</v>
      </c>
      <c r="AY223" s="218" t="s">
        <v>178</v>
      </c>
    </row>
    <row r="224" spans="2:65" s="12" customFormat="1" ht="11.25">
      <c r="B224" s="198"/>
      <c r="C224" s="199"/>
      <c r="D224" s="195" t="s">
        <v>189</v>
      </c>
      <c r="E224" s="200" t="s">
        <v>19</v>
      </c>
      <c r="F224" s="201" t="s">
        <v>4435</v>
      </c>
      <c r="G224" s="199"/>
      <c r="H224" s="200" t="s">
        <v>19</v>
      </c>
      <c r="I224" s="202"/>
      <c r="J224" s="199"/>
      <c r="K224" s="199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189</v>
      </c>
      <c r="AU224" s="207" t="s">
        <v>85</v>
      </c>
      <c r="AV224" s="12" t="s">
        <v>83</v>
      </c>
      <c r="AW224" s="12" t="s">
        <v>35</v>
      </c>
      <c r="AX224" s="12" t="s">
        <v>75</v>
      </c>
      <c r="AY224" s="207" t="s">
        <v>178</v>
      </c>
    </row>
    <row r="225" spans="2:65" s="13" customFormat="1" ht="11.25">
      <c r="B225" s="208"/>
      <c r="C225" s="209"/>
      <c r="D225" s="195" t="s">
        <v>189</v>
      </c>
      <c r="E225" s="210" t="s">
        <v>19</v>
      </c>
      <c r="F225" s="211" t="s">
        <v>4492</v>
      </c>
      <c r="G225" s="209"/>
      <c r="H225" s="212">
        <v>0.47599999999999998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189</v>
      </c>
      <c r="AU225" s="218" t="s">
        <v>85</v>
      </c>
      <c r="AV225" s="13" t="s">
        <v>85</v>
      </c>
      <c r="AW225" s="13" t="s">
        <v>35</v>
      </c>
      <c r="AX225" s="13" t="s">
        <v>75</v>
      </c>
      <c r="AY225" s="218" t="s">
        <v>178</v>
      </c>
    </row>
    <row r="226" spans="2:65" s="15" customFormat="1" ht="11.25">
      <c r="B226" s="230"/>
      <c r="C226" s="231"/>
      <c r="D226" s="195" t="s">
        <v>189</v>
      </c>
      <c r="E226" s="232" t="s">
        <v>19</v>
      </c>
      <c r="F226" s="233" t="s">
        <v>274</v>
      </c>
      <c r="G226" s="231"/>
      <c r="H226" s="234">
        <v>0.751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189</v>
      </c>
      <c r="AU226" s="240" t="s">
        <v>85</v>
      </c>
      <c r="AV226" s="15" t="s">
        <v>198</v>
      </c>
      <c r="AW226" s="15" t="s">
        <v>35</v>
      </c>
      <c r="AX226" s="15" t="s">
        <v>75</v>
      </c>
      <c r="AY226" s="240" t="s">
        <v>178</v>
      </c>
    </row>
    <row r="227" spans="2:65" s="12" customFormat="1" ht="11.25">
      <c r="B227" s="198"/>
      <c r="C227" s="199"/>
      <c r="D227" s="195" t="s">
        <v>189</v>
      </c>
      <c r="E227" s="200" t="s">
        <v>19</v>
      </c>
      <c r="F227" s="201" t="s">
        <v>4493</v>
      </c>
      <c r="G227" s="199"/>
      <c r="H227" s="200" t="s">
        <v>19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189</v>
      </c>
      <c r="AU227" s="207" t="s">
        <v>85</v>
      </c>
      <c r="AV227" s="12" t="s">
        <v>83</v>
      </c>
      <c r="AW227" s="12" t="s">
        <v>35</v>
      </c>
      <c r="AX227" s="12" t="s">
        <v>75</v>
      </c>
      <c r="AY227" s="207" t="s">
        <v>178</v>
      </c>
    </row>
    <row r="228" spans="2:65" s="13" customFormat="1" ht="11.25">
      <c r="B228" s="208"/>
      <c r="C228" s="209"/>
      <c r="D228" s="195" t="s">
        <v>189</v>
      </c>
      <c r="E228" s="210" t="s">
        <v>19</v>
      </c>
      <c r="F228" s="211" t="s">
        <v>4494</v>
      </c>
      <c r="G228" s="209"/>
      <c r="H228" s="212">
        <v>0.54600000000000004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189</v>
      </c>
      <c r="AU228" s="218" t="s">
        <v>85</v>
      </c>
      <c r="AV228" s="13" t="s">
        <v>85</v>
      </c>
      <c r="AW228" s="13" t="s">
        <v>35</v>
      </c>
      <c r="AX228" s="13" t="s">
        <v>75</v>
      </c>
      <c r="AY228" s="218" t="s">
        <v>178</v>
      </c>
    </row>
    <row r="229" spans="2:65" s="14" customFormat="1" ht="11.25">
      <c r="B229" s="219"/>
      <c r="C229" s="220"/>
      <c r="D229" s="195" t="s">
        <v>189</v>
      </c>
      <c r="E229" s="221" t="s">
        <v>19</v>
      </c>
      <c r="F229" s="222" t="s">
        <v>258</v>
      </c>
      <c r="G229" s="220"/>
      <c r="H229" s="223">
        <v>1.2969999999999999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189</v>
      </c>
      <c r="AU229" s="229" t="s">
        <v>85</v>
      </c>
      <c r="AV229" s="14" t="s">
        <v>185</v>
      </c>
      <c r="AW229" s="14" t="s">
        <v>35</v>
      </c>
      <c r="AX229" s="14" t="s">
        <v>83</v>
      </c>
      <c r="AY229" s="229" t="s">
        <v>178</v>
      </c>
    </row>
    <row r="230" spans="2:65" s="1" customFormat="1" ht="16.5" customHeight="1">
      <c r="B230" s="35"/>
      <c r="C230" s="245" t="s">
        <v>315</v>
      </c>
      <c r="D230" s="245" t="s">
        <v>970</v>
      </c>
      <c r="E230" s="246" t="s">
        <v>4495</v>
      </c>
      <c r="F230" s="247" t="s">
        <v>4496</v>
      </c>
      <c r="G230" s="248" t="s">
        <v>362</v>
      </c>
      <c r="H230" s="249">
        <v>2.5939999999999999</v>
      </c>
      <c r="I230" s="250"/>
      <c r="J230" s="251">
        <f>ROUND(I230*H230,2)</f>
        <v>0</v>
      </c>
      <c r="K230" s="247" t="s">
        <v>184</v>
      </c>
      <c r="L230" s="252"/>
      <c r="M230" s="253" t="s">
        <v>19</v>
      </c>
      <c r="N230" s="254" t="s">
        <v>46</v>
      </c>
      <c r="O230" s="61"/>
      <c r="P230" s="192">
        <f>O230*H230</f>
        <v>0</v>
      </c>
      <c r="Q230" s="192">
        <v>1</v>
      </c>
      <c r="R230" s="192">
        <f>Q230*H230</f>
        <v>2.5939999999999999</v>
      </c>
      <c r="S230" s="192">
        <v>0</v>
      </c>
      <c r="T230" s="193">
        <f>S230*H230</f>
        <v>0</v>
      </c>
      <c r="AR230" s="18" t="s">
        <v>230</v>
      </c>
      <c r="AT230" s="18" t="s">
        <v>970</v>
      </c>
      <c r="AU230" s="18" t="s">
        <v>85</v>
      </c>
      <c r="AY230" s="18" t="s">
        <v>178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83</v>
      </c>
      <c r="BK230" s="194">
        <f>ROUND(I230*H230,2)</f>
        <v>0</v>
      </c>
      <c r="BL230" s="18" t="s">
        <v>185</v>
      </c>
      <c r="BM230" s="18" t="s">
        <v>4497</v>
      </c>
    </row>
    <row r="231" spans="2:65" s="1" customFormat="1" ht="11.25">
      <c r="B231" s="35"/>
      <c r="C231" s="36"/>
      <c r="D231" s="195" t="s">
        <v>187</v>
      </c>
      <c r="E231" s="36"/>
      <c r="F231" s="196" t="s">
        <v>4496</v>
      </c>
      <c r="G231" s="36"/>
      <c r="H231" s="36"/>
      <c r="I231" s="113"/>
      <c r="J231" s="36"/>
      <c r="K231" s="36"/>
      <c r="L231" s="39"/>
      <c r="M231" s="197"/>
      <c r="N231" s="61"/>
      <c r="O231" s="61"/>
      <c r="P231" s="61"/>
      <c r="Q231" s="61"/>
      <c r="R231" s="61"/>
      <c r="S231" s="61"/>
      <c r="T231" s="62"/>
      <c r="AT231" s="18" t="s">
        <v>187</v>
      </c>
      <c r="AU231" s="18" t="s">
        <v>85</v>
      </c>
    </row>
    <row r="232" spans="2:65" s="13" customFormat="1" ht="11.25">
      <c r="B232" s="208"/>
      <c r="C232" s="209"/>
      <c r="D232" s="195" t="s">
        <v>189</v>
      </c>
      <c r="E232" s="209"/>
      <c r="F232" s="211" t="s">
        <v>4498</v>
      </c>
      <c r="G232" s="209"/>
      <c r="H232" s="212">
        <v>2.5939999999999999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189</v>
      </c>
      <c r="AU232" s="218" t="s">
        <v>85</v>
      </c>
      <c r="AV232" s="13" t="s">
        <v>85</v>
      </c>
      <c r="AW232" s="13" t="s">
        <v>4</v>
      </c>
      <c r="AX232" s="13" t="s">
        <v>83</v>
      </c>
      <c r="AY232" s="218" t="s">
        <v>178</v>
      </c>
    </row>
    <row r="233" spans="2:65" s="1" customFormat="1" ht="16.5" customHeight="1">
      <c r="B233" s="35"/>
      <c r="C233" s="183" t="s">
        <v>7</v>
      </c>
      <c r="D233" s="183" t="s">
        <v>180</v>
      </c>
      <c r="E233" s="184" t="s">
        <v>702</v>
      </c>
      <c r="F233" s="185" t="s">
        <v>703</v>
      </c>
      <c r="G233" s="186" t="s">
        <v>226</v>
      </c>
      <c r="H233" s="187">
        <v>108.741</v>
      </c>
      <c r="I233" s="188"/>
      <c r="J233" s="189">
        <f>ROUND(I233*H233,2)</f>
        <v>0</v>
      </c>
      <c r="K233" s="185" t="s">
        <v>184</v>
      </c>
      <c r="L233" s="39"/>
      <c r="M233" s="190" t="s">
        <v>19</v>
      </c>
      <c r="N233" s="191" t="s">
        <v>46</v>
      </c>
      <c r="O233" s="6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8" t="s">
        <v>185</v>
      </c>
      <c r="AT233" s="18" t="s">
        <v>180</v>
      </c>
      <c r="AU233" s="18" t="s">
        <v>85</v>
      </c>
      <c r="AY233" s="18" t="s">
        <v>178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8" t="s">
        <v>83</v>
      </c>
      <c r="BK233" s="194">
        <f>ROUND(I233*H233,2)</f>
        <v>0</v>
      </c>
      <c r="BL233" s="18" t="s">
        <v>185</v>
      </c>
      <c r="BM233" s="18" t="s">
        <v>4499</v>
      </c>
    </row>
    <row r="234" spans="2:65" s="1" customFormat="1" ht="11.25">
      <c r="B234" s="35"/>
      <c r="C234" s="36"/>
      <c r="D234" s="195" t="s">
        <v>187</v>
      </c>
      <c r="E234" s="36"/>
      <c r="F234" s="196" t="s">
        <v>703</v>
      </c>
      <c r="G234" s="36"/>
      <c r="H234" s="36"/>
      <c r="I234" s="113"/>
      <c r="J234" s="36"/>
      <c r="K234" s="36"/>
      <c r="L234" s="39"/>
      <c r="M234" s="197"/>
      <c r="N234" s="61"/>
      <c r="O234" s="61"/>
      <c r="P234" s="61"/>
      <c r="Q234" s="61"/>
      <c r="R234" s="61"/>
      <c r="S234" s="61"/>
      <c r="T234" s="62"/>
      <c r="AT234" s="18" t="s">
        <v>187</v>
      </c>
      <c r="AU234" s="18" t="s">
        <v>85</v>
      </c>
    </row>
    <row r="235" spans="2:65" s="12" customFormat="1" ht="11.25">
      <c r="B235" s="198"/>
      <c r="C235" s="199"/>
      <c r="D235" s="195" t="s">
        <v>189</v>
      </c>
      <c r="E235" s="200" t="s">
        <v>19</v>
      </c>
      <c r="F235" s="201" t="s">
        <v>4500</v>
      </c>
      <c r="G235" s="199"/>
      <c r="H235" s="200" t="s">
        <v>19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189</v>
      </c>
      <c r="AU235" s="207" t="s">
        <v>85</v>
      </c>
      <c r="AV235" s="12" t="s">
        <v>83</v>
      </c>
      <c r="AW235" s="12" t="s">
        <v>35</v>
      </c>
      <c r="AX235" s="12" t="s">
        <v>75</v>
      </c>
      <c r="AY235" s="207" t="s">
        <v>178</v>
      </c>
    </row>
    <row r="236" spans="2:65" s="13" customFormat="1" ht="11.25">
      <c r="B236" s="208"/>
      <c r="C236" s="209"/>
      <c r="D236" s="195" t="s">
        <v>189</v>
      </c>
      <c r="E236" s="210" t="s">
        <v>19</v>
      </c>
      <c r="F236" s="211" t="s">
        <v>4501</v>
      </c>
      <c r="G236" s="209"/>
      <c r="H236" s="212">
        <v>33.886000000000003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189</v>
      </c>
      <c r="AU236" s="218" t="s">
        <v>85</v>
      </c>
      <c r="AV236" s="13" t="s">
        <v>85</v>
      </c>
      <c r="AW236" s="13" t="s">
        <v>35</v>
      </c>
      <c r="AX236" s="13" t="s">
        <v>75</v>
      </c>
      <c r="AY236" s="218" t="s">
        <v>178</v>
      </c>
    </row>
    <row r="237" spans="2:65" s="12" customFormat="1" ht="11.25">
      <c r="B237" s="198"/>
      <c r="C237" s="199"/>
      <c r="D237" s="195" t="s">
        <v>189</v>
      </c>
      <c r="E237" s="200" t="s">
        <v>19</v>
      </c>
      <c r="F237" s="201" t="s">
        <v>4502</v>
      </c>
      <c r="G237" s="199"/>
      <c r="H237" s="200" t="s">
        <v>19</v>
      </c>
      <c r="I237" s="202"/>
      <c r="J237" s="199"/>
      <c r="K237" s="199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189</v>
      </c>
      <c r="AU237" s="207" t="s">
        <v>85</v>
      </c>
      <c r="AV237" s="12" t="s">
        <v>83</v>
      </c>
      <c r="AW237" s="12" t="s">
        <v>35</v>
      </c>
      <c r="AX237" s="12" t="s">
        <v>75</v>
      </c>
      <c r="AY237" s="207" t="s">
        <v>178</v>
      </c>
    </row>
    <row r="238" spans="2:65" s="13" customFormat="1" ht="11.25">
      <c r="B238" s="208"/>
      <c r="C238" s="209"/>
      <c r="D238" s="195" t="s">
        <v>189</v>
      </c>
      <c r="E238" s="210" t="s">
        <v>19</v>
      </c>
      <c r="F238" s="211" t="s">
        <v>4484</v>
      </c>
      <c r="G238" s="209"/>
      <c r="H238" s="212">
        <v>74.855000000000004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189</v>
      </c>
      <c r="AU238" s="218" t="s">
        <v>85</v>
      </c>
      <c r="AV238" s="13" t="s">
        <v>85</v>
      </c>
      <c r="AW238" s="13" t="s">
        <v>35</v>
      </c>
      <c r="AX238" s="13" t="s">
        <v>75</v>
      </c>
      <c r="AY238" s="218" t="s">
        <v>178</v>
      </c>
    </row>
    <row r="239" spans="2:65" s="14" customFormat="1" ht="11.25">
      <c r="B239" s="219"/>
      <c r="C239" s="220"/>
      <c r="D239" s="195" t="s">
        <v>189</v>
      </c>
      <c r="E239" s="221" t="s">
        <v>19</v>
      </c>
      <c r="F239" s="222" t="s">
        <v>258</v>
      </c>
      <c r="G239" s="220"/>
      <c r="H239" s="223">
        <v>108.741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189</v>
      </c>
      <c r="AU239" s="229" t="s">
        <v>85</v>
      </c>
      <c r="AV239" s="14" t="s">
        <v>185</v>
      </c>
      <c r="AW239" s="14" t="s">
        <v>35</v>
      </c>
      <c r="AX239" s="14" t="s">
        <v>83</v>
      </c>
      <c r="AY239" s="229" t="s">
        <v>178</v>
      </c>
    </row>
    <row r="240" spans="2:65" s="1" customFormat="1" ht="22.5" customHeight="1">
      <c r="B240" s="35"/>
      <c r="C240" s="183" t="s">
        <v>329</v>
      </c>
      <c r="D240" s="183" t="s">
        <v>180</v>
      </c>
      <c r="E240" s="184" t="s">
        <v>708</v>
      </c>
      <c r="F240" s="185" t="s">
        <v>709</v>
      </c>
      <c r="G240" s="186" t="s">
        <v>362</v>
      </c>
      <c r="H240" s="187">
        <v>119.768</v>
      </c>
      <c r="I240" s="188"/>
      <c r="J240" s="189">
        <f>ROUND(I240*H240,2)</f>
        <v>0</v>
      </c>
      <c r="K240" s="185" t="s">
        <v>487</v>
      </c>
      <c r="L240" s="39"/>
      <c r="M240" s="190" t="s">
        <v>19</v>
      </c>
      <c r="N240" s="191" t="s">
        <v>46</v>
      </c>
      <c r="O240" s="61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18" t="s">
        <v>185</v>
      </c>
      <c r="AT240" s="18" t="s">
        <v>180</v>
      </c>
      <c r="AU240" s="18" t="s">
        <v>85</v>
      </c>
      <c r="AY240" s="18" t="s">
        <v>178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83</v>
      </c>
      <c r="BK240" s="194">
        <f>ROUND(I240*H240,2)</f>
        <v>0</v>
      </c>
      <c r="BL240" s="18" t="s">
        <v>185</v>
      </c>
      <c r="BM240" s="18" t="s">
        <v>4503</v>
      </c>
    </row>
    <row r="241" spans="2:65" s="1" customFormat="1" ht="11.25">
      <c r="B241" s="35"/>
      <c r="C241" s="36"/>
      <c r="D241" s="195" t="s">
        <v>187</v>
      </c>
      <c r="E241" s="36"/>
      <c r="F241" s="196" t="s">
        <v>427</v>
      </c>
      <c r="G241" s="36"/>
      <c r="H241" s="36"/>
      <c r="I241" s="113"/>
      <c r="J241" s="36"/>
      <c r="K241" s="36"/>
      <c r="L241" s="39"/>
      <c r="M241" s="197"/>
      <c r="N241" s="61"/>
      <c r="O241" s="61"/>
      <c r="P241" s="61"/>
      <c r="Q241" s="61"/>
      <c r="R241" s="61"/>
      <c r="S241" s="61"/>
      <c r="T241" s="62"/>
      <c r="AT241" s="18" t="s">
        <v>187</v>
      </c>
      <c r="AU241" s="18" t="s">
        <v>85</v>
      </c>
    </row>
    <row r="242" spans="2:65" s="12" customFormat="1" ht="11.25">
      <c r="B242" s="198"/>
      <c r="C242" s="199"/>
      <c r="D242" s="195" t="s">
        <v>189</v>
      </c>
      <c r="E242" s="200" t="s">
        <v>19</v>
      </c>
      <c r="F242" s="201" t="s">
        <v>711</v>
      </c>
      <c r="G242" s="199"/>
      <c r="H242" s="200" t="s">
        <v>19</v>
      </c>
      <c r="I242" s="202"/>
      <c r="J242" s="199"/>
      <c r="K242" s="199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189</v>
      </c>
      <c r="AU242" s="207" t="s">
        <v>85</v>
      </c>
      <c r="AV242" s="12" t="s">
        <v>83</v>
      </c>
      <c r="AW242" s="12" t="s">
        <v>35</v>
      </c>
      <c r="AX242" s="12" t="s">
        <v>75</v>
      </c>
      <c r="AY242" s="207" t="s">
        <v>178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4504</v>
      </c>
      <c r="G243" s="209"/>
      <c r="H243" s="212">
        <v>119.768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83</v>
      </c>
      <c r="AY243" s="218" t="s">
        <v>178</v>
      </c>
    </row>
    <row r="244" spans="2:65" s="1" customFormat="1" ht="16.5" customHeight="1">
      <c r="B244" s="35"/>
      <c r="C244" s="183" t="s">
        <v>335</v>
      </c>
      <c r="D244" s="183" t="s">
        <v>180</v>
      </c>
      <c r="E244" s="184" t="s">
        <v>713</v>
      </c>
      <c r="F244" s="185" t="s">
        <v>714</v>
      </c>
      <c r="G244" s="186" t="s">
        <v>226</v>
      </c>
      <c r="H244" s="187">
        <v>10.01</v>
      </c>
      <c r="I244" s="188"/>
      <c r="J244" s="189">
        <f>ROUND(I244*H244,2)</f>
        <v>0</v>
      </c>
      <c r="K244" s="185" t="s">
        <v>184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8" t="s">
        <v>185</v>
      </c>
      <c r="AT244" s="18" t="s">
        <v>180</v>
      </c>
      <c r="AU244" s="18" t="s">
        <v>85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185</v>
      </c>
      <c r="BM244" s="18" t="s">
        <v>4505</v>
      </c>
    </row>
    <row r="245" spans="2:65" s="1" customFormat="1" ht="19.5">
      <c r="B245" s="35"/>
      <c r="C245" s="36"/>
      <c r="D245" s="195" t="s">
        <v>187</v>
      </c>
      <c r="E245" s="36"/>
      <c r="F245" s="196" t="s">
        <v>716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85</v>
      </c>
    </row>
    <row r="246" spans="2:65" s="12" customFormat="1" ht="11.25">
      <c r="B246" s="198"/>
      <c r="C246" s="199"/>
      <c r="D246" s="195" t="s">
        <v>189</v>
      </c>
      <c r="E246" s="200" t="s">
        <v>19</v>
      </c>
      <c r="F246" s="201" t="s">
        <v>4444</v>
      </c>
      <c r="G246" s="199"/>
      <c r="H246" s="200" t="s">
        <v>19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189</v>
      </c>
      <c r="AU246" s="207" t="s">
        <v>85</v>
      </c>
      <c r="AV246" s="12" t="s">
        <v>83</v>
      </c>
      <c r="AW246" s="12" t="s">
        <v>35</v>
      </c>
      <c r="AX246" s="12" t="s">
        <v>75</v>
      </c>
      <c r="AY246" s="207" t="s">
        <v>178</v>
      </c>
    </row>
    <row r="247" spans="2:65" s="12" customFormat="1" ht="11.25">
      <c r="B247" s="198"/>
      <c r="C247" s="199"/>
      <c r="D247" s="195" t="s">
        <v>189</v>
      </c>
      <c r="E247" s="200" t="s">
        <v>19</v>
      </c>
      <c r="F247" s="201" t="s">
        <v>4506</v>
      </c>
      <c r="G247" s="199"/>
      <c r="H247" s="200" t="s">
        <v>19</v>
      </c>
      <c r="I247" s="202"/>
      <c r="J247" s="199"/>
      <c r="K247" s="199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189</v>
      </c>
      <c r="AU247" s="207" t="s">
        <v>85</v>
      </c>
      <c r="AV247" s="12" t="s">
        <v>83</v>
      </c>
      <c r="AW247" s="12" t="s">
        <v>35</v>
      </c>
      <c r="AX247" s="12" t="s">
        <v>75</v>
      </c>
      <c r="AY247" s="207" t="s">
        <v>178</v>
      </c>
    </row>
    <row r="248" spans="2:65" s="13" customFormat="1" ht="11.25">
      <c r="B248" s="208"/>
      <c r="C248" s="209"/>
      <c r="D248" s="195" t="s">
        <v>189</v>
      </c>
      <c r="E248" s="210" t="s">
        <v>19</v>
      </c>
      <c r="F248" s="211" t="s">
        <v>4507</v>
      </c>
      <c r="G248" s="209"/>
      <c r="H248" s="212">
        <v>1.86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189</v>
      </c>
      <c r="AU248" s="218" t="s">
        <v>85</v>
      </c>
      <c r="AV248" s="13" t="s">
        <v>85</v>
      </c>
      <c r="AW248" s="13" t="s">
        <v>35</v>
      </c>
      <c r="AX248" s="13" t="s">
        <v>75</v>
      </c>
      <c r="AY248" s="218" t="s">
        <v>178</v>
      </c>
    </row>
    <row r="249" spans="2:65" s="15" customFormat="1" ht="11.25">
      <c r="B249" s="230"/>
      <c r="C249" s="231"/>
      <c r="D249" s="195" t="s">
        <v>189</v>
      </c>
      <c r="E249" s="232" t="s">
        <v>19</v>
      </c>
      <c r="F249" s="233" t="s">
        <v>274</v>
      </c>
      <c r="G249" s="231"/>
      <c r="H249" s="234">
        <v>1.86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189</v>
      </c>
      <c r="AU249" s="240" t="s">
        <v>85</v>
      </c>
      <c r="AV249" s="15" t="s">
        <v>198</v>
      </c>
      <c r="AW249" s="15" t="s">
        <v>35</v>
      </c>
      <c r="AX249" s="15" t="s">
        <v>75</v>
      </c>
      <c r="AY249" s="240" t="s">
        <v>178</v>
      </c>
    </row>
    <row r="250" spans="2:65" s="12" customFormat="1" ht="11.25">
      <c r="B250" s="198"/>
      <c r="C250" s="199"/>
      <c r="D250" s="195" t="s">
        <v>189</v>
      </c>
      <c r="E250" s="200" t="s">
        <v>19</v>
      </c>
      <c r="F250" s="201" t="s">
        <v>4508</v>
      </c>
      <c r="G250" s="199"/>
      <c r="H250" s="200" t="s">
        <v>19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189</v>
      </c>
      <c r="AU250" s="207" t="s">
        <v>85</v>
      </c>
      <c r="AV250" s="12" t="s">
        <v>83</v>
      </c>
      <c r="AW250" s="12" t="s">
        <v>35</v>
      </c>
      <c r="AX250" s="12" t="s">
        <v>75</v>
      </c>
      <c r="AY250" s="207" t="s">
        <v>178</v>
      </c>
    </row>
    <row r="251" spans="2:65" s="13" customFormat="1" ht="11.25">
      <c r="B251" s="208"/>
      <c r="C251" s="209"/>
      <c r="D251" s="195" t="s">
        <v>189</v>
      </c>
      <c r="E251" s="210" t="s">
        <v>19</v>
      </c>
      <c r="F251" s="211" t="s">
        <v>4507</v>
      </c>
      <c r="G251" s="209"/>
      <c r="H251" s="212">
        <v>1.86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189</v>
      </c>
      <c r="AU251" s="218" t="s">
        <v>85</v>
      </c>
      <c r="AV251" s="13" t="s">
        <v>85</v>
      </c>
      <c r="AW251" s="13" t="s">
        <v>35</v>
      </c>
      <c r="AX251" s="13" t="s">
        <v>75</v>
      </c>
      <c r="AY251" s="218" t="s">
        <v>178</v>
      </c>
    </row>
    <row r="252" spans="2:65" s="12" customFormat="1" ht="11.25">
      <c r="B252" s="198"/>
      <c r="C252" s="199"/>
      <c r="D252" s="195" t="s">
        <v>189</v>
      </c>
      <c r="E252" s="200" t="s">
        <v>19</v>
      </c>
      <c r="F252" s="201" t="s">
        <v>4509</v>
      </c>
      <c r="G252" s="199"/>
      <c r="H252" s="200" t="s">
        <v>19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189</v>
      </c>
      <c r="AU252" s="207" t="s">
        <v>85</v>
      </c>
      <c r="AV252" s="12" t="s">
        <v>83</v>
      </c>
      <c r="AW252" s="12" t="s">
        <v>35</v>
      </c>
      <c r="AX252" s="12" t="s">
        <v>75</v>
      </c>
      <c r="AY252" s="207" t="s">
        <v>178</v>
      </c>
    </row>
    <row r="253" spans="2:65" s="13" customFormat="1" ht="11.25">
      <c r="B253" s="208"/>
      <c r="C253" s="209"/>
      <c r="D253" s="195" t="s">
        <v>189</v>
      </c>
      <c r="E253" s="210" t="s">
        <v>19</v>
      </c>
      <c r="F253" s="211" t="s">
        <v>4510</v>
      </c>
      <c r="G253" s="209"/>
      <c r="H253" s="212">
        <v>5.47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189</v>
      </c>
      <c r="AU253" s="218" t="s">
        <v>85</v>
      </c>
      <c r="AV253" s="13" t="s">
        <v>85</v>
      </c>
      <c r="AW253" s="13" t="s">
        <v>35</v>
      </c>
      <c r="AX253" s="13" t="s">
        <v>75</v>
      </c>
      <c r="AY253" s="218" t="s">
        <v>178</v>
      </c>
    </row>
    <row r="254" spans="2:65" s="12" customFormat="1" ht="11.25">
      <c r="B254" s="198"/>
      <c r="C254" s="199"/>
      <c r="D254" s="195" t="s">
        <v>189</v>
      </c>
      <c r="E254" s="200" t="s">
        <v>19</v>
      </c>
      <c r="F254" s="201" t="s">
        <v>4511</v>
      </c>
      <c r="G254" s="199"/>
      <c r="H254" s="200" t="s">
        <v>19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189</v>
      </c>
      <c r="AU254" s="207" t="s">
        <v>85</v>
      </c>
      <c r="AV254" s="12" t="s">
        <v>83</v>
      </c>
      <c r="AW254" s="12" t="s">
        <v>35</v>
      </c>
      <c r="AX254" s="12" t="s">
        <v>75</v>
      </c>
      <c r="AY254" s="207" t="s">
        <v>178</v>
      </c>
    </row>
    <row r="255" spans="2:65" s="13" customFormat="1" ht="11.25">
      <c r="B255" s="208"/>
      <c r="C255" s="209"/>
      <c r="D255" s="195" t="s">
        <v>189</v>
      </c>
      <c r="E255" s="210" t="s">
        <v>19</v>
      </c>
      <c r="F255" s="211" t="s">
        <v>4512</v>
      </c>
      <c r="G255" s="209"/>
      <c r="H255" s="212">
        <v>0.57999999999999996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189</v>
      </c>
      <c r="AU255" s="218" t="s">
        <v>85</v>
      </c>
      <c r="AV255" s="13" t="s">
        <v>85</v>
      </c>
      <c r="AW255" s="13" t="s">
        <v>35</v>
      </c>
      <c r="AX255" s="13" t="s">
        <v>75</v>
      </c>
      <c r="AY255" s="218" t="s">
        <v>178</v>
      </c>
    </row>
    <row r="256" spans="2:65" s="15" customFormat="1" ht="11.25">
      <c r="B256" s="230"/>
      <c r="C256" s="231"/>
      <c r="D256" s="195" t="s">
        <v>189</v>
      </c>
      <c r="E256" s="232" t="s">
        <v>19</v>
      </c>
      <c r="F256" s="233" t="s">
        <v>274</v>
      </c>
      <c r="G256" s="231"/>
      <c r="H256" s="234">
        <v>7.91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189</v>
      </c>
      <c r="AU256" s="240" t="s">
        <v>85</v>
      </c>
      <c r="AV256" s="15" t="s">
        <v>198</v>
      </c>
      <c r="AW256" s="15" t="s">
        <v>35</v>
      </c>
      <c r="AX256" s="15" t="s">
        <v>75</v>
      </c>
      <c r="AY256" s="240" t="s">
        <v>178</v>
      </c>
    </row>
    <row r="257" spans="2:65" s="12" customFormat="1" ht="11.25">
      <c r="B257" s="198"/>
      <c r="C257" s="199"/>
      <c r="D257" s="195" t="s">
        <v>189</v>
      </c>
      <c r="E257" s="200" t="s">
        <v>19</v>
      </c>
      <c r="F257" s="201" t="s">
        <v>4513</v>
      </c>
      <c r="G257" s="199"/>
      <c r="H257" s="200" t="s">
        <v>19</v>
      </c>
      <c r="I257" s="202"/>
      <c r="J257" s="199"/>
      <c r="K257" s="199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189</v>
      </c>
      <c r="AU257" s="207" t="s">
        <v>85</v>
      </c>
      <c r="AV257" s="12" t="s">
        <v>83</v>
      </c>
      <c r="AW257" s="12" t="s">
        <v>35</v>
      </c>
      <c r="AX257" s="12" t="s">
        <v>75</v>
      </c>
      <c r="AY257" s="207" t="s">
        <v>178</v>
      </c>
    </row>
    <row r="258" spans="2:65" s="13" customFormat="1" ht="11.25">
      <c r="B258" s="208"/>
      <c r="C258" s="209"/>
      <c r="D258" s="195" t="s">
        <v>189</v>
      </c>
      <c r="E258" s="210" t="s">
        <v>19</v>
      </c>
      <c r="F258" s="211" t="s">
        <v>4514</v>
      </c>
      <c r="G258" s="209"/>
      <c r="H258" s="212">
        <v>0.24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189</v>
      </c>
      <c r="AU258" s="218" t="s">
        <v>85</v>
      </c>
      <c r="AV258" s="13" t="s">
        <v>85</v>
      </c>
      <c r="AW258" s="13" t="s">
        <v>35</v>
      </c>
      <c r="AX258" s="13" t="s">
        <v>75</v>
      </c>
      <c r="AY258" s="218" t="s">
        <v>178</v>
      </c>
    </row>
    <row r="259" spans="2:65" s="14" customFormat="1" ht="11.25">
      <c r="B259" s="219"/>
      <c r="C259" s="220"/>
      <c r="D259" s="195" t="s">
        <v>189</v>
      </c>
      <c r="E259" s="221" t="s">
        <v>19</v>
      </c>
      <c r="F259" s="222" t="s">
        <v>258</v>
      </c>
      <c r="G259" s="220"/>
      <c r="H259" s="223">
        <v>10.01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189</v>
      </c>
      <c r="AU259" s="229" t="s">
        <v>85</v>
      </c>
      <c r="AV259" s="14" t="s">
        <v>185</v>
      </c>
      <c r="AW259" s="14" t="s">
        <v>35</v>
      </c>
      <c r="AX259" s="14" t="s">
        <v>83</v>
      </c>
      <c r="AY259" s="229" t="s">
        <v>178</v>
      </c>
    </row>
    <row r="260" spans="2:65" s="1" customFormat="1" ht="16.5" customHeight="1">
      <c r="B260" s="35"/>
      <c r="C260" s="183" t="s">
        <v>341</v>
      </c>
      <c r="D260" s="183" t="s">
        <v>180</v>
      </c>
      <c r="E260" s="184" t="s">
        <v>721</v>
      </c>
      <c r="F260" s="185" t="s">
        <v>722</v>
      </c>
      <c r="G260" s="186" t="s">
        <v>183</v>
      </c>
      <c r="H260" s="187">
        <v>11.209</v>
      </c>
      <c r="I260" s="188"/>
      <c r="J260" s="189">
        <f>ROUND(I260*H260,2)</f>
        <v>0</v>
      </c>
      <c r="K260" s="185" t="s">
        <v>184</v>
      </c>
      <c r="L260" s="39"/>
      <c r="M260" s="190" t="s">
        <v>19</v>
      </c>
      <c r="N260" s="191" t="s">
        <v>46</v>
      </c>
      <c r="O260" s="61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AR260" s="18" t="s">
        <v>185</v>
      </c>
      <c r="AT260" s="18" t="s">
        <v>180</v>
      </c>
      <c r="AU260" s="18" t="s">
        <v>85</v>
      </c>
      <c r="AY260" s="18" t="s">
        <v>178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8" t="s">
        <v>83</v>
      </c>
      <c r="BK260" s="194">
        <f>ROUND(I260*H260,2)</f>
        <v>0</v>
      </c>
      <c r="BL260" s="18" t="s">
        <v>185</v>
      </c>
      <c r="BM260" s="18" t="s">
        <v>4515</v>
      </c>
    </row>
    <row r="261" spans="2:65" s="1" customFormat="1" ht="11.25">
      <c r="B261" s="35"/>
      <c r="C261" s="36"/>
      <c r="D261" s="195" t="s">
        <v>187</v>
      </c>
      <c r="E261" s="36"/>
      <c r="F261" s="196" t="s">
        <v>724</v>
      </c>
      <c r="G261" s="36"/>
      <c r="H261" s="36"/>
      <c r="I261" s="113"/>
      <c r="J261" s="36"/>
      <c r="K261" s="36"/>
      <c r="L261" s="39"/>
      <c r="M261" s="197"/>
      <c r="N261" s="61"/>
      <c r="O261" s="61"/>
      <c r="P261" s="61"/>
      <c r="Q261" s="61"/>
      <c r="R261" s="61"/>
      <c r="S261" s="61"/>
      <c r="T261" s="62"/>
      <c r="AT261" s="18" t="s">
        <v>187</v>
      </c>
      <c r="AU261" s="18" t="s">
        <v>85</v>
      </c>
    </row>
    <row r="262" spans="2:65" s="12" customFormat="1" ht="11.25">
      <c r="B262" s="198"/>
      <c r="C262" s="199"/>
      <c r="D262" s="195" t="s">
        <v>189</v>
      </c>
      <c r="E262" s="200" t="s">
        <v>19</v>
      </c>
      <c r="F262" s="201" t="s">
        <v>4516</v>
      </c>
      <c r="G262" s="199"/>
      <c r="H262" s="200" t="s">
        <v>19</v>
      </c>
      <c r="I262" s="202"/>
      <c r="J262" s="199"/>
      <c r="K262" s="199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189</v>
      </c>
      <c r="AU262" s="207" t="s">
        <v>85</v>
      </c>
      <c r="AV262" s="12" t="s">
        <v>83</v>
      </c>
      <c r="AW262" s="12" t="s">
        <v>35</v>
      </c>
      <c r="AX262" s="12" t="s">
        <v>75</v>
      </c>
      <c r="AY262" s="207" t="s">
        <v>178</v>
      </c>
    </row>
    <row r="263" spans="2:65" s="13" customFormat="1" ht="11.25">
      <c r="B263" s="208"/>
      <c r="C263" s="209"/>
      <c r="D263" s="195" t="s">
        <v>189</v>
      </c>
      <c r="E263" s="210" t="s">
        <v>19</v>
      </c>
      <c r="F263" s="211" t="s">
        <v>4517</v>
      </c>
      <c r="G263" s="209"/>
      <c r="H263" s="212">
        <v>11.209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189</v>
      </c>
      <c r="AU263" s="218" t="s">
        <v>85</v>
      </c>
      <c r="AV263" s="13" t="s">
        <v>85</v>
      </c>
      <c r="AW263" s="13" t="s">
        <v>35</v>
      </c>
      <c r="AX263" s="13" t="s">
        <v>83</v>
      </c>
      <c r="AY263" s="218" t="s">
        <v>178</v>
      </c>
    </row>
    <row r="264" spans="2:65" s="1" customFormat="1" ht="16.5" customHeight="1">
      <c r="B264" s="35"/>
      <c r="C264" s="183" t="s">
        <v>346</v>
      </c>
      <c r="D264" s="183" t="s">
        <v>180</v>
      </c>
      <c r="E264" s="184" t="s">
        <v>721</v>
      </c>
      <c r="F264" s="185" t="s">
        <v>722</v>
      </c>
      <c r="G264" s="186" t="s">
        <v>183</v>
      </c>
      <c r="H264" s="187">
        <v>2051.84</v>
      </c>
      <c r="I264" s="188"/>
      <c r="J264" s="189">
        <f>ROUND(I264*H264,2)</f>
        <v>0</v>
      </c>
      <c r="K264" s="185" t="s">
        <v>184</v>
      </c>
      <c r="L264" s="39"/>
      <c r="M264" s="190" t="s">
        <v>19</v>
      </c>
      <c r="N264" s="191" t="s">
        <v>46</v>
      </c>
      <c r="O264" s="61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AR264" s="18" t="s">
        <v>185</v>
      </c>
      <c r="AT264" s="18" t="s">
        <v>180</v>
      </c>
      <c r="AU264" s="18" t="s">
        <v>85</v>
      </c>
      <c r="AY264" s="18" t="s">
        <v>178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83</v>
      </c>
      <c r="BK264" s="194">
        <f>ROUND(I264*H264,2)</f>
        <v>0</v>
      </c>
      <c r="BL264" s="18" t="s">
        <v>185</v>
      </c>
      <c r="BM264" s="18" t="s">
        <v>4518</v>
      </c>
    </row>
    <row r="265" spans="2:65" s="1" customFormat="1" ht="11.25">
      <c r="B265" s="35"/>
      <c r="C265" s="36"/>
      <c r="D265" s="195" t="s">
        <v>187</v>
      </c>
      <c r="E265" s="36"/>
      <c r="F265" s="196" t="s">
        <v>724</v>
      </c>
      <c r="G265" s="36"/>
      <c r="H265" s="36"/>
      <c r="I265" s="113"/>
      <c r="J265" s="36"/>
      <c r="K265" s="36"/>
      <c r="L265" s="39"/>
      <c r="M265" s="197"/>
      <c r="N265" s="61"/>
      <c r="O265" s="61"/>
      <c r="P265" s="61"/>
      <c r="Q265" s="61"/>
      <c r="R265" s="61"/>
      <c r="S265" s="61"/>
      <c r="T265" s="62"/>
      <c r="AT265" s="18" t="s">
        <v>187</v>
      </c>
      <c r="AU265" s="18" t="s">
        <v>85</v>
      </c>
    </row>
    <row r="266" spans="2:65" s="12" customFormat="1" ht="11.25">
      <c r="B266" s="198"/>
      <c r="C266" s="199"/>
      <c r="D266" s="195" t="s">
        <v>189</v>
      </c>
      <c r="E266" s="200" t="s">
        <v>19</v>
      </c>
      <c r="F266" s="201" t="s">
        <v>4519</v>
      </c>
      <c r="G266" s="199"/>
      <c r="H266" s="200" t="s">
        <v>19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189</v>
      </c>
      <c r="AU266" s="207" t="s">
        <v>85</v>
      </c>
      <c r="AV266" s="12" t="s">
        <v>83</v>
      </c>
      <c r="AW266" s="12" t="s">
        <v>35</v>
      </c>
      <c r="AX266" s="12" t="s">
        <v>75</v>
      </c>
      <c r="AY266" s="207" t="s">
        <v>178</v>
      </c>
    </row>
    <row r="267" spans="2:65" s="12" customFormat="1" ht="11.25">
      <c r="B267" s="198"/>
      <c r="C267" s="199"/>
      <c r="D267" s="195" t="s">
        <v>189</v>
      </c>
      <c r="E267" s="200" t="s">
        <v>19</v>
      </c>
      <c r="F267" s="201" t="s">
        <v>4520</v>
      </c>
      <c r="G267" s="199"/>
      <c r="H267" s="200" t="s">
        <v>19</v>
      </c>
      <c r="I267" s="202"/>
      <c r="J267" s="199"/>
      <c r="K267" s="199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189</v>
      </c>
      <c r="AU267" s="207" t="s">
        <v>85</v>
      </c>
      <c r="AV267" s="12" t="s">
        <v>83</v>
      </c>
      <c r="AW267" s="12" t="s">
        <v>35</v>
      </c>
      <c r="AX267" s="12" t="s">
        <v>75</v>
      </c>
      <c r="AY267" s="207" t="s">
        <v>178</v>
      </c>
    </row>
    <row r="268" spans="2:65" s="13" customFormat="1" ht="11.25">
      <c r="B268" s="208"/>
      <c r="C268" s="209"/>
      <c r="D268" s="195" t="s">
        <v>189</v>
      </c>
      <c r="E268" s="210" t="s">
        <v>19</v>
      </c>
      <c r="F268" s="211" t="s">
        <v>4392</v>
      </c>
      <c r="G268" s="209"/>
      <c r="H268" s="212">
        <v>734.4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189</v>
      </c>
      <c r="AU268" s="218" t="s">
        <v>85</v>
      </c>
      <c r="AV268" s="13" t="s">
        <v>85</v>
      </c>
      <c r="AW268" s="13" t="s">
        <v>35</v>
      </c>
      <c r="AX268" s="13" t="s">
        <v>75</v>
      </c>
      <c r="AY268" s="218" t="s">
        <v>178</v>
      </c>
    </row>
    <row r="269" spans="2:65" s="13" customFormat="1" ht="11.25">
      <c r="B269" s="208"/>
      <c r="C269" s="209"/>
      <c r="D269" s="195" t="s">
        <v>189</v>
      </c>
      <c r="E269" s="210" t="s">
        <v>19</v>
      </c>
      <c r="F269" s="211" t="s">
        <v>4393</v>
      </c>
      <c r="G269" s="209"/>
      <c r="H269" s="212">
        <v>680.2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189</v>
      </c>
      <c r="AU269" s="218" t="s">
        <v>85</v>
      </c>
      <c r="AV269" s="13" t="s">
        <v>85</v>
      </c>
      <c r="AW269" s="13" t="s">
        <v>35</v>
      </c>
      <c r="AX269" s="13" t="s">
        <v>75</v>
      </c>
      <c r="AY269" s="218" t="s">
        <v>178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4521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3" customFormat="1" ht="11.25">
      <c r="B271" s="208"/>
      <c r="C271" s="209"/>
      <c r="D271" s="195" t="s">
        <v>189</v>
      </c>
      <c r="E271" s="210" t="s">
        <v>19</v>
      </c>
      <c r="F271" s="211" t="s">
        <v>4394</v>
      </c>
      <c r="G271" s="209"/>
      <c r="H271" s="212">
        <v>637.24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189</v>
      </c>
      <c r="AU271" s="218" t="s">
        <v>85</v>
      </c>
      <c r="AV271" s="13" t="s">
        <v>85</v>
      </c>
      <c r="AW271" s="13" t="s">
        <v>35</v>
      </c>
      <c r="AX271" s="13" t="s">
        <v>75</v>
      </c>
      <c r="AY271" s="218" t="s">
        <v>178</v>
      </c>
    </row>
    <row r="272" spans="2:65" s="14" customFormat="1" ht="11.25">
      <c r="B272" s="219"/>
      <c r="C272" s="220"/>
      <c r="D272" s="195" t="s">
        <v>189</v>
      </c>
      <c r="E272" s="221" t="s">
        <v>19</v>
      </c>
      <c r="F272" s="222" t="s">
        <v>258</v>
      </c>
      <c r="G272" s="220"/>
      <c r="H272" s="223">
        <v>2051.84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189</v>
      </c>
      <c r="AU272" s="229" t="s">
        <v>85</v>
      </c>
      <c r="AV272" s="14" t="s">
        <v>185</v>
      </c>
      <c r="AW272" s="14" t="s">
        <v>35</v>
      </c>
      <c r="AX272" s="14" t="s">
        <v>83</v>
      </c>
      <c r="AY272" s="229" t="s">
        <v>178</v>
      </c>
    </row>
    <row r="273" spans="2:65" s="11" customFormat="1" ht="22.9" customHeight="1">
      <c r="B273" s="167"/>
      <c r="C273" s="168"/>
      <c r="D273" s="169" t="s">
        <v>74</v>
      </c>
      <c r="E273" s="181" t="s">
        <v>85</v>
      </c>
      <c r="F273" s="181" t="s">
        <v>736</v>
      </c>
      <c r="G273" s="168"/>
      <c r="H273" s="168"/>
      <c r="I273" s="171"/>
      <c r="J273" s="182">
        <f>BK273</f>
        <v>0</v>
      </c>
      <c r="K273" s="168"/>
      <c r="L273" s="173"/>
      <c r="M273" s="174"/>
      <c r="N273" s="175"/>
      <c r="O273" s="175"/>
      <c r="P273" s="176">
        <f>SUM(P274:P328)</f>
        <v>0</v>
      </c>
      <c r="Q273" s="175"/>
      <c r="R273" s="176">
        <f>SUM(R274:R328)</f>
        <v>90.308916240000002</v>
      </c>
      <c r="S273" s="175"/>
      <c r="T273" s="177">
        <f>SUM(T274:T328)</f>
        <v>0</v>
      </c>
      <c r="AR273" s="178" t="s">
        <v>83</v>
      </c>
      <c r="AT273" s="179" t="s">
        <v>74</v>
      </c>
      <c r="AU273" s="179" t="s">
        <v>83</v>
      </c>
      <c r="AY273" s="178" t="s">
        <v>178</v>
      </c>
      <c r="BK273" s="180">
        <f>SUM(BK274:BK328)</f>
        <v>0</v>
      </c>
    </row>
    <row r="274" spans="2:65" s="1" customFormat="1" ht="16.5" customHeight="1">
      <c r="B274" s="35"/>
      <c r="C274" s="183" t="s">
        <v>350</v>
      </c>
      <c r="D274" s="183" t="s">
        <v>180</v>
      </c>
      <c r="E274" s="184" t="s">
        <v>4522</v>
      </c>
      <c r="F274" s="185" t="s">
        <v>4523</v>
      </c>
      <c r="G274" s="186" t="s">
        <v>496</v>
      </c>
      <c r="H274" s="187">
        <v>136</v>
      </c>
      <c r="I274" s="188"/>
      <c r="J274" s="189">
        <f>ROUND(I274*H274,2)</f>
        <v>0</v>
      </c>
      <c r="K274" s="185" t="s">
        <v>184</v>
      </c>
      <c r="L274" s="39"/>
      <c r="M274" s="190" t="s">
        <v>19</v>
      </c>
      <c r="N274" s="191" t="s">
        <v>46</v>
      </c>
      <c r="O274" s="61"/>
      <c r="P274" s="192">
        <f>O274*H274</f>
        <v>0</v>
      </c>
      <c r="Q274" s="192">
        <v>0.22656999999999999</v>
      </c>
      <c r="R274" s="192">
        <f>Q274*H274</f>
        <v>30.81352</v>
      </c>
      <c r="S274" s="192">
        <v>0</v>
      </c>
      <c r="T274" s="193">
        <f>S274*H274</f>
        <v>0</v>
      </c>
      <c r="AR274" s="18" t="s">
        <v>185</v>
      </c>
      <c r="AT274" s="18" t="s">
        <v>180</v>
      </c>
      <c r="AU274" s="18" t="s">
        <v>85</v>
      </c>
      <c r="AY274" s="18" t="s">
        <v>178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83</v>
      </c>
      <c r="BK274" s="194">
        <f>ROUND(I274*H274,2)</f>
        <v>0</v>
      </c>
      <c r="BL274" s="18" t="s">
        <v>185</v>
      </c>
      <c r="BM274" s="18" t="s">
        <v>4524</v>
      </c>
    </row>
    <row r="275" spans="2:65" s="1" customFormat="1" ht="19.5">
      <c r="B275" s="35"/>
      <c r="C275" s="36"/>
      <c r="D275" s="195" t="s">
        <v>187</v>
      </c>
      <c r="E275" s="36"/>
      <c r="F275" s="196" t="s">
        <v>4525</v>
      </c>
      <c r="G275" s="36"/>
      <c r="H275" s="36"/>
      <c r="I275" s="113"/>
      <c r="J275" s="36"/>
      <c r="K275" s="36"/>
      <c r="L275" s="39"/>
      <c r="M275" s="197"/>
      <c r="N275" s="61"/>
      <c r="O275" s="61"/>
      <c r="P275" s="61"/>
      <c r="Q275" s="61"/>
      <c r="R275" s="61"/>
      <c r="S275" s="61"/>
      <c r="T275" s="62"/>
      <c r="AT275" s="18" t="s">
        <v>187</v>
      </c>
      <c r="AU275" s="18" t="s">
        <v>85</v>
      </c>
    </row>
    <row r="276" spans="2:65" s="12" customFormat="1" ht="11.25">
      <c r="B276" s="198"/>
      <c r="C276" s="199"/>
      <c r="D276" s="195" t="s">
        <v>189</v>
      </c>
      <c r="E276" s="200" t="s">
        <v>19</v>
      </c>
      <c r="F276" s="201" t="s">
        <v>4526</v>
      </c>
      <c r="G276" s="199"/>
      <c r="H276" s="200" t="s">
        <v>19</v>
      </c>
      <c r="I276" s="202"/>
      <c r="J276" s="199"/>
      <c r="K276" s="199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189</v>
      </c>
      <c r="AU276" s="207" t="s">
        <v>85</v>
      </c>
      <c r="AV276" s="12" t="s">
        <v>83</v>
      </c>
      <c r="AW276" s="12" t="s">
        <v>35</v>
      </c>
      <c r="AX276" s="12" t="s">
        <v>75</v>
      </c>
      <c r="AY276" s="207" t="s">
        <v>178</v>
      </c>
    </row>
    <row r="277" spans="2:65" s="13" customFormat="1" ht="11.25">
      <c r="B277" s="208"/>
      <c r="C277" s="209"/>
      <c r="D277" s="195" t="s">
        <v>189</v>
      </c>
      <c r="E277" s="210" t="s">
        <v>19</v>
      </c>
      <c r="F277" s="211" t="s">
        <v>1828</v>
      </c>
      <c r="G277" s="209"/>
      <c r="H277" s="212">
        <v>136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189</v>
      </c>
      <c r="AU277" s="218" t="s">
        <v>85</v>
      </c>
      <c r="AV277" s="13" t="s">
        <v>85</v>
      </c>
      <c r="AW277" s="13" t="s">
        <v>35</v>
      </c>
      <c r="AX277" s="13" t="s">
        <v>83</v>
      </c>
      <c r="AY277" s="218" t="s">
        <v>178</v>
      </c>
    </row>
    <row r="278" spans="2:65" s="1" customFormat="1" ht="16.5" customHeight="1">
      <c r="B278" s="35"/>
      <c r="C278" s="183" t="s">
        <v>359</v>
      </c>
      <c r="D278" s="183" t="s">
        <v>180</v>
      </c>
      <c r="E278" s="184" t="s">
        <v>3909</v>
      </c>
      <c r="F278" s="185" t="s">
        <v>3910</v>
      </c>
      <c r="G278" s="186" t="s">
        <v>183</v>
      </c>
      <c r="H278" s="187">
        <v>41.72</v>
      </c>
      <c r="I278" s="188"/>
      <c r="J278" s="189">
        <f>ROUND(I278*H278,2)</f>
        <v>0</v>
      </c>
      <c r="K278" s="185" t="s">
        <v>184</v>
      </c>
      <c r="L278" s="39"/>
      <c r="M278" s="190" t="s">
        <v>19</v>
      </c>
      <c r="N278" s="191" t="s">
        <v>46</v>
      </c>
      <c r="O278" s="61"/>
      <c r="P278" s="192">
        <f>O278*H278</f>
        <v>0</v>
      </c>
      <c r="Q278" s="192">
        <v>1E-4</v>
      </c>
      <c r="R278" s="192">
        <f>Q278*H278</f>
        <v>4.1720000000000004E-3</v>
      </c>
      <c r="S278" s="192">
        <v>0</v>
      </c>
      <c r="T278" s="193">
        <f>S278*H278</f>
        <v>0</v>
      </c>
      <c r="AR278" s="18" t="s">
        <v>185</v>
      </c>
      <c r="AT278" s="18" t="s">
        <v>180</v>
      </c>
      <c r="AU278" s="18" t="s">
        <v>85</v>
      </c>
      <c r="AY278" s="18" t="s">
        <v>178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83</v>
      </c>
      <c r="BK278" s="194">
        <f>ROUND(I278*H278,2)</f>
        <v>0</v>
      </c>
      <c r="BL278" s="18" t="s">
        <v>185</v>
      </c>
      <c r="BM278" s="18" t="s">
        <v>4527</v>
      </c>
    </row>
    <row r="279" spans="2:65" s="1" customFormat="1" ht="19.5">
      <c r="B279" s="35"/>
      <c r="C279" s="36"/>
      <c r="D279" s="195" t="s">
        <v>187</v>
      </c>
      <c r="E279" s="36"/>
      <c r="F279" s="196" t="s">
        <v>3912</v>
      </c>
      <c r="G279" s="36"/>
      <c r="H279" s="36"/>
      <c r="I279" s="113"/>
      <c r="J279" s="36"/>
      <c r="K279" s="36"/>
      <c r="L279" s="39"/>
      <c r="M279" s="197"/>
      <c r="N279" s="61"/>
      <c r="O279" s="61"/>
      <c r="P279" s="61"/>
      <c r="Q279" s="61"/>
      <c r="R279" s="61"/>
      <c r="S279" s="61"/>
      <c r="T279" s="62"/>
      <c r="AT279" s="18" t="s">
        <v>187</v>
      </c>
      <c r="AU279" s="18" t="s">
        <v>85</v>
      </c>
    </row>
    <row r="280" spans="2:65" s="12" customFormat="1" ht="11.25">
      <c r="B280" s="198"/>
      <c r="C280" s="199"/>
      <c r="D280" s="195" t="s">
        <v>189</v>
      </c>
      <c r="E280" s="200" t="s">
        <v>19</v>
      </c>
      <c r="F280" s="201" t="s">
        <v>4528</v>
      </c>
      <c r="G280" s="199"/>
      <c r="H280" s="200" t="s">
        <v>19</v>
      </c>
      <c r="I280" s="202"/>
      <c r="J280" s="199"/>
      <c r="K280" s="199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189</v>
      </c>
      <c r="AU280" s="207" t="s">
        <v>85</v>
      </c>
      <c r="AV280" s="12" t="s">
        <v>83</v>
      </c>
      <c r="AW280" s="12" t="s">
        <v>35</v>
      </c>
      <c r="AX280" s="12" t="s">
        <v>75</v>
      </c>
      <c r="AY280" s="207" t="s">
        <v>178</v>
      </c>
    </row>
    <row r="281" spans="2:65" s="13" customFormat="1" ht="11.25">
      <c r="B281" s="208"/>
      <c r="C281" s="209"/>
      <c r="D281" s="195" t="s">
        <v>189</v>
      </c>
      <c r="E281" s="210" t="s">
        <v>19</v>
      </c>
      <c r="F281" s="211" t="s">
        <v>4529</v>
      </c>
      <c r="G281" s="209"/>
      <c r="H281" s="212">
        <v>41.72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189</v>
      </c>
      <c r="AU281" s="218" t="s">
        <v>85</v>
      </c>
      <c r="AV281" s="13" t="s">
        <v>85</v>
      </c>
      <c r="AW281" s="13" t="s">
        <v>35</v>
      </c>
      <c r="AX281" s="13" t="s">
        <v>83</v>
      </c>
      <c r="AY281" s="218" t="s">
        <v>178</v>
      </c>
    </row>
    <row r="282" spans="2:65" s="1" customFormat="1" ht="16.5" customHeight="1">
      <c r="B282" s="35"/>
      <c r="C282" s="245" t="s">
        <v>374</v>
      </c>
      <c r="D282" s="245" t="s">
        <v>970</v>
      </c>
      <c r="E282" s="246" t="s">
        <v>4530</v>
      </c>
      <c r="F282" s="247" t="s">
        <v>4531</v>
      </c>
      <c r="G282" s="248" t="s">
        <v>183</v>
      </c>
      <c r="H282" s="249">
        <v>47.978000000000002</v>
      </c>
      <c r="I282" s="250"/>
      <c r="J282" s="251">
        <f>ROUND(I282*H282,2)</f>
        <v>0</v>
      </c>
      <c r="K282" s="247" t="s">
        <v>184</v>
      </c>
      <c r="L282" s="252"/>
      <c r="M282" s="253" t="s">
        <v>19</v>
      </c>
      <c r="N282" s="254" t="s">
        <v>46</v>
      </c>
      <c r="O282" s="61"/>
      <c r="P282" s="192">
        <f>O282*H282</f>
        <v>0</v>
      </c>
      <c r="Q282" s="192">
        <v>4.0000000000000002E-4</v>
      </c>
      <c r="R282" s="192">
        <f>Q282*H282</f>
        <v>1.9191200000000002E-2</v>
      </c>
      <c r="S282" s="192">
        <v>0</v>
      </c>
      <c r="T282" s="193">
        <f>S282*H282</f>
        <v>0</v>
      </c>
      <c r="AR282" s="18" t="s">
        <v>230</v>
      </c>
      <c r="AT282" s="18" t="s">
        <v>970</v>
      </c>
      <c r="AU282" s="18" t="s">
        <v>85</v>
      </c>
      <c r="AY282" s="18" t="s">
        <v>178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83</v>
      </c>
      <c r="BK282" s="194">
        <f>ROUND(I282*H282,2)</f>
        <v>0</v>
      </c>
      <c r="BL282" s="18" t="s">
        <v>185</v>
      </c>
      <c r="BM282" s="18" t="s">
        <v>4532</v>
      </c>
    </row>
    <row r="283" spans="2:65" s="1" customFormat="1" ht="11.25">
      <c r="B283" s="35"/>
      <c r="C283" s="36"/>
      <c r="D283" s="195" t="s">
        <v>187</v>
      </c>
      <c r="E283" s="36"/>
      <c r="F283" s="196" t="s">
        <v>4531</v>
      </c>
      <c r="G283" s="36"/>
      <c r="H283" s="36"/>
      <c r="I283" s="113"/>
      <c r="J283" s="36"/>
      <c r="K283" s="36"/>
      <c r="L283" s="39"/>
      <c r="M283" s="197"/>
      <c r="N283" s="61"/>
      <c r="O283" s="61"/>
      <c r="P283" s="61"/>
      <c r="Q283" s="61"/>
      <c r="R283" s="61"/>
      <c r="S283" s="61"/>
      <c r="T283" s="62"/>
      <c r="AT283" s="18" t="s">
        <v>187</v>
      </c>
      <c r="AU283" s="18" t="s">
        <v>85</v>
      </c>
    </row>
    <row r="284" spans="2:65" s="13" customFormat="1" ht="11.25">
      <c r="B284" s="208"/>
      <c r="C284" s="209"/>
      <c r="D284" s="195" t="s">
        <v>189</v>
      </c>
      <c r="E284" s="209"/>
      <c r="F284" s="211" t="s">
        <v>4533</v>
      </c>
      <c r="G284" s="209"/>
      <c r="H284" s="212">
        <v>47.978000000000002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189</v>
      </c>
      <c r="AU284" s="218" t="s">
        <v>85</v>
      </c>
      <c r="AV284" s="13" t="s">
        <v>85</v>
      </c>
      <c r="AW284" s="13" t="s">
        <v>4</v>
      </c>
      <c r="AX284" s="13" t="s">
        <v>83</v>
      </c>
      <c r="AY284" s="218" t="s">
        <v>178</v>
      </c>
    </row>
    <row r="285" spans="2:65" s="1" customFormat="1" ht="16.5" customHeight="1">
      <c r="B285" s="35"/>
      <c r="C285" s="183" t="s">
        <v>388</v>
      </c>
      <c r="D285" s="183" t="s">
        <v>180</v>
      </c>
      <c r="E285" s="184" t="s">
        <v>4534</v>
      </c>
      <c r="F285" s="185" t="s">
        <v>4535</v>
      </c>
      <c r="G285" s="186" t="s">
        <v>226</v>
      </c>
      <c r="H285" s="187">
        <v>0.78100000000000003</v>
      </c>
      <c r="I285" s="188"/>
      <c r="J285" s="189">
        <f>ROUND(I285*H285,2)</f>
        <v>0</v>
      </c>
      <c r="K285" s="185" t="s">
        <v>184</v>
      </c>
      <c r="L285" s="39"/>
      <c r="M285" s="190" t="s">
        <v>19</v>
      </c>
      <c r="N285" s="191" t="s">
        <v>46</v>
      </c>
      <c r="O285" s="61"/>
      <c r="P285" s="192">
        <f>O285*H285</f>
        <v>0</v>
      </c>
      <c r="Q285" s="192">
        <v>2.2563399999999998</v>
      </c>
      <c r="R285" s="192">
        <f>Q285*H285</f>
        <v>1.76220154</v>
      </c>
      <c r="S285" s="192">
        <v>0</v>
      </c>
      <c r="T285" s="193">
        <f>S285*H285</f>
        <v>0</v>
      </c>
      <c r="AR285" s="18" t="s">
        <v>185</v>
      </c>
      <c r="AT285" s="18" t="s">
        <v>180</v>
      </c>
      <c r="AU285" s="18" t="s">
        <v>85</v>
      </c>
      <c r="AY285" s="18" t="s">
        <v>178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83</v>
      </c>
      <c r="BK285" s="194">
        <f>ROUND(I285*H285,2)</f>
        <v>0</v>
      </c>
      <c r="BL285" s="18" t="s">
        <v>185</v>
      </c>
      <c r="BM285" s="18" t="s">
        <v>4536</v>
      </c>
    </row>
    <row r="286" spans="2:65" s="1" customFormat="1" ht="11.25">
      <c r="B286" s="35"/>
      <c r="C286" s="36"/>
      <c r="D286" s="195" t="s">
        <v>187</v>
      </c>
      <c r="E286" s="36"/>
      <c r="F286" s="196" t="s">
        <v>4537</v>
      </c>
      <c r="G286" s="36"/>
      <c r="H286" s="36"/>
      <c r="I286" s="113"/>
      <c r="J286" s="36"/>
      <c r="K286" s="36"/>
      <c r="L286" s="39"/>
      <c r="M286" s="197"/>
      <c r="N286" s="61"/>
      <c r="O286" s="61"/>
      <c r="P286" s="61"/>
      <c r="Q286" s="61"/>
      <c r="R286" s="61"/>
      <c r="S286" s="61"/>
      <c r="T286" s="62"/>
      <c r="AT286" s="18" t="s">
        <v>187</v>
      </c>
      <c r="AU286" s="18" t="s">
        <v>85</v>
      </c>
    </row>
    <row r="287" spans="2:65" s="12" customFormat="1" ht="11.25">
      <c r="B287" s="198"/>
      <c r="C287" s="199"/>
      <c r="D287" s="195" t="s">
        <v>189</v>
      </c>
      <c r="E287" s="200" t="s">
        <v>19</v>
      </c>
      <c r="F287" s="201" t="s">
        <v>4538</v>
      </c>
      <c r="G287" s="199"/>
      <c r="H287" s="200" t="s">
        <v>19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189</v>
      </c>
      <c r="AU287" s="207" t="s">
        <v>85</v>
      </c>
      <c r="AV287" s="12" t="s">
        <v>83</v>
      </c>
      <c r="AW287" s="12" t="s">
        <v>35</v>
      </c>
      <c r="AX287" s="12" t="s">
        <v>75</v>
      </c>
      <c r="AY287" s="207" t="s">
        <v>178</v>
      </c>
    </row>
    <row r="288" spans="2:65" s="12" customFormat="1" ht="11.25">
      <c r="B288" s="198"/>
      <c r="C288" s="199"/>
      <c r="D288" s="195" t="s">
        <v>189</v>
      </c>
      <c r="E288" s="200" t="s">
        <v>19</v>
      </c>
      <c r="F288" s="201" t="s">
        <v>4539</v>
      </c>
      <c r="G288" s="199"/>
      <c r="H288" s="200" t="s">
        <v>19</v>
      </c>
      <c r="I288" s="202"/>
      <c r="J288" s="199"/>
      <c r="K288" s="199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189</v>
      </c>
      <c r="AU288" s="207" t="s">
        <v>85</v>
      </c>
      <c r="AV288" s="12" t="s">
        <v>83</v>
      </c>
      <c r="AW288" s="12" t="s">
        <v>35</v>
      </c>
      <c r="AX288" s="12" t="s">
        <v>75</v>
      </c>
      <c r="AY288" s="207" t="s">
        <v>178</v>
      </c>
    </row>
    <row r="289" spans="2:65" s="13" customFormat="1" ht="11.25">
      <c r="B289" s="208"/>
      <c r="C289" s="209"/>
      <c r="D289" s="195" t="s">
        <v>189</v>
      </c>
      <c r="E289" s="210" t="s">
        <v>19</v>
      </c>
      <c r="F289" s="211" t="s">
        <v>4434</v>
      </c>
      <c r="G289" s="209"/>
      <c r="H289" s="212">
        <v>0.32200000000000001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189</v>
      </c>
      <c r="AU289" s="218" t="s">
        <v>85</v>
      </c>
      <c r="AV289" s="13" t="s">
        <v>85</v>
      </c>
      <c r="AW289" s="13" t="s">
        <v>35</v>
      </c>
      <c r="AX289" s="13" t="s">
        <v>75</v>
      </c>
      <c r="AY289" s="218" t="s">
        <v>178</v>
      </c>
    </row>
    <row r="290" spans="2:65" s="12" customFormat="1" ht="11.25">
      <c r="B290" s="198"/>
      <c r="C290" s="199"/>
      <c r="D290" s="195" t="s">
        <v>189</v>
      </c>
      <c r="E290" s="200" t="s">
        <v>19</v>
      </c>
      <c r="F290" s="201" t="s">
        <v>4540</v>
      </c>
      <c r="G290" s="199"/>
      <c r="H290" s="200" t="s">
        <v>19</v>
      </c>
      <c r="I290" s="202"/>
      <c r="J290" s="199"/>
      <c r="K290" s="199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189</v>
      </c>
      <c r="AU290" s="207" t="s">
        <v>85</v>
      </c>
      <c r="AV290" s="12" t="s">
        <v>83</v>
      </c>
      <c r="AW290" s="12" t="s">
        <v>35</v>
      </c>
      <c r="AX290" s="12" t="s">
        <v>75</v>
      </c>
      <c r="AY290" s="207" t="s">
        <v>178</v>
      </c>
    </row>
    <row r="291" spans="2:65" s="13" customFormat="1" ht="11.25">
      <c r="B291" s="208"/>
      <c r="C291" s="209"/>
      <c r="D291" s="195" t="s">
        <v>189</v>
      </c>
      <c r="E291" s="210" t="s">
        <v>19</v>
      </c>
      <c r="F291" s="211" t="s">
        <v>4436</v>
      </c>
      <c r="G291" s="209"/>
      <c r="H291" s="212">
        <v>0.42199999999999999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189</v>
      </c>
      <c r="AU291" s="218" t="s">
        <v>85</v>
      </c>
      <c r="AV291" s="13" t="s">
        <v>85</v>
      </c>
      <c r="AW291" s="13" t="s">
        <v>35</v>
      </c>
      <c r="AX291" s="13" t="s">
        <v>75</v>
      </c>
      <c r="AY291" s="218" t="s">
        <v>178</v>
      </c>
    </row>
    <row r="292" spans="2:65" s="15" customFormat="1" ht="11.25">
      <c r="B292" s="230"/>
      <c r="C292" s="231"/>
      <c r="D292" s="195" t="s">
        <v>189</v>
      </c>
      <c r="E292" s="232" t="s">
        <v>19</v>
      </c>
      <c r="F292" s="233" t="s">
        <v>274</v>
      </c>
      <c r="G292" s="231"/>
      <c r="H292" s="234">
        <v>0.74399999999999999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189</v>
      </c>
      <c r="AU292" s="240" t="s">
        <v>85</v>
      </c>
      <c r="AV292" s="15" t="s">
        <v>198</v>
      </c>
      <c r="AW292" s="15" t="s">
        <v>35</v>
      </c>
      <c r="AX292" s="15" t="s">
        <v>75</v>
      </c>
      <c r="AY292" s="240" t="s">
        <v>178</v>
      </c>
    </row>
    <row r="293" spans="2:65" s="12" customFormat="1" ht="11.25">
      <c r="B293" s="198"/>
      <c r="C293" s="199"/>
      <c r="D293" s="195" t="s">
        <v>189</v>
      </c>
      <c r="E293" s="200" t="s">
        <v>19</v>
      </c>
      <c r="F293" s="201" t="s">
        <v>4541</v>
      </c>
      <c r="G293" s="199"/>
      <c r="H293" s="200" t="s">
        <v>19</v>
      </c>
      <c r="I293" s="202"/>
      <c r="J293" s="199"/>
      <c r="K293" s="199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189</v>
      </c>
      <c r="AU293" s="207" t="s">
        <v>85</v>
      </c>
      <c r="AV293" s="12" t="s">
        <v>83</v>
      </c>
      <c r="AW293" s="12" t="s">
        <v>35</v>
      </c>
      <c r="AX293" s="12" t="s">
        <v>75</v>
      </c>
      <c r="AY293" s="207" t="s">
        <v>178</v>
      </c>
    </row>
    <row r="294" spans="2:65" s="13" customFormat="1" ht="11.25">
      <c r="B294" s="208"/>
      <c r="C294" s="209"/>
      <c r="D294" s="195" t="s">
        <v>189</v>
      </c>
      <c r="E294" s="210" t="s">
        <v>19</v>
      </c>
      <c r="F294" s="211" t="s">
        <v>4542</v>
      </c>
      <c r="G294" s="209"/>
      <c r="H294" s="212">
        <v>3.6999999999999998E-2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189</v>
      </c>
      <c r="AU294" s="218" t="s">
        <v>85</v>
      </c>
      <c r="AV294" s="13" t="s">
        <v>85</v>
      </c>
      <c r="AW294" s="13" t="s">
        <v>35</v>
      </c>
      <c r="AX294" s="13" t="s">
        <v>75</v>
      </c>
      <c r="AY294" s="218" t="s">
        <v>178</v>
      </c>
    </row>
    <row r="295" spans="2:65" s="14" customFormat="1" ht="11.25">
      <c r="B295" s="219"/>
      <c r="C295" s="220"/>
      <c r="D295" s="195" t="s">
        <v>189</v>
      </c>
      <c r="E295" s="221" t="s">
        <v>19</v>
      </c>
      <c r="F295" s="222" t="s">
        <v>258</v>
      </c>
      <c r="G295" s="220"/>
      <c r="H295" s="223">
        <v>0.78100000000000003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189</v>
      </c>
      <c r="AU295" s="229" t="s">
        <v>85</v>
      </c>
      <c r="AV295" s="14" t="s">
        <v>185</v>
      </c>
      <c r="AW295" s="14" t="s">
        <v>35</v>
      </c>
      <c r="AX295" s="14" t="s">
        <v>83</v>
      </c>
      <c r="AY295" s="229" t="s">
        <v>178</v>
      </c>
    </row>
    <row r="296" spans="2:65" s="1" customFormat="1" ht="16.5" customHeight="1">
      <c r="B296" s="35"/>
      <c r="C296" s="183" t="s">
        <v>393</v>
      </c>
      <c r="D296" s="183" t="s">
        <v>180</v>
      </c>
      <c r="E296" s="184" t="s">
        <v>4534</v>
      </c>
      <c r="F296" s="185" t="s">
        <v>4535</v>
      </c>
      <c r="G296" s="186" t="s">
        <v>226</v>
      </c>
      <c r="H296" s="187">
        <v>15.624000000000001</v>
      </c>
      <c r="I296" s="188"/>
      <c r="J296" s="189">
        <f>ROUND(I296*H296,2)</f>
        <v>0</v>
      </c>
      <c r="K296" s="185" t="s">
        <v>184</v>
      </c>
      <c r="L296" s="39"/>
      <c r="M296" s="190" t="s">
        <v>19</v>
      </c>
      <c r="N296" s="191" t="s">
        <v>46</v>
      </c>
      <c r="O296" s="61"/>
      <c r="P296" s="192">
        <f>O296*H296</f>
        <v>0</v>
      </c>
      <c r="Q296" s="192">
        <v>2.2563399999999998</v>
      </c>
      <c r="R296" s="192">
        <f>Q296*H296</f>
        <v>35.25305616</v>
      </c>
      <c r="S296" s="192">
        <v>0</v>
      </c>
      <c r="T296" s="193">
        <f>S296*H296</f>
        <v>0</v>
      </c>
      <c r="AR296" s="18" t="s">
        <v>185</v>
      </c>
      <c r="AT296" s="18" t="s">
        <v>180</v>
      </c>
      <c r="AU296" s="18" t="s">
        <v>85</v>
      </c>
      <c r="AY296" s="18" t="s">
        <v>178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8" t="s">
        <v>83</v>
      </c>
      <c r="BK296" s="194">
        <f>ROUND(I296*H296,2)</f>
        <v>0</v>
      </c>
      <c r="BL296" s="18" t="s">
        <v>185</v>
      </c>
      <c r="BM296" s="18" t="s">
        <v>4543</v>
      </c>
    </row>
    <row r="297" spans="2:65" s="1" customFormat="1" ht="11.25">
      <c r="B297" s="35"/>
      <c r="C297" s="36"/>
      <c r="D297" s="195" t="s">
        <v>187</v>
      </c>
      <c r="E297" s="36"/>
      <c r="F297" s="196" t="s">
        <v>4537</v>
      </c>
      <c r="G297" s="36"/>
      <c r="H297" s="36"/>
      <c r="I297" s="113"/>
      <c r="J297" s="36"/>
      <c r="K297" s="36"/>
      <c r="L297" s="39"/>
      <c r="M297" s="197"/>
      <c r="N297" s="61"/>
      <c r="O297" s="61"/>
      <c r="P297" s="61"/>
      <c r="Q297" s="61"/>
      <c r="R297" s="61"/>
      <c r="S297" s="61"/>
      <c r="T297" s="62"/>
      <c r="AT297" s="18" t="s">
        <v>187</v>
      </c>
      <c r="AU297" s="18" t="s">
        <v>85</v>
      </c>
    </row>
    <row r="298" spans="2:65" s="12" customFormat="1" ht="11.25">
      <c r="B298" s="198"/>
      <c r="C298" s="199"/>
      <c r="D298" s="195" t="s">
        <v>189</v>
      </c>
      <c r="E298" s="200" t="s">
        <v>19</v>
      </c>
      <c r="F298" s="201" t="s">
        <v>4444</v>
      </c>
      <c r="G298" s="199"/>
      <c r="H298" s="200" t="s">
        <v>19</v>
      </c>
      <c r="I298" s="202"/>
      <c r="J298" s="199"/>
      <c r="K298" s="199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189</v>
      </c>
      <c r="AU298" s="207" t="s">
        <v>85</v>
      </c>
      <c r="AV298" s="12" t="s">
        <v>83</v>
      </c>
      <c r="AW298" s="12" t="s">
        <v>35</v>
      </c>
      <c r="AX298" s="12" t="s">
        <v>75</v>
      </c>
      <c r="AY298" s="207" t="s">
        <v>178</v>
      </c>
    </row>
    <row r="299" spans="2:65" s="12" customFormat="1" ht="11.25">
      <c r="B299" s="198"/>
      <c r="C299" s="199"/>
      <c r="D299" s="195" t="s">
        <v>189</v>
      </c>
      <c r="E299" s="200" t="s">
        <v>19</v>
      </c>
      <c r="F299" s="201" t="s">
        <v>4544</v>
      </c>
      <c r="G299" s="199"/>
      <c r="H299" s="200" t="s">
        <v>19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189</v>
      </c>
      <c r="AU299" s="207" t="s">
        <v>85</v>
      </c>
      <c r="AV299" s="12" t="s">
        <v>83</v>
      </c>
      <c r="AW299" s="12" t="s">
        <v>35</v>
      </c>
      <c r="AX299" s="12" t="s">
        <v>75</v>
      </c>
      <c r="AY299" s="207" t="s">
        <v>178</v>
      </c>
    </row>
    <row r="300" spans="2:65" s="13" customFormat="1" ht="11.25">
      <c r="B300" s="208"/>
      <c r="C300" s="209"/>
      <c r="D300" s="195" t="s">
        <v>189</v>
      </c>
      <c r="E300" s="210" t="s">
        <v>19</v>
      </c>
      <c r="F300" s="211" t="s">
        <v>4545</v>
      </c>
      <c r="G300" s="209"/>
      <c r="H300" s="212">
        <v>14.88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189</v>
      </c>
      <c r="AU300" s="218" t="s">
        <v>85</v>
      </c>
      <c r="AV300" s="13" t="s">
        <v>85</v>
      </c>
      <c r="AW300" s="13" t="s">
        <v>35</v>
      </c>
      <c r="AX300" s="13" t="s">
        <v>75</v>
      </c>
      <c r="AY300" s="218" t="s">
        <v>178</v>
      </c>
    </row>
    <row r="301" spans="2:65" s="12" customFormat="1" ht="11.25">
      <c r="B301" s="198"/>
      <c r="C301" s="199"/>
      <c r="D301" s="195" t="s">
        <v>189</v>
      </c>
      <c r="E301" s="200" t="s">
        <v>19</v>
      </c>
      <c r="F301" s="201" t="s">
        <v>4541</v>
      </c>
      <c r="G301" s="199"/>
      <c r="H301" s="200" t="s">
        <v>19</v>
      </c>
      <c r="I301" s="202"/>
      <c r="J301" s="199"/>
      <c r="K301" s="199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189</v>
      </c>
      <c r="AU301" s="207" t="s">
        <v>85</v>
      </c>
      <c r="AV301" s="12" t="s">
        <v>83</v>
      </c>
      <c r="AW301" s="12" t="s">
        <v>35</v>
      </c>
      <c r="AX301" s="12" t="s">
        <v>75</v>
      </c>
      <c r="AY301" s="207" t="s">
        <v>178</v>
      </c>
    </row>
    <row r="302" spans="2:65" s="13" customFormat="1" ht="11.25">
      <c r="B302" s="208"/>
      <c r="C302" s="209"/>
      <c r="D302" s="195" t="s">
        <v>189</v>
      </c>
      <c r="E302" s="210" t="s">
        <v>19</v>
      </c>
      <c r="F302" s="211" t="s">
        <v>4546</v>
      </c>
      <c r="G302" s="209"/>
      <c r="H302" s="212">
        <v>0.74399999999999999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189</v>
      </c>
      <c r="AU302" s="218" t="s">
        <v>85</v>
      </c>
      <c r="AV302" s="13" t="s">
        <v>85</v>
      </c>
      <c r="AW302" s="13" t="s">
        <v>35</v>
      </c>
      <c r="AX302" s="13" t="s">
        <v>75</v>
      </c>
      <c r="AY302" s="218" t="s">
        <v>178</v>
      </c>
    </row>
    <row r="303" spans="2:65" s="14" customFormat="1" ht="11.25">
      <c r="B303" s="219"/>
      <c r="C303" s="220"/>
      <c r="D303" s="195" t="s">
        <v>189</v>
      </c>
      <c r="E303" s="221" t="s">
        <v>19</v>
      </c>
      <c r="F303" s="222" t="s">
        <v>258</v>
      </c>
      <c r="G303" s="220"/>
      <c r="H303" s="223">
        <v>15.624000000000001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189</v>
      </c>
      <c r="AU303" s="229" t="s">
        <v>85</v>
      </c>
      <c r="AV303" s="14" t="s">
        <v>185</v>
      </c>
      <c r="AW303" s="14" t="s">
        <v>35</v>
      </c>
      <c r="AX303" s="14" t="s">
        <v>83</v>
      </c>
      <c r="AY303" s="229" t="s">
        <v>178</v>
      </c>
    </row>
    <row r="304" spans="2:65" s="1" customFormat="1" ht="16.5" customHeight="1">
      <c r="B304" s="35"/>
      <c r="C304" s="183" t="s">
        <v>398</v>
      </c>
      <c r="D304" s="183" t="s">
        <v>180</v>
      </c>
      <c r="E304" s="184" t="s">
        <v>4547</v>
      </c>
      <c r="F304" s="185" t="s">
        <v>4548</v>
      </c>
      <c r="G304" s="186" t="s">
        <v>226</v>
      </c>
      <c r="H304" s="187">
        <v>3.629</v>
      </c>
      <c r="I304" s="188"/>
      <c r="J304" s="189">
        <f>ROUND(I304*H304,2)</f>
        <v>0</v>
      </c>
      <c r="K304" s="185" t="s">
        <v>184</v>
      </c>
      <c r="L304" s="39"/>
      <c r="M304" s="190" t="s">
        <v>19</v>
      </c>
      <c r="N304" s="191" t="s">
        <v>46</v>
      </c>
      <c r="O304" s="61"/>
      <c r="P304" s="192">
        <f>O304*H304</f>
        <v>0</v>
      </c>
      <c r="Q304" s="192">
        <v>2.45329</v>
      </c>
      <c r="R304" s="192">
        <f>Q304*H304</f>
        <v>8.90298941</v>
      </c>
      <c r="S304" s="192">
        <v>0</v>
      </c>
      <c r="T304" s="193">
        <f>S304*H304</f>
        <v>0</v>
      </c>
      <c r="AR304" s="18" t="s">
        <v>185</v>
      </c>
      <c r="AT304" s="18" t="s">
        <v>180</v>
      </c>
      <c r="AU304" s="18" t="s">
        <v>85</v>
      </c>
      <c r="AY304" s="18" t="s">
        <v>178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83</v>
      </c>
      <c r="BK304" s="194">
        <f>ROUND(I304*H304,2)</f>
        <v>0</v>
      </c>
      <c r="BL304" s="18" t="s">
        <v>185</v>
      </c>
      <c r="BM304" s="18" t="s">
        <v>4549</v>
      </c>
    </row>
    <row r="305" spans="2:65" s="1" customFormat="1" ht="11.25">
      <c r="B305" s="35"/>
      <c r="C305" s="36"/>
      <c r="D305" s="195" t="s">
        <v>187</v>
      </c>
      <c r="E305" s="36"/>
      <c r="F305" s="196" t="s">
        <v>4550</v>
      </c>
      <c r="G305" s="36"/>
      <c r="H305" s="36"/>
      <c r="I305" s="113"/>
      <c r="J305" s="36"/>
      <c r="K305" s="36"/>
      <c r="L305" s="39"/>
      <c r="M305" s="197"/>
      <c r="N305" s="61"/>
      <c r="O305" s="61"/>
      <c r="P305" s="61"/>
      <c r="Q305" s="61"/>
      <c r="R305" s="61"/>
      <c r="S305" s="61"/>
      <c r="T305" s="62"/>
      <c r="AT305" s="18" t="s">
        <v>187</v>
      </c>
      <c r="AU305" s="18" t="s">
        <v>85</v>
      </c>
    </row>
    <row r="306" spans="2:65" s="12" customFormat="1" ht="11.25">
      <c r="B306" s="198"/>
      <c r="C306" s="199"/>
      <c r="D306" s="195" t="s">
        <v>189</v>
      </c>
      <c r="E306" s="200" t="s">
        <v>19</v>
      </c>
      <c r="F306" s="201" t="s">
        <v>4551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85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65" s="12" customFormat="1" ht="11.25">
      <c r="B307" s="198"/>
      <c r="C307" s="199"/>
      <c r="D307" s="195" t="s">
        <v>189</v>
      </c>
      <c r="E307" s="200" t="s">
        <v>19</v>
      </c>
      <c r="F307" s="201" t="s">
        <v>4552</v>
      </c>
      <c r="G307" s="199"/>
      <c r="H307" s="200" t="s">
        <v>19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189</v>
      </c>
      <c r="AU307" s="207" t="s">
        <v>85</v>
      </c>
      <c r="AV307" s="12" t="s">
        <v>83</v>
      </c>
      <c r="AW307" s="12" t="s">
        <v>35</v>
      </c>
      <c r="AX307" s="12" t="s">
        <v>75</v>
      </c>
      <c r="AY307" s="207" t="s">
        <v>178</v>
      </c>
    </row>
    <row r="308" spans="2:65" s="13" customFormat="1" ht="11.25">
      <c r="B308" s="208"/>
      <c r="C308" s="209"/>
      <c r="D308" s="195" t="s">
        <v>189</v>
      </c>
      <c r="E308" s="210" t="s">
        <v>19</v>
      </c>
      <c r="F308" s="211" t="s">
        <v>4553</v>
      </c>
      <c r="G308" s="209"/>
      <c r="H308" s="212">
        <v>3.629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189</v>
      </c>
      <c r="AU308" s="218" t="s">
        <v>85</v>
      </c>
      <c r="AV308" s="13" t="s">
        <v>85</v>
      </c>
      <c r="AW308" s="13" t="s">
        <v>35</v>
      </c>
      <c r="AX308" s="13" t="s">
        <v>83</v>
      </c>
      <c r="AY308" s="218" t="s">
        <v>178</v>
      </c>
    </row>
    <row r="309" spans="2:65" s="1" customFormat="1" ht="16.5" customHeight="1">
      <c r="B309" s="35"/>
      <c r="C309" s="183" t="s">
        <v>403</v>
      </c>
      <c r="D309" s="183" t="s">
        <v>180</v>
      </c>
      <c r="E309" s="184" t="s">
        <v>4554</v>
      </c>
      <c r="F309" s="185" t="s">
        <v>4555</v>
      </c>
      <c r="G309" s="186" t="s">
        <v>183</v>
      </c>
      <c r="H309" s="187">
        <v>3.84</v>
      </c>
      <c r="I309" s="188"/>
      <c r="J309" s="189">
        <f>ROUND(I309*H309,2)</f>
        <v>0</v>
      </c>
      <c r="K309" s="185" t="s">
        <v>184</v>
      </c>
      <c r="L309" s="39"/>
      <c r="M309" s="190" t="s">
        <v>19</v>
      </c>
      <c r="N309" s="191" t="s">
        <v>46</v>
      </c>
      <c r="O309" s="61"/>
      <c r="P309" s="192">
        <f>O309*H309</f>
        <v>0</v>
      </c>
      <c r="Q309" s="192">
        <v>2.64E-3</v>
      </c>
      <c r="R309" s="192">
        <f>Q309*H309</f>
        <v>1.01376E-2</v>
      </c>
      <c r="S309" s="192">
        <v>0</v>
      </c>
      <c r="T309" s="193">
        <f>S309*H309</f>
        <v>0</v>
      </c>
      <c r="AR309" s="18" t="s">
        <v>185</v>
      </c>
      <c r="AT309" s="18" t="s">
        <v>180</v>
      </c>
      <c r="AU309" s="18" t="s">
        <v>85</v>
      </c>
      <c r="AY309" s="18" t="s">
        <v>178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8" t="s">
        <v>83</v>
      </c>
      <c r="BK309" s="194">
        <f>ROUND(I309*H309,2)</f>
        <v>0</v>
      </c>
      <c r="BL309" s="18" t="s">
        <v>185</v>
      </c>
      <c r="BM309" s="18" t="s">
        <v>4556</v>
      </c>
    </row>
    <row r="310" spans="2:65" s="1" customFormat="1" ht="11.25">
      <c r="B310" s="35"/>
      <c r="C310" s="36"/>
      <c r="D310" s="195" t="s">
        <v>187</v>
      </c>
      <c r="E310" s="36"/>
      <c r="F310" s="196" t="s">
        <v>4557</v>
      </c>
      <c r="G310" s="36"/>
      <c r="H310" s="36"/>
      <c r="I310" s="113"/>
      <c r="J310" s="36"/>
      <c r="K310" s="36"/>
      <c r="L310" s="39"/>
      <c r="M310" s="197"/>
      <c r="N310" s="61"/>
      <c r="O310" s="61"/>
      <c r="P310" s="61"/>
      <c r="Q310" s="61"/>
      <c r="R310" s="61"/>
      <c r="S310" s="61"/>
      <c r="T310" s="62"/>
      <c r="AT310" s="18" t="s">
        <v>187</v>
      </c>
      <c r="AU310" s="18" t="s">
        <v>85</v>
      </c>
    </row>
    <row r="311" spans="2:65" s="12" customFormat="1" ht="11.25">
      <c r="B311" s="198"/>
      <c r="C311" s="199"/>
      <c r="D311" s="195" t="s">
        <v>189</v>
      </c>
      <c r="E311" s="200" t="s">
        <v>19</v>
      </c>
      <c r="F311" s="201" t="s">
        <v>4551</v>
      </c>
      <c r="G311" s="199"/>
      <c r="H311" s="200" t="s">
        <v>19</v>
      </c>
      <c r="I311" s="202"/>
      <c r="J311" s="199"/>
      <c r="K311" s="199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189</v>
      </c>
      <c r="AU311" s="207" t="s">
        <v>85</v>
      </c>
      <c r="AV311" s="12" t="s">
        <v>83</v>
      </c>
      <c r="AW311" s="12" t="s">
        <v>35</v>
      </c>
      <c r="AX311" s="12" t="s">
        <v>75</v>
      </c>
      <c r="AY311" s="207" t="s">
        <v>178</v>
      </c>
    </row>
    <row r="312" spans="2:65" s="12" customFormat="1" ht="11.25">
      <c r="B312" s="198"/>
      <c r="C312" s="199"/>
      <c r="D312" s="195" t="s">
        <v>189</v>
      </c>
      <c r="E312" s="200" t="s">
        <v>19</v>
      </c>
      <c r="F312" s="201" t="s">
        <v>4558</v>
      </c>
      <c r="G312" s="199"/>
      <c r="H312" s="200" t="s">
        <v>19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189</v>
      </c>
      <c r="AU312" s="207" t="s">
        <v>85</v>
      </c>
      <c r="AV312" s="12" t="s">
        <v>83</v>
      </c>
      <c r="AW312" s="12" t="s">
        <v>35</v>
      </c>
      <c r="AX312" s="12" t="s">
        <v>75</v>
      </c>
      <c r="AY312" s="207" t="s">
        <v>178</v>
      </c>
    </row>
    <row r="313" spans="2:65" s="13" customFormat="1" ht="11.25">
      <c r="B313" s="208"/>
      <c r="C313" s="209"/>
      <c r="D313" s="195" t="s">
        <v>189</v>
      </c>
      <c r="E313" s="210" t="s">
        <v>19</v>
      </c>
      <c r="F313" s="211" t="s">
        <v>4559</v>
      </c>
      <c r="G313" s="209"/>
      <c r="H313" s="212">
        <v>3.84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189</v>
      </c>
      <c r="AU313" s="218" t="s">
        <v>85</v>
      </c>
      <c r="AV313" s="13" t="s">
        <v>85</v>
      </c>
      <c r="AW313" s="13" t="s">
        <v>35</v>
      </c>
      <c r="AX313" s="13" t="s">
        <v>83</v>
      </c>
      <c r="AY313" s="218" t="s">
        <v>178</v>
      </c>
    </row>
    <row r="314" spans="2:65" s="1" customFormat="1" ht="16.5" customHeight="1">
      <c r="B314" s="35"/>
      <c r="C314" s="183" t="s">
        <v>408</v>
      </c>
      <c r="D314" s="183" t="s">
        <v>180</v>
      </c>
      <c r="E314" s="184" t="s">
        <v>4560</v>
      </c>
      <c r="F314" s="185" t="s">
        <v>4561</v>
      </c>
      <c r="G314" s="186" t="s">
        <v>183</v>
      </c>
      <c r="H314" s="187">
        <v>3.84</v>
      </c>
      <c r="I314" s="188"/>
      <c r="J314" s="189">
        <f>ROUND(I314*H314,2)</f>
        <v>0</v>
      </c>
      <c r="K314" s="185" t="s">
        <v>184</v>
      </c>
      <c r="L314" s="39"/>
      <c r="M314" s="190" t="s">
        <v>19</v>
      </c>
      <c r="N314" s="191" t="s">
        <v>46</v>
      </c>
      <c r="O314" s="61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AR314" s="18" t="s">
        <v>185</v>
      </c>
      <c r="AT314" s="18" t="s">
        <v>180</v>
      </c>
      <c r="AU314" s="18" t="s">
        <v>85</v>
      </c>
      <c r="AY314" s="18" t="s">
        <v>178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83</v>
      </c>
      <c r="BK314" s="194">
        <f>ROUND(I314*H314,2)</f>
        <v>0</v>
      </c>
      <c r="BL314" s="18" t="s">
        <v>185</v>
      </c>
      <c r="BM314" s="18" t="s">
        <v>4562</v>
      </c>
    </row>
    <row r="315" spans="2:65" s="1" customFormat="1" ht="11.25">
      <c r="B315" s="35"/>
      <c r="C315" s="36"/>
      <c r="D315" s="195" t="s">
        <v>187</v>
      </c>
      <c r="E315" s="36"/>
      <c r="F315" s="196" t="s">
        <v>4563</v>
      </c>
      <c r="G315" s="36"/>
      <c r="H315" s="36"/>
      <c r="I315" s="113"/>
      <c r="J315" s="36"/>
      <c r="K315" s="36"/>
      <c r="L315" s="39"/>
      <c r="M315" s="197"/>
      <c r="N315" s="61"/>
      <c r="O315" s="61"/>
      <c r="P315" s="61"/>
      <c r="Q315" s="61"/>
      <c r="R315" s="61"/>
      <c r="S315" s="61"/>
      <c r="T315" s="62"/>
      <c r="AT315" s="18" t="s">
        <v>187</v>
      </c>
      <c r="AU315" s="18" t="s">
        <v>85</v>
      </c>
    </row>
    <row r="316" spans="2:65" s="12" customFormat="1" ht="11.25">
      <c r="B316" s="198"/>
      <c r="C316" s="199"/>
      <c r="D316" s="195" t="s">
        <v>189</v>
      </c>
      <c r="E316" s="200" t="s">
        <v>19</v>
      </c>
      <c r="F316" s="201" t="s">
        <v>4551</v>
      </c>
      <c r="G316" s="199"/>
      <c r="H316" s="200" t="s">
        <v>19</v>
      </c>
      <c r="I316" s="202"/>
      <c r="J316" s="199"/>
      <c r="K316" s="199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189</v>
      </c>
      <c r="AU316" s="207" t="s">
        <v>85</v>
      </c>
      <c r="AV316" s="12" t="s">
        <v>83</v>
      </c>
      <c r="AW316" s="12" t="s">
        <v>35</v>
      </c>
      <c r="AX316" s="12" t="s">
        <v>75</v>
      </c>
      <c r="AY316" s="207" t="s">
        <v>178</v>
      </c>
    </row>
    <row r="317" spans="2:65" s="12" customFormat="1" ht="11.25">
      <c r="B317" s="198"/>
      <c r="C317" s="199"/>
      <c r="D317" s="195" t="s">
        <v>189</v>
      </c>
      <c r="E317" s="200" t="s">
        <v>19</v>
      </c>
      <c r="F317" s="201" t="s">
        <v>4564</v>
      </c>
      <c r="G317" s="199"/>
      <c r="H317" s="200" t="s">
        <v>19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189</v>
      </c>
      <c r="AU317" s="207" t="s">
        <v>85</v>
      </c>
      <c r="AV317" s="12" t="s">
        <v>83</v>
      </c>
      <c r="AW317" s="12" t="s">
        <v>35</v>
      </c>
      <c r="AX317" s="12" t="s">
        <v>75</v>
      </c>
      <c r="AY317" s="207" t="s">
        <v>178</v>
      </c>
    </row>
    <row r="318" spans="2:65" s="13" customFormat="1" ht="11.25">
      <c r="B318" s="208"/>
      <c r="C318" s="209"/>
      <c r="D318" s="195" t="s">
        <v>189</v>
      </c>
      <c r="E318" s="210" t="s">
        <v>19</v>
      </c>
      <c r="F318" s="211" t="s">
        <v>4559</v>
      </c>
      <c r="G318" s="209"/>
      <c r="H318" s="212">
        <v>3.84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85</v>
      </c>
      <c r="AV318" s="13" t="s">
        <v>85</v>
      </c>
      <c r="AW318" s="13" t="s">
        <v>35</v>
      </c>
      <c r="AX318" s="13" t="s">
        <v>83</v>
      </c>
      <c r="AY318" s="218" t="s">
        <v>178</v>
      </c>
    </row>
    <row r="319" spans="2:65" s="1" customFormat="1" ht="16.5" customHeight="1">
      <c r="B319" s="35"/>
      <c r="C319" s="183" t="s">
        <v>413</v>
      </c>
      <c r="D319" s="183" t="s">
        <v>180</v>
      </c>
      <c r="E319" s="184" t="s">
        <v>4565</v>
      </c>
      <c r="F319" s="185" t="s">
        <v>4566</v>
      </c>
      <c r="G319" s="186" t="s">
        <v>183</v>
      </c>
      <c r="H319" s="187">
        <v>18.600000000000001</v>
      </c>
      <c r="I319" s="188"/>
      <c r="J319" s="189">
        <f>ROUND(I319*H319,2)</f>
        <v>0</v>
      </c>
      <c r="K319" s="185" t="s">
        <v>184</v>
      </c>
      <c r="L319" s="39"/>
      <c r="M319" s="190" t="s">
        <v>19</v>
      </c>
      <c r="N319" s="191" t="s">
        <v>46</v>
      </c>
      <c r="O319" s="61"/>
      <c r="P319" s="192">
        <f>O319*H319</f>
        <v>0</v>
      </c>
      <c r="Q319" s="192">
        <v>0.71545999999999998</v>
      </c>
      <c r="R319" s="192">
        <f>Q319*H319</f>
        <v>13.307556</v>
      </c>
      <c r="S319" s="192">
        <v>0</v>
      </c>
      <c r="T319" s="193">
        <f>S319*H319</f>
        <v>0</v>
      </c>
      <c r="AR319" s="18" t="s">
        <v>185</v>
      </c>
      <c r="AT319" s="18" t="s">
        <v>180</v>
      </c>
      <c r="AU319" s="18" t="s">
        <v>85</v>
      </c>
      <c r="AY319" s="18" t="s">
        <v>178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8" t="s">
        <v>83</v>
      </c>
      <c r="BK319" s="194">
        <f>ROUND(I319*H319,2)</f>
        <v>0</v>
      </c>
      <c r="BL319" s="18" t="s">
        <v>185</v>
      </c>
      <c r="BM319" s="18" t="s">
        <v>4567</v>
      </c>
    </row>
    <row r="320" spans="2:65" s="1" customFormat="1" ht="19.5">
      <c r="B320" s="35"/>
      <c r="C320" s="36"/>
      <c r="D320" s="195" t="s">
        <v>187</v>
      </c>
      <c r="E320" s="36"/>
      <c r="F320" s="196" t="s">
        <v>4568</v>
      </c>
      <c r="G320" s="36"/>
      <c r="H320" s="36"/>
      <c r="I320" s="113"/>
      <c r="J320" s="36"/>
      <c r="K320" s="36"/>
      <c r="L320" s="39"/>
      <c r="M320" s="197"/>
      <c r="N320" s="61"/>
      <c r="O320" s="61"/>
      <c r="P320" s="61"/>
      <c r="Q320" s="61"/>
      <c r="R320" s="61"/>
      <c r="S320" s="61"/>
      <c r="T320" s="62"/>
      <c r="AT320" s="18" t="s">
        <v>187</v>
      </c>
      <c r="AU320" s="18" t="s">
        <v>85</v>
      </c>
    </row>
    <row r="321" spans="2:65" s="12" customFormat="1" ht="11.25">
      <c r="B321" s="198"/>
      <c r="C321" s="199"/>
      <c r="D321" s="195" t="s">
        <v>189</v>
      </c>
      <c r="E321" s="200" t="s">
        <v>19</v>
      </c>
      <c r="F321" s="201" t="s">
        <v>4444</v>
      </c>
      <c r="G321" s="199"/>
      <c r="H321" s="200" t="s">
        <v>19</v>
      </c>
      <c r="I321" s="202"/>
      <c r="J321" s="199"/>
      <c r="K321" s="199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189</v>
      </c>
      <c r="AU321" s="207" t="s">
        <v>85</v>
      </c>
      <c r="AV321" s="12" t="s">
        <v>83</v>
      </c>
      <c r="AW321" s="12" t="s">
        <v>35</v>
      </c>
      <c r="AX321" s="12" t="s">
        <v>75</v>
      </c>
      <c r="AY321" s="207" t="s">
        <v>178</v>
      </c>
    </row>
    <row r="322" spans="2:65" s="12" customFormat="1" ht="11.25">
      <c r="B322" s="198"/>
      <c r="C322" s="199"/>
      <c r="D322" s="195" t="s">
        <v>189</v>
      </c>
      <c r="E322" s="200" t="s">
        <v>19</v>
      </c>
      <c r="F322" s="201" t="s">
        <v>4569</v>
      </c>
      <c r="G322" s="199"/>
      <c r="H322" s="200" t="s">
        <v>19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189</v>
      </c>
      <c r="AU322" s="207" t="s">
        <v>85</v>
      </c>
      <c r="AV322" s="12" t="s">
        <v>83</v>
      </c>
      <c r="AW322" s="12" t="s">
        <v>35</v>
      </c>
      <c r="AX322" s="12" t="s">
        <v>75</v>
      </c>
      <c r="AY322" s="207" t="s">
        <v>178</v>
      </c>
    </row>
    <row r="323" spans="2:65" s="13" customFormat="1" ht="11.25">
      <c r="B323" s="208"/>
      <c r="C323" s="209"/>
      <c r="D323" s="195" t="s">
        <v>189</v>
      </c>
      <c r="E323" s="210" t="s">
        <v>19</v>
      </c>
      <c r="F323" s="211" t="s">
        <v>4570</v>
      </c>
      <c r="G323" s="209"/>
      <c r="H323" s="212">
        <v>18.600000000000001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189</v>
      </c>
      <c r="AU323" s="218" t="s">
        <v>85</v>
      </c>
      <c r="AV323" s="13" t="s">
        <v>85</v>
      </c>
      <c r="AW323" s="13" t="s">
        <v>35</v>
      </c>
      <c r="AX323" s="13" t="s">
        <v>83</v>
      </c>
      <c r="AY323" s="218" t="s">
        <v>178</v>
      </c>
    </row>
    <row r="324" spans="2:65" s="1" customFormat="1" ht="16.5" customHeight="1">
      <c r="B324" s="35"/>
      <c r="C324" s="183" t="s">
        <v>418</v>
      </c>
      <c r="D324" s="183" t="s">
        <v>180</v>
      </c>
      <c r="E324" s="184" t="s">
        <v>863</v>
      </c>
      <c r="F324" s="185" t="s">
        <v>864</v>
      </c>
      <c r="G324" s="186" t="s">
        <v>362</v>
      </c>
      <c r="H324" s="187">
        <v>0.223</v>
      </c>
      <c r="I324" s="188"/>
      <c r="J324" s="189">
        <f>ROUND(I324*H324,2)</f>
        <v>0</v>
      </c>
      <c r="K324" s="185" t="s">
        <v>184</v>
      </c>
      <c r="L324" s="39"/>
      <c r="M324" s="190" t="s">
        <v>19</v>
      </c>
      <c r="N324" s="191" t="s">
        <v>46</v>
      </c>
      <c r="O324" s="61"/>
      <c r="P324" s="192">
        <f>O324*H324</f>
        <v>0</v>
      </c>
      <c r="Q324" s="192">
        <v>1.05871</v>
      </c>
      <c r="R324" s="192">
        <f>Q324*H324</f>
        <v>0.23609233000000002</v>
      </c>
      <c r="S324" s="192">
        <v>0</v>
      </c>
      <c r="T324" s="193">
        <f>S324*H324</f>
        <v>0</v>
      </c>
      <c r="AR324" s="18" t="s">
        <v>185</v>
      </c>
      <c r="AT324" s="18" t="s">
        <v>180</v>
      </c>
      <c r="AU324" s="18" t="s">
        <v>85</v>
      </c>
      <c r="AY324" s="18" t="s">
        <v>178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8" t="s">
        <v>83</v>
      </c>
      <c r="BK324" s="194">
        <f>ROUND(I324*H324,2)</f>
        <v>0</v>
      </c>
      <c r="BL324" s="18" t="s">
        <v>185</v>
      </c>
      <c r="BM324" s="18" t="s">
        <v>4571</v>
      </c>
    </row>
    <row r="325" spans="2:65" s="1" customFormat="1" ht="19.5">
      <c r="B325" s="35"/>
      <c r="C325" s="36"/>
      <c r="D325" s="195" t="s">
        <v>187</v>
      </c>
      <c r="E325" s="36"/>
      <c r="F325" s="196" t="s">
        <v>866</v>
      </c>
      <c r="G325" s="36"/>
      <c r="H325" s="36"/>
      <c r="I325" s="113"/>
      <c r="J325" s="36"/>
      <c r="K325" s="36"/>
      <c r="L325" s="39"/>
      <c r="M325" s="197"/>
      <c r="N325" s="61"/>
      <c r="O325" s="61"/>
      <c r="P325" s="61"/>
      <c r="Q325" s="61"/>
      <c r="R325" s="61"/>
      <c r="S325" s="61"/>
      <c r="T325" s="62"/>
      <c r="AT325" s="18" t="s">
        <v>187</v>
      </c>
      <c r="AU325" s="18" t="s">
        <v>85</v>
      </c>
    </row>
    <row r="326" spans="2:65" s="12" customFormat="1" ht="11.25">
      <c r="B326" s="198"/>
      <c r="C326" s="199"/>
      <c r="D326" s="195" t="s">
        <v>189</v>
      </c>
      <c r="E326" s="200" t="s">
        <v>19</v>
      </c>
      <c r="F326" s="201" t="s">
        <v>4572</v>
      </c>
      <c r="G326" s="199"/>
      <c r="H326" s="200" t="s">
        <v>19</v>
      </c>
      <c r="I326" s="202"/>
      <c r="J326" s="199"/>
      <c r="K326" s="199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189</v>
      </c>
      <c r="AU326" s="207" t="s">
        <v>85</v>
      </c>
      <c r="AV326" s="12" t="s">
        <v>83</v>
      </c>
      <c r="AW326" s="12" t="s">
        <v>35</v>
      </c>
      <c r="AX326" s="12" t="s">
        <v>75</v>
      </c>
      <c r="AY326" s="207" t="s">
        <v>178</v>
      </c>
    </row>
    <row r="327" spans="2:65" s="12" customFormat="1" ht="11.25">
      <c r="B327" s="198"/>
      <c r="C327" s="199"/>
      <c r="D327" s="195" t="s">
        <v>189</v>
      </c>
      <c r="E327" s="200" t="s">
        <v>19</v>
      </c>
      <c r="F327" s="201" t="s">
        <v>4569</v>
      </c>
      <c r="G327" s="199"/>
      <c r="H327" s="200" t="s">
        <v>19</v>
      </c>
      <c r="I327" s="202"/>
      <c r="J327" s="199"/>
      <c r="K327" s="199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189</v>
      </c>
      <c r="AU327" s="207" t="s">
        <v>85</v>
      </c>
      <c r="AV327" s="12" t="s">
        <v>83</v>
      </c>
      <c r="AW327" s="12" t="s">
        <v>35</v>
      </c>
      <c r="AX327" s="12" t="s">
        <v>75</v>
      </c>
      <c r="AY327" s="207" t="s">
        <v>178</v>
      </c>
    </row>
    <row r="328" spans="2:65" s="13" customFormat="1" ht="11.25">
      <c r="B328" s="208"/>
      <c r="C328" s="209"/>
      <c r="D328" s="195" t="s">
        <v>189</v>
      </c>
      <c r="E328" s="210" t="s">
        <v>19</v>
      </c>
      <c r="F328" s="211" t="s">
        <v>4573</v>
      </c>
      <c r="G328" s="209"/>
      <c r="H328" s="212">
        <v>0.223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189</v>
      </c>
      <c r="AU328" s="218" t="s">
        <v>85</v>
      </c>
      <c r="AV328" s="13" t="s">
        <v>85</v>
      </c>
      <c r="AW328" s="13" t="s">
        <v>35</v>
      </c>
      <c r="AX328" s="13" t="s">
        <v>83</v>
      </c>
      <c r="AY328" s="218" t="s">
        <v>178</v>
      </c>
    </row>
    <row r="329" spans="2:65" s="11" customFormat="1" ht="22.9" customHeight="1">
      <c r="B329" s="167"/>
      <c r="C329" s="168"/>
      <c r="D329" s="169" t="s">
        <v>74</v>
      </c>
      <c r="E329" s="181" t="s">
        <v>198</v>
      </c>
      <c r="F329" s="181" t="s">
        <v>874</v>
      </c>
      <c r="G329" s="168"/>
      <c r="H329" s="168"/>
      <c r="I329" s="171"/>
      <c r="J329" s="182">
        <f>BK329</f>
        <v>0</v>
      </c>
      <c r="K329" s="168"/>
      <c r="L329" s="173"/>
      <c r="M329" s="174"/>
      <c r="N329" s="175"/>
      <c r="O329" s="175"/>
      <c r="P329" s="176">
        <f>SUM(P330:P387)</f>
        <v>0</v>
      </c>
      <c r="Q329" s="175"/>
      <c r="R329" s="176">
        <f>SUM(R330:R387)</f>
        <v>16.760093410000003</v>
      </c>
      <c r="S329" s="175"/>
      <c r="T329" s="177">
        <f>SUM(T330:T387)</f>
        <v>0</v>
      </c>
      <c r="AR329" s="178" t="s">
        <v>83</v>
      </c>
      <c r="AT329" s="179" t="s">
        <v>74</v>
      </c>
      <c r="AU329" s="179" t="s">
        <v>83</v>
      </c>
      <c r="AY329" s="178" t="s">
        <v>178</v>
      </c>
      <c r="BK329" s="180">
        <f>SUM(BK330:BK387)</f>
        <v>0</v>
      </c>
    </row>
    <row r="330" spans="2:65" s="1" customFormat="1" ht="16.5" customHeight="1">
      <c r="B330" s="35"/>
      <c r="C330" s="183" t="s">
        <v>423</v>
      </c>
      <c r="D330" s="183" t="s">
        <v>180</v>
      </c>
      <c r="E330" s="184" t="s">
        <v>4574</v>
      </c>
      <c r="F330" s="185" t="s">
        <v>4575</v>
      </c>
      <c r="G330" s="186" t="s">
        <v>226</v>
      </c>
      <c r="H330" s="187">
        <v>5.58</v>
      </c>
      <c r="I330" s="188"/>
      <c r="J330" s="189">
        <f>ROUND(I330*H330,2)</f>
        <v>0</v>
      </c>
      <c r="K330" s="185" t="s">
        <v>184</v>
      </c>
      <c r="L330" s="39"/>
      <c r="M330" s="190" t="s">
        <v>19</v>
      </c>
      <c r="N330" s="191" t="s">
        <v>46</v>
      </c>
      <c r="O330" s="61"/>
      <c r="P330" s="192">
        <f>O330*H330</f>
        <v>0</v>
      </c>
      <c r="Q330" s="192">
        <v>2.45329</v>
      </c>
      <c r="R330" s="192">
        <f>Q330*H330</f>
        <v>13.689358199999999</v>
      </c>
      <c r="S330" s="192">
        <v>0</v>
      </c>
      <c r="T330" s="193">
        <f>S330*H330</f>
        <v>0</v>
      </c>
      <c r="AR330" s="18" t="s">
        <v>185</v>
      </c>
      <c r="AT330" s="18" t="s">
        <v>180</v>
      </c>
      <c r="AU330" s="18" t="s">
        <v>85</v>
      </c>
      <c r="AY330" s="18" t="s">
        <v>178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8" t="s">
        <v>83</v>
      </c>
      <c r="BK330" s="194">
        <f>ROUND(I330*H330,2)</f>
        <v>0</v>
      </c>
      <c r="BL330" s="18" t="s">
        <v>185</v>
      </c>
      <c r="BM330" s="18" t="s">
        <v>4576</v>
      </c>
    </row>
    <row r="331" spans="2:65" s="1" customFormat="1" ht="11.25">
      <c r="B331" s="35"/>
      <c r="C331" s="36"/>
      <c r="D331" s="195" t="s">
        <v>187</v>
      </c>
      <c r="E331" s="36"/>
      <c r="F331" s="196" t="s">
        <v>4577</v>
      </c>
      <c r="G331" s="36"/>
      <c r="H331" s="36"/>
      <c r="I331" s="113"/>
      <c r="J331" s="36"/>
      <c r="K331" s="36"/>
      <c r="L331" s="39"/>
      <c r="M331" s="197"/>
      <c r="N331" s="61"/>
      <c r="O331" s="61"/>
      <c r="P331" s="61"/>
      <c r="Q331" s="61"/>
      <c r="R331" s="61"/>
      <c r="S331" s="61"/>
      <c r="T331" s="62"/>
      <c r="AT331" s="18" t="s">
        <v>187</v>
      </c>
      <c r="AU331" s="18" t="s">
        <v>85</v>
      </c>
    </row>
    <row r="332" spans="2:65" s="12" customFormat="1" ht="11.25">
      <c r="B332" s="198"/>
      <c r="C332" s="199"/>
      <c r="D332" s="195" t="s">
        <v>189</v>
      </c>
      <c r="E332" s="200" t="s">
        <v>19</v>
      </c>
      <c r="F332" s="201" t="s">
        <v>4444</v>
      </c>
      <c r="G332" s="199"/>
      <c r="H332" s="200" t="s">
        <v>19</v>
      </c>
      <c r="I332" s="202"/>
      <c r="J332" s="199"/>
      <c r="K332" s="199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189</v>
      </c>
      <c r="AU332" s="207" t="s">
        <v>85</v>
      </c>
      <c r="AV332" s="12" t="s">
        <v>83</v>
      </c>
      <c r="AW332" s="12" t="s">
        <v>35</v>
      </c>
      <c r="AX332" s="12" t="s">
        <v>75</v>
      </c>
      <c r="AY332" s="207" t="s">
        <v>178</v>
      </c>
    </row>
    <row r="333" spans="2:65" s="12" customFormat="1" ht="11.25">
      <c r="B333" s="198"/>
      <c r="C333" s="199"/>
      <c r="D333" s="195" t="s">
        <v>189</v>
      </c>
      <c r="E333" s="200" t="s">
        <v>19</v>
      </c>
      <c r="F333" s="201" t="s">
        <v>4578</v>
      </c>
      <c r="G333" s="199"/>
      <c r="H333" s="200" t="s">
        <v>19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189</v>
      </c>
      <c r="AU333" s="207" t="s">
        <v>85</v>
      </c>
      <c r="AV333" s="12" t="s">
        <v>83</v>
      </c>
      <c r="AW333" s="12" t="s">
        <v>35</v>
      </c>
      <c r="AX333" s="12" t="s">
        <v>75</v>
      </c>
      <c r="AY333" s="207" t="s">
        <v>178</v>
      </c>
    </row>
    <row r="334" spans="2:65" s="13" customFormat="1" ht="11.25">
      <c r="B334" s="208"/>
      <c r="C334" s="209"/>
      <c r="D334" s="195" t="s">
        <v>189</v>
      </c>
      <c r="E334" s="210" t="s">
        <v>19</v>
      </c>
      <c r="F334" s="211" t="s">
        <v>4579</v>
      </c>
      <c r="G334" s="209"/>
      <c r="H334" s="212">
        <v>5.58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189</v>
      </c>
      <c r="AU334" s="218" t="s">
        <v>85</v>
      </c>
      <c r="AV334" s="13" t="s">
        <v>85</v>
      </c>
      <c r="AW334" s="13" t="s">
        <v>35</v>
      </c>
      <c r="AX334" s="13" t="s">
        <v>83</v>
      </c>
      <c r="AY334" s="218" t="s">
        <v>178</v>
      </c>
    </row>
    <row r="335" spans="2:65" s="1" customFormat="1" ht="16.5" customHeight="1">
      <c r="B335" s="35"/>
      <c r="C335" s="183" t="s">
        <v>432</v>
      </c>
      <c r="D335" s="183" t="s">
        <v>180</v>
      </c>
      <c r="E335" s="184" t="s">
        <v>3936</v>
      </c>
      <c r="F335" s="185" t="s">
        <v>3937</v>
      </c>
      <c r="G335" s="186" t="s">
        <v>226</v>
      </c>
      <c r="H335" s="187">
        <v>1.012</v>
      </c>
      <c r="I335" s="188"/>
      <c r="J335" s="189">
        <f>ROUND(I335*H335,2)</f>
        <v>0</v>
      </c>
      <c r="K335" s="185" t="s">
        <v>184</v>
      </c>
      <c r="L335" s="39"/>
      <c r="M335" s="190" t="s">
        <v>19</v>
      </c>
      <c r="N335" s="191" t="s">
        <v>46</v>
      </c>
      <c r="O335" s="61"/>
      <c r="P335" s="192">
        <f>O335*H335</f>
        <v>0</v>
      </c>
      <c r="Q335" s="192">
        <v>2.45329</v>
      </c>
      <c r="R335" s="192">
        <f>Q335*H335</f>
        <v>2.4827294800000002</v>
      </c>
      <c r="S335" s="192">
        <v>0</v>
      </c>
      <c r="T335" s="193">
        <f>S335*H335</f>
        <v>0</v>
      </c>
      <c r="AR335" s="18" t="s">
        <v>185</v>
      </c>
      <c r="AT335" s="18" t="s">
        <v>180</v>
      </c>
      <c r="AU335" s="18" t="s">
        <v>85</v>
      </c>
      <c r="AY335" s="18" t="s">
        <v>178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83</v>
      </c>
      <c r="BK335" s="194">
        <f>ROUND(I335*H335,2)</f>
        <v>0</v>
      </c>
      <c r="BL335" s="18" t="s">
        <v>185</v>
      </c>
      <c r="BM335" s="18" t="s">
        <v>4580</v>
      </c>
    </row>
    <row r="336" spans="2:65" s="1" customFormat="1" ht="11.25">
      <c r="B336" s="35"/>
      <c r="C336" s="36"/>
      <c r="D336" s="195" t="s">
        <v>187</v>
      </c>
      <c r="E336" s="36"/>
      <c r="F336" s="196" t="s">
        <v>3939</v>
      </c>
      <c r="G336" s="36"/>
      <c r="H336" s="36"/>
      <c r="I336" s="113"/>
      <c r="J336" s="36"/>
      <c r="K336" s="36"/>
      <c r="L336" s="39"/>
      <c r="M336" s="197"/>
      <c r="N336" s="61"/>
      <c r="O336" s="61"/>
      <c r="P336" s="61"/>
      <c r="Q336" s="61"/>
      <c r="R336" s="61"/>
      <c r="S336" s="61"/>
      <c r="T336" s="62"/>
      <c r="AT336" s="18" t="s">
        <v>187</v>
      </c>
      <c r="AU336" s="18" t="s">
        <v>85</v>
      </c>
    </row>
    <row r="337" spans="2:65" s="12" customFormat="1" ht="11.25">
      <c r="B337" s="198"/>
      <c r="C337" s="199"/>
      <c r="D337" s="195" t="s">
        <v>189</v>
      </c>
      <c r="E337" s="200" t="s">
        <v>19</v>
      </c>
      <c r="F337" s="201" t="s">
        <v>4581</v>
      </c>
      <c r="G337" s="199"/>
      <c r="H337" s="200" t="s">
        <v>19</v>
      </c>
      <c r="I337" s="202"/>
      <c r="J337" s="199"/>
      <c r="K337" s="199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189</v>
      </c>
      <c r="AU337" s="207" t="s">
        <v>85</v>
      </c>
      <c r="AV337" s="12" t="s">
        <v>83</v>
      </c>
      <c r="AW337" s="12" t="s">
        <v>35</v>
      </c>
      <c r="AX337" s="12" t="s">
        <v>75</v>
      </c>
      <c r="AY337" s="207" t="s">
        <v>178</v>
      </c>
    </row>
    <row r="338" spans="2:65" s="12" customFormat="1" ht="11.25">
      <c r="B338" s="198"/>
      <c r="C338" s="199"/>
      <c r="D338" s="195" t="s">
        <v>189</v>
      </c>
      <c r="E338" s="200" t="s">
        <v>19</v>
      </c>
      <c r="F338" s="201" t="s">
        <v>4582</v>
      </c>
      <c r="G338" s="199"/>
      <c r="H338" s="200" t="s">
        <v>19</v>
      </c>
      <c r="I338" s="202"/>
      <c r="J338" s="199"/>
      <c r="K338" s="199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189</v>
      </c>
      <c r="AU338" s="207" t="s">
        <v>85</v>
      </c>
      <c r="AV338" s="12" t="s">
        <v>83</v>
      </c>
      <c r="AW338" s="12" t="s">
        <v>35</v>
      </c>
      <c r="AX338" s="12" t="s">
        <v>75</v>
      </c>
      <c r="AY338" s="207" t="s">
        <v>178</v>
      </c>
    </row>
    <row r="339" spans="2:65" s="13" customFormat="1" ht="11.25">
      <c r="B339" s="208"/>
      <c r="C339" s="209"/>
      <c r="D339" s="195" t="s">
        <v>189</v>
      </c>
      <c r="E339" s="210" t="s">
        <v>19</v>
      </c>
      <c r="F339" s="211" t="s">
        <v>4583</v>
      </c>
      <c r="G339" s="209"/>
      <c r="H339" s="212">
        <v>0.42599999999999999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189</v>
      </c>
      <c r="AU339" s="218" t="s">
        <v>85</v>
      </c>
      <c r="AV339" s="13" t="s">
        <v>85</v>
      </c>
      <c r="AW339" s="13" t="s">
        <v>35</v>
      </c>
      <c r="AX339" s="13" t="s">
        <v>75</v>
      </c>
      <c r="AY339" s="218" t="s">
        <v>178</v>
      </c>
    </row>
    <row r="340" spans="2:65" s="12" customFormat="1" ht="11.25">
      <c r="B340" s="198"/>
      <c r="C340" s="199"/>
      <c r="D340" s="195" t="s">
        <v>189</v>
      </c>
      <c r="E340" s="200" t="s">
        <v>19</v>
      </c>
      <c r="F340" s="201" t="s">
        <v>4584</v>
      </c>
      <c r="G340" s="199"/>
      <c r="H340" s="200" t="s">
        <v>19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189</v>
      </c>
      <c r="AU340" s="207" t="s">
        <v>85</v>
      </c>
      <c r="AV340" s="12" t="s">
        <v>83</v>
      </c>
      <c r="AW340" s="12" t="s">
        <v>35</v>
      </c>
      <c r="AX340" s="12" t="s">
        <v>75</v>
      </c>
      <c r="AY340" s="207" t="s">
        <v>178</v>
      </c>
    </row>
    <row r="341" spans="2:65" s="13" customFormat="1" ht="11.25">
      <c r="B341" s="208"/>
      <c r="C341" s="209"/>
      <c r="D341" s="195" t="s">
        <v>189</v>
      </c>
      <c r="E341" s="210" t="s">
        <v>19</v>
      </c>
      <c r="F341" s="211" t="s">
        <v>4585</v>
      </c>
      <c r="G341" s="209"/>
      <c r="H341" s="212">
        <v>0.58599999999999997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189</v>
      </c>
      <c r="AU341" s="218" t="s">
        <v>85</v>
      </c>
      <c r="AV341" s="13" t="s">
        <v>85</v>
      </c>
      <c r="AW341" s="13" t="s">
        <v>35</v>
      </c>
      <c r="AX341" s="13" t="s">
        <v>75</v>
      </c>
      <c r="AY341" s="218" t="s">
        <v>178</v>
      </c>
    </row>
    <row r="342" spans="2:65" s="14" customFormat="1" ht="11.25">
      <c r="B342" s="219"/>
      <c r="C342" s="220"/>
      <c r="D342" s="195" t="s">
        <v>189</v>
      </c>
      <c r="E342" s="221" t="s">
        <v>19</v>
      </c>
      <c r="F342" s="222" t="s">
        <v>258</v>
      </c>
      <c r="G342" s="220"/>
      <c r="H342" s="223">
        <v>1.012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189</v>
      </c>
      <c r="AU342" s="229" t="s">
        <v>85</v>
      </c>
      <c r="AV342" s="14" t="s">
        <v>185</v>
      </c>
      <c r="AW342" s="14" t="s">
        <v>35</v>
      </c>
      <c r="AX342" s="14" t="s">
        <v>83</v>
      </c>
      <c r="AY342" s="229" t="s">
        <v>178</v>
      </c>
    </row>
    <row r="343" spans="2:65" s="1" customFormat="1" ht="16.5" customHeight="1">
      <c r="B343" s="35"/>
      <c r="C343" s="183" t="s">
        <v>436</v>
      </c>
      <c r="D343" s="183" t="s">
        <v>180</v>
      </c>
      <c r="E343" s="184" t="s">
        <v>3945</v>
      </c>
      <c r="F343" s="185" t="s">
        <v>3946</v>
      </c>
      <c r="G343" s="186" t="s">
        <v>183</v>
      </c>
      <c r="H343" s="187">
        <v>59.622</v>
      </c>
      <c r="I343" s="188"/>
      <c r="J343" s="189">
        <f>ROUND(I343*H343,2)</f>
        <v>0</v>
      </c>
      <c r="K343" s="185" t="s">
        <v>184</v>
      </c>
      <c r="L343" s="39"/>
      <c r="M343" s="190" t="s">
        <v>19</v>
      </c>
      <c r="N343" s="191" t="s">
        <v>46</v>
      </c>
      <c r="O343" s="61"/>
      <c r="P343" s="192">
        <f>O343*H343</f>
        <v>0</v>
      </c>
      <c r="Q343" s="192">
        <v>2.7499999999999998E-3</v>
      </c>
      <c r="R343" s="192">
        <f>Q343*H343</f>
        <v>0.16396049999999998</v>
      </c>
      <c r="S343" s="192">
        <v>0</v>
      </c>
      <c r="T343" s="193">
        <f>S343*H343</f>
        <v>0</v>
      </c>
      <c r="AR343" s="18" t="s">
        <v>185</v>
      </c>
      <c r="AT343" s="18" t="s">
        <v>180</v>
      </c>
      <c r="AU343" s="18" t="s">
        <v>85</v>
      </c>
      <c r="AY343" s="18" t="s">
        <v>178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83</v>
      </c>
      <c r="BK343" s="194">
        <f>ROUND(I343*H343,2)</f>
        <v>0</v>
      </c>
      <c r="BL343" s="18" t="s">
        <v>185</v>
      </c>
      <c r="BM343" s="18" t="s">
        <v>4586</v>
      </c>
    </row>
    <row r="344" spans="2:65" s="1" customFormat="1" ht="11.25">
      <c r="B344" s="35"/>
      <c r="C344" s="36"/>
      <c r="D344" s="195" t="s">
        <v>187</v>
      </c>
      <c r="E344" s="36"/>
      <c r="F344" s="196" t="s">
        <v>3948</v>
      </c>
      <c r="G344" s="36"/>
      <c r="H344" s="36"/>
      <c r="I344" s="113"/>
      <c r="J344" s="36"/>
      <c r="K344" s="36"/>
      <c r="L344" s="39"/>
      <c r="M344" s="197"/>
      <c r="N344" s="61"/>
      <c r="O344" s="61"/>
      <c r="P344" s="61"/>
      <c r="Q344" s="61"/>
      <c r="R344" s="61"/>
      <c r="S344" s="61"/>
      <c r="T344" s="62"/>
      <c r="AT344" s="18" t="s">
        <v>187</v>
      </c>
      <c r="AU344" s="18" t="s">
        <v>85</v>
      </c>
    </row>
    <row r="345" spans="2:65" s="12" customFormat="1" ht="11.25">
      <c r="B345" s="198"/>
      <c r="C345" s="199"/>
      <c r="D345" s="195" t="s">
        <v>189</v>
      </c>
      <c r="E345" s="200" t="s">
        <v>19</v>
      </c>
      <c r="F345" s="201" t="s">
        <v>4587</v>
      </c>
      <c r="G345" s="199"/>
      <c r="H345" s="200" t="s">
        <v>19</v>
      </c>
      <c r="I345" s="202"/>
      <c r="J345" s="199"/>
      <c r="K345" s="199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189</v>
      </c>
      <c r="AU345" s="207" t="s">
        <v>85</v>
      </c>
      <c r="AV345" s="12" t="s">
        <v>83</v>
      </c>
      <c r="AW345" s="12" t="s">
        <v>35</v>
      </c>
      <c r="AX345" s="12" t="s">
        <v>75</v>
      </c>
      <c r="AY345" s="207" t="s">
        <v>178</v>
      </c>
    </row>
    <row r="346" spans="2:65" s="12" customFormat="1" ht="11.25">
      <c r="B346" s="198"/>
      <c r="C346" s="199"/>
      <c r="D346" s="195" t="s">
        <v>189</v>
      </c>
      <c r="E346" s="200" t="s">
        <v>19</v>
      </c>
      <c r="F346" s="201" t="s">
        <v>4582</v>
      </c>
      <c r="G346" s="199"/>
      <c r="H346" s="200" t="s">
        <v>19</v>
      </c>
      <c r="I346" s="202"/>
      <c r="J346" s="199"/>
      <c r="K346" s="199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189</v>
      </c>
      <c r="AU346" s="207" t="s">
        <v>85</v>
      </c>
      <c r="AV346" s="12" t="s">
        <v>83</v>
      </c>
      <c r="AW346" s="12" t="s">
        <v>35</v>
      </c>
      <c r="AX346" s="12" t="s">
        <v>75</v>
      </c>
      <c r="AY346" s="207" t="s">
        <v>178</v>
      </c>
    </row>
    <row r="347" spans="2:65" s="13" customFormat="1" ht="11.25">
      <c r="B347" s="208"/>
      <c r="C347" s="209"/>
      <c r="D347" s="195" t="s">
        <v>189</v>
      </c>
      <c r="E347" s="210" t="s">
        <v>19</v>
      </c>
      <c r="F347" s="211" t="s">
        <v>4588</v>
      </c>
      <c r="G347" s="209"/>
      <c r="H347" s="212">
        <v>3.915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189</v>
      </c>
      <c r="AU347" s="218" t="s">
        <v>85</v>
      </c>
      <c r="AV347" s="13" t="s">
        <v>85</v>
      </c>
      <c r="AW347" s="13" t="s">
        <v>35</v>
      </c>
      <c r="AX347" s="13" t="s">
        <v>75</v>
      </c>
      <c r="AY347" s="218" t="s">
        <v>178</v>
      </c>
    </row>
    <row r="348" spans="2:65" s="13" customFormat="1" ht="11.25">
      <c r="B348" s="208"/>
      <c r="C348" s="209"/>
      <c r="D348" s="195" t="s">
        <v>189</v>
      </c>
      <c r="E348" s="210" t="s">
        <v>19</v>
      </c>
      <c r="F348" s="211" t="s">
        <v>4589</v>
      </c>
      <c r="G348" s="209"/>
      <c r="H348" s="212">
        <v>2.54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189</v>
      </c>
      <c r="AU348" s="218" t="s">
        <v>85</v>
      </c>
      <c r="AV348" s="13" t="s">
        <v>85</v>
      </c>
      <c r="AW348" s="13" t="s">
        <v>35</v>
      </c>
      <c r="AX348" s="13" t="s">
        <v>75</v>
      </c>
      <c r="AY348" s="218" t="s">
        <v>178</v>
      </c>
    </row>
    <row r="349" spans="2:65" s="12" customFormat="1" ht="11.25">
      <c r="B349" s="198"/>
      <c r="C349" s="199"/>
      <c r="D349" s="195" t="s">
        <v>189</v>
      </c>
      <c r="E349" s="200" t="s">
        <v>19</v>
      </c>
      <c r="F349" s="201" t="s">
        <v>4584</v>
      </c>
      <c r="G349" s="199"/>
      <c r="H349" s="200" t="s">
        <v>19</v>
      </c>
      <c r="I349" s="202"/>
      <c r="J349" s="199"/>
      <c r="K349" s="199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189</v>
      </c>
      <c r="AU349" s="207" t="s">
        <v>85</v>
      </c>
      <c r="AV349" s="12" t="s">
        <v>83</v>
      </c>
      <c r="AW349" s="12" t="s">
        <v>35</v>
      </c>
      <c r="AX349" s="12" t="s">
        <v>75</v>
      </c>
      <c r="AY349" s="207" t="s">
        <v>178</v>
      </c>
    </row>
    <row r="350" spans="2:65" s="13" customFormat="1" ht="11.25">
      <c r="B350" s="208"/>
      <c r="C350" s="209"/>
      <c r="D350" s="195" t="s">
        <v>189</v>
      </c>
      <c r="E350" s="210" t="s">
        <v>19</v>
      </c>
      <c r="F350" s="211" t="s">
        <v>4590</v>
      </c>
      <c r="G350" s="209"/>
      <c r="H350" s="212">
        <v>5.3869999999999996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189</v>
      </c>
      <c r="AU350" s="218" t="s">
        <v>85</v>
      </c>
      <c r="AV350" s="13" t="s">
        <v>85</v>
      </c>
      <c r="AW350" s="13" t="s">
        <v>35</v>
      </c>
      <c r="AX350" s="13" t="s">
        <v>75</v>
      </c>
      <c r="AY350" s="218" t="s">
        <v>178</v>
      </c>
    </row>
    <row r="351" spans="2:65" s="13" customFormat="1" ht="11.25">
      <c r="B351" s="208"/>
      <c r="C351" s="209"/>
      <c r="D351" s="195" t="s">
        <v>189</v>
      </c>
      <c r="E351" s="210" t="s">
        <v>19</v>
      </c>
      <c r="F351" s="211" t="s">
        <v>4589</v>
      </c>
      <c r="G351" s="209"/>
      <c r="H351" s="212">
        <v>2.54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189</v>
      </c>
      <c r="AU351" s="218" t="s">
        <v>85</v>
      </c>
      <c r="AV351" s="13" t="s">
        <v>85</v>
      </c>
      <c r="AW351" s="13" t="s">
        <v>35</v>
      </c>
      <c r="AX351" s="13" t="s">
        <v>75</v>
      </c>
      <c r="AY351" s="218" t="s">
        <v>178</v>
      </c>
    </row>
    <row r="352" spans="2:65" s="15" customFormat="1" ht="11.25">
      <c r="B352" s="230"/>
      <c r="C352" s="231"/>
      <c r="D352" s="195" t="s">
        <v>189</v>
      </c>
      <c r="E352" s="232" t="s">
        <v>19</v>
      </c>
      <c r="F352" s="233" t="s">
        <v>274</v>
      </c>
      <c r="G352" s="231"/>
      <c r="H352" s="234">
        <v>14.382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189</v>
      </c>
      <c r="AU352" s="240" t="s">
        <v>85</v>
      </c>
      <c r="AV352" s="15" t="s">
        <v>198</v>
      </c>
      <c r="AW352" s="15" t="s">
        <v>35</v>
      </c>
      <c r="AX352" s="15" t="s">
        <v>75</v>
      </c>
      <c r="AY352" s="240" t="s">
        <v>178</v>
      </c>
    </row>
    <row r="353" spans="2:65" s="12" customFormat="1" ht="11.25">
      <c r="B353" s="198"/>
      <c r="C353" s="199"/>
      <c r="D353" s="195" t="s">
        <v>189</v>
      </c>
      <c r="E353" s="200" t="s">
        <v>19</v>
      </c>
      <c r="F353" s="201" t="s">
        <v>4444</v>
      </c>
      <c r="G353" s="199"/>
      <c r="H353" s="200" t="s">
        <v>19</v>
      </c>
      <c r="I353" s="202"/>
      <c r="J353" s="199"/>
      <c r="K353" s="199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189</v>
      </c>
      <c r="AU353" s="207" t="s">
        <v>85</v>
      </c>
      <c r="AV353" s="12" t="s">
        <v>83</v>
      </c>
      <c r="AW353" s="12" t="s">
        <v>35</v>
      </c>
      <c r="AX353" s="12" t="s">
        <v>75</v>
      </c>
      <c r="AY353" s="207" t="s">
        <v>178</v>
      </c>
    </row>
    <row r="354" spans="2:65" s="12" customFormat="1" ht="11.25">
      <c r="B354" s="198"/>
      <c r="C354" s="199"/>
      <c r="D354" s="195" t="s">
        <v>189</v>
      </c>
      <c r="E354" s="200" t="s">
        <v>19</v>
      </c>
      <c r="F354" s="201" t="s">
        <v>4591</v>
      </c>
      <c r="G354" s="199"/>
      <c r="H354" s="200" t="s">
        <v>19</v>
      </c>
      <c r="I354" s="202"/>
      <c r="J354" s="199"/>
      <c r="K354" s="199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189</v>
      </c>
      <c r="AU354" s="207" t="s">
        <v>85</v>
      </c>
      <c r="AV354" s="12" t="s">
        <v>83</v>
      </c>
      <c r="AW354" s="12" t="s">
        <v>35</v>
      </c>
      <c r="AX354" s="12" t="s">
        <v>75</v>
      </c>
      <c r="AY354" s="207" t="s">
        <v>178</v>
      </c>
    </row>
    <row r="355" spans="2:65" s="13" customFormat="1" ht="11.25">
      <c r="B355" s="208"/>
      <c r="C355" s="209"/>
      <c r="D355" s="195" t="s">
        <v>189</v>
      </c>
      <c r="E355" s="210" t="s">
        <v>19</v>
      </c>
      <c r="F355" s="211" t="s">
        <v>4592</v>
      </c>
      <c r="G355" s="209"/>
      <c r="H355" s="212">
        <v>45.24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189</v>
      </c>
      <c r="AU355" s="218" t="s">
        <v>85</v>
      </c>
      <c r="AV355" s="13" t="s">
        <v>85</v>
      </c>
      <c r="AW355" s="13" t="s">
        <v>35</v>
      </c>
      <c r="AX355" s="13" t="s">
        <v>75</v>
      </c>
      <c r="AY355" s="218" t="s">
        <v>178</v>
      </c>
    </row>
    <row r="356" spans="2:65" s="14" customFormat="1" ht="11.25">
      <c r="B356" s="219"/>
      <c r="C356" s="220"/>
      <c r="D356" s="195" t="s">
        <v>189</v>
      </c>
      <c r="E356" s="221" t="s">
        <v>19</v>
      </c>
      <c r="F356" s="222" t="s">
        <v>258</v>
      </c>
      <c r="G356" s="220"/>
      <c r="H356" s="223">
        <v>59.622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189</v>
      </c>
      <c r="AU356" s="229" t="s">
        <v>85</v>
      </c>
      <c r="AV356" s="14" t="s">
        <v>185</v>
      </c>
      <c r="AW356" s="14" t="s">
        <v>35</v>
      </c>
      <c r="AX356" s="14" t="s">
        <v>83</v>
      </c>
      <c r="AY356" s="229" t="s">
        <v>178</v>
      </c>
    </row>
    <row r="357" spans="2:65" s="1" customFormat="1" ht="16.5" customHeight="1">
      <c r="B357" s="35"/>
      <c r="C357" s="183" t="s">
        <v>442</v>
      </c>
      <c r="D357" s="183" t="s">
        <v>180</v>
      </c>
      <c r="E357" s="184" t="s">
        <v>3951</v>
      </c>
      <c r="F357" s="185" t="s">
        <v>3952</v>
      </c>
      <c r="G357" s="186" t="s">
        <v>183</v>
      </c>
      <c r="H357" s="187">
        <v>59.622</v>
      </c>
      <c r="I357" s="188"/>
      <c r="J357" s="189">
        <f>ROUND(I357*H357,2)</f>
        <v>0</v>
      </c>
      <c r="K357" s="185" t="s">
        <v>184</v>
      </c>
      <c r="L357" s="39"/>
      <c r="M357" s="190" t="s">
        <v>19</v>
      </c>
      <c r="N357" s="191" t="s">
        <v>46</v>
      </c>
      <c r="O357" s="61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AR357" s="18" t="s">
        <v>185</v>
      </c>
      <c r="AT357" s="18" t="s">
        <v>180</v>
      </c>
      <c r="AU357" s="18" t="s">
        <v>85</v>
      </c>
      <c r="AY357" s="18" t="s">
        <v>178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83</v>
      </c>
      <c r="BK357" s="194">
        <f>ROUND(I357*H357,2)</f>
        <v>0</v>
      </c>
      <c r="BL357" s="18" t="s">
        <v>185</v>
      </c>
      <c r="BM357" s="18" t="s">
        <v>4593</v>
      </c>
    </row>
    <row r="358" spans="2:65" s="1" customFormat="1" ht="11.25">
      <c r="B358" s="35"/>
      <c r="C358" s="36"/>
      <c r="D358" s="195" t="s">
        <v>187</v>
      </c>
      <c r="E358" s="36"/>
      <c r="F358" s="196" t="s">
        <v>3954</v>
      </c>
      <c r="G358" s="36"/>
      <c r="H358" s="36"/>
      <c r="I358" s="113"/>
      <c r="J358" s="36"/>
      <c r="K358" s="36"/>
      <c r="L358" s="39"/>
      <c r="M358" s="197"/>
      <c r="N358" s="61"/>
      <c r="O358" s="61"/>
      <c r="P358" s="61"/>
      <c r="Q358" s="61"/>
      <c r="R358" s="61"/>
      <c r="S358" s="61"/>
      <c r="T358" s="62"/>
      <c r="AT358" s="18" t="s">
        <v>187</v>
      </c>
      <c r="AU358" s="18" t="s">
        <v>85</v>
      </c>
    </row>
    <row r="359" spans="2:65" s="12" customFormat="1" ht="11.25">
      <c r="B359" s="198"/>
      <c r="C359" s="199"/>
      <c r="D359" s="195" t="s">
        <v>189</v>
      </c>
      <c r="E359" s="200" t="s">
        <v>19</v>
      </c>
      <c r="F359" s="201" t="s">
        <v>4594</v>
      </c>
      <c r="G359" s="199"/>
      <c r="H359" s="200" t="s">
        <v>19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189</v>
      </c>
      <c r="AU359" s="207" t="s">
        <v>85</v>
      </c>
      <c r="AV359" s="12" t="s">
        <v>83</v>
      </c>
      <c r="AW359" s="12" t="s">
        <v>35</v>
      </c>
      <c r="AX359" s="12" t="s">
        <v>75</v>
      </c>
      <c r="AY359" s="207" t="s">
        <v>178</v>
      </c>
    </row>
    <row r="360" spans="2:65" s="12" customFormat="1" ht="11.25">
      <c r="B360" s="198"/>
      <c r="C360" s="199"/>
      <c r="D360" s="195" t="s">
        <v>189</v>
      </c>
      <c r="E360" s="200" t="s">
        <v>19</v>
      </c>
      <c r="F360" s="201" t="s">
        <v>4582</v>
      </c>
      <c r="G360" s="199"/>
      <c r="H360" s="200" t="s">
        <v>19</v>
      </c>
      <c r="I360" s="202"/>
      <c r="J360" s="199"/>
      <c r="K360" s="199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189</v>
      </c>
      <c r="AU360" s="207" t="s">
        <v>85</v>
      </c>
      <c r="AV360" s="12" t="s">
        <v>83</v>
      </c>
      <c r="AW360" s="12" t="s">
        <v>35</v>
      </c>
      <c r="AX360" s="12" t="s">
        <v>75</v>
      </c>
      <c r="AY360" s="207" t="s">
        <v>178</v>
      </c>
    </row>
    <row r="361" spans="2:65" s="13" customFormat="1" ht="11.25">
      <c r="B361" s="208"/>
      <c r="C361" s="209"/>
      <c r="D361" s="195" t="s">
        <v>189</v>
      </c>
      <c r="E361" s="210" t="s">
        <v>19</v>
      </c>
      <c r="F361" s="211" t="s">
        <v>4588</v>
      </c>
      <c r="G361" s="209"/>
      <c r="H361" s="212">
        <v>3.915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189</v>
      </c>
      <c r="AU361" s="218" t="s">
        <v>85</v>
      </c>
      <c r="AV361" s="13" t="s">
        <v>85</v>
      </c>
      <c r="AW361" s="13" t="s">
        <v>35</v>
      </c>
      <c r="AX361" s="13" t="s">
        <v>75</v>
      </c>
      <c r="AY361" s="218" t="s">
        <v>178</v>
      </c>
    </row>
    <row r="362" spans="2:65" s="13" customFormat="1" ht="11.25">
      <c r="B362" s="208"/>
      <c r="C362" s="209"/>
      <c r="D362" s="195" t="s">
        <v>189</v>
      </c>
      <c r="E362" s="210" t="s">
        <v>19</v>
      </c>
      <c r="F362" s="211" t="s">
        <v>4589</v>
      </c>
      <c r="G362" s="209"/>
      <c r="H362" s="212">
        <v>2.54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189</v>
      </c>
      <c r="AU362" s="218" t="s">
        <v>85</v>
      </c>
      <c r="AV362" s="13" t="s">
        <v>85</v>
      </c>
      <c r="AW362" s="13" t="s">
        <v>35</v>
      </c>
      <c r="AX362" s="13" t="s">
        <v>75</v>
      </c>
      <c r="AY362" s="218" t="s">
        <v>178</v>
      </c>
    </row>
    <row r="363" spans="2:65" s="12" customFormat="1" ht="11.25">
      <c r="B363" s="198"/>
      <c r="C363" s="199"/>
      <c r="D363" s="195" t="s">
        <v>189</v>
      </c>
      <c r="E363" s="200" t="s">
        <v>19</v>
      </c>
      <c r="F363" s="201" t="s">
        <v>4584</v>
      </c>
      <c r="G363" s="199"/>
      <c r="H363" s="200" t="s">
        <v>19</v>
      </c>
      <c r="I363" s="202"/>
      <c r="J363" s="199"/>
      <c r="K363" s="199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189</v>
      </c>
      <c r="AU363" s="207" t="s">
        <v>85</v>
      </c>
      <c r="AV363" s="12" t="s">
        <v>83</v>
      </c>
      <c r="AW363" s="12" t="s">
        <v>35</v>
      </c>
      <c r="AX363" s="12" t="s">
        <v>75</v>
      </c>
      <c r="AY363" s="207" t="s">
        <v>178</v>
      </c>
    </row>
    <row r="364" spans="2:65" s="13" customFormat="1" ht="11.25">
      <c r="B364" s="208"/>
      <c r="C364" s="209"/>
      <c r="D364" s="195" t="s">
        <v>189</v>
      </c>
      <c r="E364" s="210" t="s">
        <v>19</v>
      </c>
      <c r="F364" s="211" t="s">
        <v>4590</v>
      </c>
      <c r="G364" s="209"/>
      <c r="H364" s="212">
        <v>5.3869999999999996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189</v>
      </c>
      <c r="AU364" s="218" t="s">
        <v>85</v>
      </c>
      <c r="AV364" s="13" t="s">
        <v>85</v>
      </c>
      <c r="AW364" s="13" t="s">
        <v>35</v>
      </c>
      <c r="AX364" s="13" t="s">
        <v>75</v>
      </c>
      <c r="AY364" s="218" t="s">
        <v>178</v>
      </c>
    </row>
    <row r="365" spans="2:65" s="13" customFormat="1" ht="11.25">
      <c r="B365" s="208"/>
      <c r="C365" s="209"/>
      <c r="D365" s="195" t="s">
        <v>189</v>
      </c>
      <c r="E365" s="210" t="s">
        <v>19</v>
      </c>
      <c r="F365" s="211" t="s">
        <v>4589</v>
      </c>
      <c r="G365" s="209"/>
      <c r="H365" s="212">
        <v>2.54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189</v>
      </c>
      <c r="AU365" s="218" t="s">
        <v>85</v>
      </c>
      <c r="AV365" s="13" t="s">
        <v>85</v>
      </c>
      <c r="AW365" s="13" t="s">
        <v>35</v>
      </c>
      <c r="AX365" s="13" t="s">
        <v>75</v>
      </c>
      <c r="AY365" s="218" t="s">
        <v>178</v>
      </c>
    </row>
    <row r="366" spans="2:65" s="15" customFormat="1" ht="11.25">
      <c r="B366" s="230"/>
      <c r="C366" s="231"/>
      <c r="D366" s="195" t="s">
        <v>189</v>
      </c>
      <c r="E366" s="232" t="s">
        <v>19</v>
      </c>
      <c r="F366" s="233" t="s">
        <v>274</v>
      </c>
      <c r="G366" s="231"/>
      <c r="H366" s="234">
        <v>14.382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189</v>
      </c>
      <c r="AU366" s="240" t="s">
        <v>85</v>
      </c>
      <c r="AV366" s="15" t="s">
        <v>198</v>
      </c>
      <c r="AW366" s="15" t="s">
        <v>35</v>
      </c>
      <c r="AX366" s="15" t="s">
        <v>75</v>
      </c>
      <c r="AY366" s="240" t="s">
        <v>178</v>
      </c>
    </row>
    <row r="367" spans="2:65" s="12" customFormat="1" ht="11.25">
      <c r="B367" s="198"/>
      <c r="C367" s="199"/>
      <c r="D367" s="195" t="s">
        <v>189</v>
      </c>
      <c r="E367" s="200" t="s">
        <v>19</v>
      </c>
      <c r="F367" s="201" t="s">
        <v>4444</v>
      </c>
      <c r="G367" s="199"/>
      <c r="H367" s="200" t="s">
        <v>19</v>
      </c>
      <c r="I367" s="202"/>
      <c r="J367" s="199"/>
      <c r="K367" s="199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189</v>
      </c>
      <c r="AU367" s="207" t="s">
        <v>85</v>
      </c>
      <c r="AV367" s="12" t="s">
        <v>83</v>
      </c>
      <c r="AW367" s="12" t="s">
        <v>35</v>
      </c>
      <c r="AX367" s="12" t="s">
        <v>75</v>
      </c>
      <c r="AY367" s="207" t="s">
        <v>178</v>
      </c>
    </row>
    <row r="368" spans="2:65" s="12" customFormat="1" ht="11.25">
      <c r="B368" s="198"/>
      <c r="C368" s="199"/>
      <c r="D368" s="195" t="s">
        <v>189</v>
      </c>
      <c r="E368" s="200" t="s">
        <v>19</v>
      </c>
      <c r="F368" s="201" t="s">
        <v>4595</v>
      </c>
      <c r="G368" s="199"/>
      <c r="H368" s="200" t="s">
        <v>19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189</v>
      </c>
      <c r="AU368" s="207" t="s">
        <v>85</v>
      </c>
      <c r="AV368" s="12" t="s">
        <v>83</v>
      </c>
      <c r="AW368" s="12" t="s">
        <v>35</v>
      </c>
      <c r="AX368" s="12" t="s">
        <v>75</v>
      </c>
      <c r="AY368" s="207" t="s">
        <v>178</v>
      </c>
    </row>
    <row r="369" spans="2:65" s="13" customFormat="1" ht="11.25">
      <c r="B369" s="208"/>
      <c r="C369" s="209"/>
      <c r="D369" s="195" t="s">
        <v>189</v>
      </c>
      <c r="E369" s="210" t="s">
        <v>19</v>
      </c>
      <c r="F369" s="211" t="s">
        <v>4592</v>
      </c>
      <c r="G369" s="209"/>
      <c r="H369" s="212">
        <v>45.24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189</v>
      </c>
      <c r="AU369" s="218" t="s">
        <v>85</v>
      </c>
      <c r="AV369" s="13" t="s">
        <v>85</v>
      </c>
      <c r="AW369" s="13" t="s">
        <v>35</v>
      </c>
      <c r="AX369" s="13" t="s">
        <v>75</v>
      </c>
      <c r="AY369" s="218" t="s">
        <v>178</v>
      </c>
    </row>
    <row r="370" spans="2:65" s="14" customFormat="1" ht="11.25">
      <c r="B370" s="219"/>
      <c r="C370" s="220"/>
      <c r="D370" s="195" t="s">
        <v>189</v>
      </c>
      <c r="E370" s="221" t="s">
        <v>19</v>
      </c>
      <c r="F370" s="222" t="s">
        <v>258</v>
      </c>
      <c r="G370" s="220"/>
      <c r="H370" s="223">
        <v>59.622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189</v>
      </c>
      <c r="AU370" s="229" t="s">
        <v>85</v>
      </c>
      <c r="AV370" s="14" t="s">
        <v>185</v>
      </c>
      <c r="AW370" s="14" t="s">
        <v>35</v>
      </c>
      <c r="AX370" s="14" t="s">
        <v>83</v>
      </c>
      <c r="AY370" s="229" t="s">
        <v>178</v>
      </c>
    </row>
    <row r="371" spans="2:65" s="1" customFormat="1" ht="16.5" customHeight="1">
      <c r="B371" s="35"/>
      <c r="C371" s="183" t="s">
        <v>447</v>
      </c>
      <c r="D371" s="183" t="s">
        <v>180</v>
      </c>
      <c r="E371" s="184" t="s">
        <v>3964</v>
      </c>
      <c r="F371" s="185" t="s">
        <v>3965</v>
      </c>
      <c r="G371" s="186" t="s">
        <v>362</v>
      </c>
      <c r="H371" s="187">
        <v>0.39900000000000002</v>
      </c>
      <c r="I371" s="188"/>
      <c r="J371" s="189">
        <f>ROUND(I371*H371,2)</f>
        <v>0</v>
      </c>
      <c r="K371" s="185" t="s">
        <v>184</v>
      </c>
      <c r="L371" s="39"/>
      <c r="M371" s="190" t="s">
        <v>19</v>
      </c>
      <c r="N371" s="191" t="s">
        <v>46</v>
      </c>
      <c r="O371" s="61"/>
      <c r="P371" s="192">
        <f>O371*H371</f>
        <v>0</v>
      </c>
      <c r="Q371" s="192">
        <v>1.06277</v>
      </c>
      <c r="R371" s="192">
        <f>Q371*H371</f>
        <v>0.42404523</v>
      </c>
      <c r="S371" s="192">
        <v>0</v>
      </c>
      <c r="T371" s="193">
        <f>S371*H371</f>
        <v>0</v>
      </c>
      <c r="AR371" s="18" t="s">
        <v>185</v>
      </c>
      <c r="AT371" s="18" t="s">
        <v>180</v>
      </c>
      <c r="AU371" s="18" t="s">
        <v>85</v>
      </c>
      <c r="AY371" s="18" t="s">
        <v>178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83</v>
      </c>
      <c r="BK371" s="194">
        <f>ROUND(I371*H371,2)</f>
        <v>0</v>
      </c>
      <c r="BL371" s="18" t="s">
        <v>185</v>
      </c>
      <c r="BM371" s="18" t="s">
        <v>4596</v>
      </c>
    </row>
    <row r="372" spans="2:65" s="1" customFormat="1" ht="11.25">
      <c r="B372" s="35"/>
      <c r="C372" s="36"/>
      <c r="D372" s="195" t="s">
        <v>187</v>
      </c>
      <c r="E372" s="36"/>
      <c r="F372" s="196" t="s">
        <v>3967</v>
      </c>
      <c r="G372" s="36"/>
      <c r="H372" s="36"/>
      <c r="I372" s="113"/>
      <c r="J372" s="36"/>
      <c r="K372" s="36"/>
      <c r="L372" s="39"/>
      <c r="M372" s="197"/>
      <c r="N372" s="61"/>
      <c r="O372" s="61"/>
      <c r="P372" s="61"/>
      <c r="Q372" s="61"/>
      <c r="R372" s="61"/>
      <c r="S372" s="61"/>
      <c r="T372" s="62"/>
      <c r="AT372" s="18" t="s">
        <v>187</v>
      </c>
      <c r="AU372" s="18" t="s">
        <v>85</v>
      </c>
    </row>
    <row r="373" spans="2:65" s="12" customFormat="1" ht="11.25">
      <c r="B373" s="198"/>
      <c r="C373" s="199"/>
      <c r="D373" s="195" t="s">
        <v>189</v>
      </c>
      <c r="E373" s="200" t="s">
        <v>19</v>
      </c>
      <c r="F373" s="201" t="s">
        <v>4444</v>
      </c>
      <c r="G373" s="199"/>
      <c r="H373" s="200" t="s">
        <v>19</v>
      </c>
      <c r="I373" s="202"/>
      <c r="J373" s="199"/>
      <c r="K373" s="199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189</v>
      </c>
      <c r="AU373" s="207" t="s">
        <v>85</v>
      </c>
      <c r="AV373" s="12" t="s">
        <v>83</v>
      </c>
      <c r="AW373" s="12" t="s">
        <v>35</v>
      </c>
      <c r="AX373" s="12" t="s">
        <v>75</v>
      </c>
      <c r="AY373" s="207" t="s">
        <v>178</v>
      </c>
    </row>
    <row r="374" spans="2:65" s="12" customFormat="1" ht="11.25">
      <c r="B374" s="198"/>
      <c r="C374" s="199"/>
      <c r="D374" s="195" t="s">
        <v>189</v>
      </c>
      <c r="E374" s="200" t="s">
        <v>19</v>
      </c>
      <c r="F374" s="201" t="s">
        <v>4597</v>
      </c>
      <c r="G374" s="199"/>
      <c r="H374" s="200" t="s">
        <v>19</v>
      </c>
      <c r="I374" s="202"/>
      <c r="J374" s="199"/>
      <c r="K374" s="199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189</v>
      </c>
      <c r="AU374" s="207" t="s">
        <v>85</v>
      </c>
      <c r="AV374" s="12" t="s">
        <v>83</v>
      </c>
      <c r="AW374" s="12" t="s">
        <v>35</v>
      </c>
      <c r="AX374" s="12" t="s">
        <v>75</v>
      </c>
      <c r="AY374" s="207" t="s">
        <v>178</v>
      </c>
    </row>
    <row r="375" spans="2:65" s="12" customFormat="1" ht="11.25">
      <c r="B375" s="198"/>
      <c r="C375" s="199"/>
      <c r="D375" s="195" t="s">
        <v>189</v>
      </c>
      <c r="E375" s="200" t="s">
        <v>19</v>
      </c>
      <c r="F375" s="201" t="s">
        <v>3969</v>
      </c>
      <c r="G375" s="199"/>
      <c r="H375" s="200" t="s">
        <v>19</v>
      </c>
      <c r="I375" s="202"/>
      <c r="J375" s="199"/>
      <c r="K375" s="199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189</v>
      </c>
      <c r="AU375" s="207" t="s">
        <v>85</v>
      </c>
      <c r="AV375" s="12" t="s">
        <v>83</v>
      </c>
      <c r="AW375" s="12" t="s">
        <v>35</v>
      </c>
      <c r="AX375" s="12" t="s">
        <v>75</v>
      </c>
      <c r="AY375" s="207" t="s">
        <v>178</v>
      </c>
    </row>
    <row r="376" spans="2:65" s="12" customFormat="1" ht="11.25">
      <c r="B376" s="198"/>
      <c r="C376" s="199"/>
      <c r="D376" s="195" t="s">
        <v>189</v>
      </c>
      <c r="E376" s="200" t="s">
        <v>19</v>
      </c>
      <c r="F376" s="201" t="s">
        <v>3970</v>
      </c>
      <c r="G376" s="199"/>
      <c r="H376" s="200" t="s">
        <v>19</v>
      </c>
      <c r="I376" s="202"/>
      <c r="J376" s="199"/>
      <c r="K376" s="199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189</v>
      </c>
      <c r="AU376" s="207" t="s">
        <v>85</v>
      </c>
      <c r="AV376" s="12" t="s">
        <v>83</v>
      </c>
      <c r="AW376" s="12" t="s">
        <v>35</v>
      </c>
      <c r="AX376" s="12" t="s">
        <v>75</v>
      </c>
      <c r="AY376" s="207" t="s">
        <v>178</v>
      </c>
    </row>
    <row r="377" spans="2:65" s="13" customFormat="1" ht="11.25">
      <c r="B377" s="208"/>
      <c r="C377" s="209"/>
      <c r="D377" s="195" t="s">
        <v>189</v>
      </c>
      <c r="E377" s="210" t="s">
        <v>19</v>
      </c>
      <c r="F377" s="211" t="s">
        <v>4598</v>
      </c>
      <c r="G377" s="209"/>
      <c r="H377" s="212">
        <v>0.32300000000000001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189</v>
      </c>
      <c r="AU377" s="218" t="s">
        <v>85</v>
      </c>
      <c r="AV377" s="13" t="s">
        <v>85</v>
      </c>
      <c r="AW377" s="13" t="s">
        <v>35</v>
      </c>
      <c r="AX377" s="13" t="s">
        <v>75</v>
      </c>
      <c r="AY377" s="218" t="s">
        <v>178</v>
      </c>
    </row>
    <row r="378" spans="2:65" s="15" customFormat="1" ht="11.25">
      <c r="B378" s="230"/>
      <c r="C378" s="231"/>
      <c r="D378" s="195" t="s">
        <v>189</v>
      </c>
      <c r="E378" s="232" t="s">
        <v>19</v>
      </c>
      <c r="F378" s="233" t="s">
        <v>274</v>
      </c>
      <c r="G378" s="231"/>
      <c r="H378" s="234">
        <v>0.32300000000000001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189</v>
      </c>
      <c r="AU378" s="240" t="s">
        <v>85</v>
      </c>
      <c r="AV378" s="15" t="s">
        <v>198</v>
      </c>
      <c r="AW378" s="15" t="s">
        <v>35</v>
      </c>
      <c r="AX378" s="15" t="s">
        <v>75</v>
      </c>
      <c r="AY378" s="240" t="s">
        <v>178</v>
      </c>
    </row>
    <row r="379" spans="2:65" s="12" customFormat="1" ht="11.25">
      <c r="B379" s="198"/>
      <c r="C379" s="199"/>
      <c r="D379" s="195" t="s">
        <v>189</v>
      </c>
      <c r="E379" s="200" t="s">
        <v>19</v>
      </c>
      <c r="F379" s="201" t="s">
        <v>4599</v>
      </c>
      <c r="G379" s="199"/>
      <c r="H379" s="200" t="s">
        <v>19</v>
      </c>
      <c r="I379" s="202"/>
      <c r="J379" s="199"/>
      <c r="K379" s="199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189</v>
      </c>
      <c r="AU379" s="207" t="s">
        <v>85</v>
      </c>
      <c r="AV379" s="12" t="s">
        <v>83</v>
      </c>
      <c r="AW379" s="12" t="s">
        <v>35</v>
      </c>
      <c r="AX379" s="12" t="s">
        <v>75</v>
      </c>
      <c r="AY379" s="207" t="s">
        <v>178</v>
      </c>
    </row>
    <row r="380" spans="2:65" s="12" customFormat="1" ht="11.25">
      <c r="B380" s="198"/>
      <c r="C380" s="199"/>
      <c r="D380" s="195" t="s">
        <v>189</v>
      </c>
      <c r="E380" s="200" t="s">
        <v>19</v>
      </c>
      <c r="F380" s="201" t="s">
        <v>3969</v>
      </c>
      <c r="G380" s="199"/>
      <c r="H380" s="200" t="s">
        <v>19</v>
      </c>
      <c r="I380" s="202"/>
      <c r="J380" s="199"/>
      <c r="K380" s="199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189</v>
      </c>
      <c r="AU380" s="207" t="s">
        <v>85</v>
      </c>
      <c r="AV380" s="12" t="s">
        <v>83</v>
      </c>
      <c r="AW380" s="12" t="s">
        <v>35</v>
      </c>
      <c r="AX380" s="12" t="s">
        <v>75</v>
      </c>
      <c r="AY380" s="207" t="s">
        <v>178</v>
      </c>
    </row>
    <row r="381" spans="2:65" s="12" customFormat="1" ht="11.25">
      <c r="B381" s="198"/>
      <c r="C381" s="199"/>
      <c r="D381" s="195" t="s">
        <v>189</v>
      </c>
      <c r="E381" s="200" t="s">
        <v>19</v>
      </c>
      <c r="F381" s="201" t="s">
        <v>4600</v>
      </c>
      <c r="G381" s="199"/>
      <c r="H381" s="200" t="s">
        <v>19</v>
      </c>
      <c r="I381" s="202"/>
      <c r="J381" s="199"/>
      <c r="K381" s="199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189</v>
      </c>
      <c r="AU381" s="207" t="s">
        <v>85</v>
      </c>
      <c r="AV381" s="12" t="s">
        <v>83</v>
      </c>
      <c r="AW381" s="12" t="s">
        <v>35</v>
      </c>
      <c r="AX381" s="12" t="s">
        <v>75</v>
      </c>
      <c r="AY381" s="207" t="s">
        <v>178</v>
      </c>
    </row>
    <row r="382" spans="2:65" s="12" customFormat="1" ht="11.25">
      <c r="B382" s="198"/>
      <c r="C382" s="199"/>
      <c r="D382" s="195" t="s">
        <v>189</v>
      </c>
      <c r="E382" s="200" t="s">
        <v>19</v>
      </c>
      <c r="F382" s="201" t="s">
        <v>4582</v>
      </c>
      <c r="G382" s="199"/>
      <c r="H382" s="200" t="s">
        <v>19</v>
      </c>
      <c r="I382" s="202"/>
      <c r="J382" s="199"/>
      <c r="K382" s="199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189</v>
      </c>
      <c r="AU382" s="207" t="s">
        <v>85</v>
      </c>
      <c r="AV382" s="12" t="s">
        <v>83</v>
      </c>
      <c r="AW382" s="12" t="s">
        <v>35</v>
      </c>
      <c r="AX382" s="12" t="s">
        <v>75</v>
      </c>
      <c r="AY382" s="207" t="s">
        <v>178</v>
      </c>
    </row>
    <row r="383" spans="2:65" s="13" customFormat="1" ht="11.25">
      <c r="B383" s="208"/>
      <c r="C383" s="209"/>
      <c r="D383" s="195" t="s">
        <v>189</v>
      </c>
      <c r="E383" s="210" t="s">
        <v>19</v>
      </c>
      <c r="F383" s="211" t="s">
        <v>4601</v>
      </c>
      <c r="G383" s="209"/>
      <c r="H383" s="212">
        <v>3.2000000000000001E-2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189</v>
      </c>
      <c r="AU383" s="218" t="s">
        <v>85</v>
      </c>
      <c r="AV383" s="13" t="s">
        <v>85</v>
      </c>
      <c r="AW383" s="13" t="s">
        <v>35</v>
      </c>
      <c r="AX383" s="13" t="s">
        <v>75</v>
      </c>
      <c r="AY383" s="218" t="s">
        <v>178</v>
      </c>
    </row>
    <row r="384" spans="2:65" s="12" customFormat="1" ht="11.25">
      <c r="B384" s="198"/>
      <c r="C384" s="199"/>
      <c r="D384" s="195" t="s">
        <v>189</v>
      </c>
      <c r="E384" s="200" t="s">
        <v>19</v>
      </c>
      <c r="F384" s="201" t="s">
        <v>4584</v>
      </c>
      <c r="G384" s="199"/>
      <c r="H384" s="200" t="s">
        <v>19</v>
      </c>
      <c r="I384" s="202"/>
      <c r="J384" s="199"/>
      <c r="K384" s="199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189</v>
      </c>
      <c r="AU384" s="207" t="s">
        <v>85</v>
      </c>
      <c r="AV384" s="12" t="s">
        <v>83</v>
      </c>
      <c r="AW384" s="12" t="s">
        <v>35</v>
      </c>
      <c r="AX384" s="12" t="s">
        <v>75</v>
      </c>
      <c r="AY384" s="207" t="s">
        <v>178</v>
      </c>
    </row>
    <row r="385" spans="2:65" s="13" customFormat="1" ht="11.25">
      <c r="B385" s="208"/>
      <c r="C385" s="209"/>
      <c r="D385" s="195" t="s">
        <v>189</v>
      </c>
      <c r="E385" s="210" t="s">
        <v>19</v>
      </c>
      <c r="F385" s="211" t="s">
        <v>4602</v>
      </c>
      <c r="G385" s="209"/>
      <c r="H385" s="212">
        <v>4.3999999999999997E-2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189</v>
      </c>
      <c r="AU385" s="218" t="s">
        <v>85</v>
      </c>
      <c r="AV385" s="13" t="s">
        <v>85</v>
      </c>
      <c r="AW385" s="13" t="s">
        <v>35</v>
      </c>
      <c r="AX385" s="13" t="s">
        <v>75</v>
      </c>
      <c r="AY385" s="218" t="s">
        <v>178</v>
      </c>
    </row>
    <row r="386" spans="2:65" s="15" customFormat="1" ht="11.25">
      <c r="B386" s="230"/>
      <c r="C386" s="231"/>
      <c r="D386" s="195" t="s">
        <v>189</v>
      </c>
      <c r="E386" s="232" t="s">
        <v>19</v>
      </c>
      <c r="F386" s="233" t="s">
        <v>274</v>
      </c>
      <c r="G386" s="231"/>
      <c r="H386" s="234">
        <v>7.5999999999999998E-2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189</v>
      </c>
      <c r="AU386" s="240" t="s">
        <v>85</v>
      </c>
      <c r="AV386" s="15" t="s">
        <v>198</v>
      </c>
      <c r="AW386" s="15" t="s">
        <v>35</v>
      </c>
      <c r="AX386" s="15" t="s">
        <v>75</v>
      </c>
      <c r="AY386" s="240" t="s">
        <v>178</v>
      </c>
    </row>
    <row r="387" spans="2:65" s="14" customFormat="1" ht="11.25">
      <c r="B387" s="219"/>
      <c r="C387" s="220"/>
      <c r="D387" s="195" t="s">
        <v>189</v>
      </c>
      <c r="E387" s="221" t="s">
        <v>19</v>
      </c>
      <c r="F387" s="222" t="s">
        <v>258</v>
      </c>
      <c r="G387" s="220"/>
      <c r="H387" s="223">
        <v>0.39900000000000002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189</v>
      </c>
      <c r="AU387" s="229" t="s">
        <v>85</v>
      </c>
      <c r="AV387" s="14" t="s">
        <v>185</v>
      </c>
      <c r="AW387" s="14" t="s">
        <v>35</v>
      </c>
      <c r="AX387" s="14" t="s">
        <v>83</v>
      </c>
      <c r="AY387" s="229" t="s">
        <v>178</v>
      </c>
    </row>
    <row r="388" spans="2:65" s="11" customFormat="1" ht="22.9" customHeight="1">
      <c r="B388" s="167"/>
      <c r="C388" s="168"/>
      <c r="D388" s="169" t="s">
        <v>74</v>
      </c>
      <c r="E388" s="181" t="s">
        <v>185</v>
      </c>
      <c r="F388" s="181" t="s">
        <v>1092</v>
      </c>
      <c r="G388" s="168"/>
      <c r="H388" s="168"/>
      <c r="I388" s="171"/>
      <c r="J388" s="182">
        <f>BK388</f>
        <v>0</v>
      </c>
      <c r="K388" s="168"/>
      <c r="L388" s="173"/>
      <c r="M388" s="174"/>
      <c r="N388" s="175"/>
      <c r="O388" s="175"/>
      <c r="P388" s="176">
        <f>SUM(P389:P484)</f>
        <v>0</v>
      </c>
      <c r="Q388" s="175"/>
      <c r="R388" s="176">
        <f>SUM(R389:R484)</f>
        <v>22.927551689999998</v>
      </c>
      <c r="S388" s="175"/>
      <c r="T388" s="177">
        <f>SUM(T389:T484)</f>
        <v>0</v>
      </c>
      <c r="AR388" s="178" t="s">
        <v>83</v>
      </c>
      <c r="AT388" s="179" t="s">
        <v>74</v>
      </c>
      <c r="AU388" s="179" t="s">
        <v>83</v>
      </c>
      <c r="AY388" s="178" t="s">
        <v>178</v>
      </c>
      <c r="BK388" s="180">
        <f>SUM(BK389:BK484)</f>
        <v>0</v>
      </c>
    </row>
    <row r="389" spans="2:65" s="1" customFormat="1" ht="16.5" customHeight="1">
      <c r="B389" s="35"/>
      <c r="C389" s="183" t="s">
        <v>452</v>
      </c>
      <c r="D389" s="183" t="s">
        <v>180</v>
      </c>
      <c r="E389" s="184" t="s">
        <v>1109</v>
      </c>
      <c r="F389" s="185" t="s">
        <v>1110</v>
      </c>
      <c r="G389" s="186" t="s">
        <v>226</v>
      </c>
      <c r="H389" s="187">
        <v>7.673</v>
      </c>
      <c r="I389" s="188"/>
      <c r="J389" s="189">
        <f>ROUND(I389*H389,2)</f>
        <v>0</v>
      </c>
      <c r="K389" s="185" t="s">
        <v>184</v>
      </c>
      <c r="L389" s="39"/>
      <c r="M389" s="190" t="s">
        <v>19</v>
      </c>
      <c r="N389" s="191" t="s">
        <v>46</v>
      </c>
      <c r="O389" s="61"/>
      <c r="P389" s="192">
        <f>O389*H389</f>
        <v>0</v>
      </c>
      <c r="Q389" s="192">
        <v>2.4533999999999998</v>
      </c>
      <c r="R389" s="192">
        <f>Q389*H389</f>
        <v>18.824938199999998</v>
      </c>
      <c r="S389" s="192">
        <v>0</v>
      </c>
      <c r="T389" s="193">
        <f>S389*H389</f>
        <v>0</v>
      </c>
      <c r="AR389" s="18" t="s">
        <v>185</v>
      </c>
      <c r="AT389" s="18" t="s">
        <v>180</v>
      </c>
      <c r="AU389" s="18" t="s">
        <v>85</v>
      </c>
      <c r="AY389" s="18" t="s">
        <v>178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8" t="s">
        <v>83</v>
      </c>
      <c r="BK389" s="194">
        <f>ROUND(I389*H389,2)</f>
        <v>0</v>
      </c>
      <c r="BL389" s="18" t="s">
        <v>185</v>
      </c>
      <c r="BM389" s="18" t="s">
        <v>4603</v>
      </c>
    </row>
    <row r="390" spans="2:65" s="1" customFormat="1" ht="11.25">
      <c r="B390" s="35"/>
      <c r="C390" s="36"/>
      <c r="D390" s="195" t="s">
        <v>187</v>
      </c>
      <c r="E390" s="36"/>
      <c r="F390" s="196" t="s">
        <v>1112</v>
      </c>
      <c r="G390" s="36"/>
      <c r="H390" s="36"/>
      <c r="I390" s="113"/>
      <c r="J390" s="36"/>
      <c r="K390" s="36"/>
      <c r="L390" s="39"/>
      <c r="M390" s="197"/>
      <c r="N390" s="61"/>
      <c r="O390" s="61"/>
      <c r="P390" s="61"/>
      <c r="Q390" s="61"/>
      <c r="R390" s="61"/>
      <c r="S390" s="61"/>
      <c r="T390" s="62"/>
      <c r="AT390" s="18" t="s">
        <v>187</v>
      </c>
      <c r="AU390" s="18" t="s">
        <v>85</v>
      </c>
    </row>
    <row r="391" spans="2:65" s="12" customFormat="1" ht="11.25">
      <c r="B391" s="198"/>
      <c r="C391" s="199"/>
      <c r="D391" s="195" t="s">
        <v>189</v>
      </c>
      <c r="E391" s="200" t="s">
        <v>19</v>
      </c>
      <c r="F391" s="201" t="s">
        <v>4604</v>
      </c>
      <c r="G391" s="199"/>
      <c r="H391" s="200" t="s">
        <v>19</v>
      </c>
      <c r="I391" s="202"/>
      <c r="J391" s="199"/>
      <c r="K391" s="199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189</v>
      </c>
      <c r="AU391" s="207" t="s">
        <v>85</v>
      </c>
      <c r="AV391" s="12" t="s">
        <v>83</v>
      </c>
      <c r="AW391" s="12" t="s">
        <v>35</v>
      </c>
      <c r="AX391" s="12" t="s">
        <v>75</v>
      </c>
      <c r="AY391" s="207" t="s">
        <v>178</v>
      </c>
    </row>
    <row r="392" spans="2:65" s="12" customFormat="1" ht="11.25">
      <c r="B392" s="198"/>
      <c r="C392" s="199"/>
      <c r="D392" s="195" t="s">
        <v>189</v>
      </c>
      <c r="E392" s="200" t="s">
        <v>19</v>
      </c>
      <c r="F392" s="201" t="s">
        <v>4605</v>
      </c>
      <c r="G392" s="199"/>
      <c r="H392" s="200" t="s">
        <v>19</v>
      </c>
      <c r="I392" s="202"/>
      <c r="J392" s="199"/>
      <c r="K392" s="199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189</v>
      </c>
      <c r="AU392" s="207" t="s">
        <v>85</v>
      </c>
      <c r="AV392" s="12" t="s">
        <v>83</v>
      </c>
      <c r="AW392" s="12" t="s">
        <v>35</v>
      </c>
      <c r="AX392" s="12" t="s">
        <v>75</v>
      </c>
      <c r="AY392" s="207" t="s">
        <v>178</v>
      </c>
    </row>
    <row r="393" spans="2:65" s="13" customFormat="1" ht="11.25">
      <c r="B393" s="208"/>
      <c r="C393" s="209"/>
      <c r="D393" s="195" t="s">
        <v>189</v>
      </c>
      <c r="E393" s="210" t="s">
        <v>19</v>
      </c>
      <c r="F393" s="211" t="s">
        <v>4606</v>
      </c>
      <c r="G393" s="209"/>
      <c r="H393" s="212">
        <v>7.673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189</v>
      </c>
      <c r="AU393" s="218" t="s">
        <v>85</v>
      </c>
      <c r="AV393" s="13" t="s">
        <v>85</v>
      </c>
      <c r="AW393" s="13" t="s">
        <v>35</v>
      </c>
      <c r="AX393" s="13" t="s">
        <v>83</v>
      </c>
      <c r="AY393" s="218" t="s">
        <v>178</v>
      </c>
    </row>
    <row r="394" spans="2:65" s="1" customFormat="1" ht="16.5" customHeight="1">
      <c r="B394" s="35"/>
      <c r="C394" s="183" t="s">
        <v>457</v>
      </c>
      <c r="D394" s="183" t="s">
        <v>180</v>
      </c>
      <c r="E394" s="184" t="s">
        <v>1117</v>
      </c>
      <c r="F394" s="185" t="s">
        <v>1118</v>
      </c>
      <c r="G394" s="186" t="s">
        <v>183</v>
      </c>
      <c r="H394" s="187">
        <v>47.74</v>
      </c>
      <c r="I394" s="188"/>
      <c r="J394" s="189">
        <f>ROUND(I394*H394,2)</f>
        <v>0</v>
      </c>
      <c r="K394" s="185" t="s">
        <v>184</v>
      </c>
      <c r="L394" s="39"/>
      <c r="M394" s="190" t="s">
        <v>19</v>
      </c>
      <c r="N394" s="191" t="s">
        <v>46</v>
      </c>
      <c r="O394" s="61"/>
      <c r="P394" s="192">
        <f>O394*H394</f>
        <v>0</v>
      </c>
      <c r="Q394" s="192">
        <v>5.1900000000000002E-3</v>
      </c>
      <c r="R394" s="192">
        <f>Q394*H394</f>
        <v>0.24777060000000001</v>
      </c>
      <c r="S394" s="192">
        <v>0</v>
      </c>
      <c r="T394" s="193">
        <f>S394*H394</f>
        <v>0</v>
      </c>
      <c r="AR394" s="18" t="s">
        <v>185</v>
      </c>
      <c r="AT394" s="18" t="s">
        <v>180</v>
      </c>
      <c r="AU394" s="18" t="s">
        <v>85</v>
      </c>
      <c r="AY394" s="18" t="s">
        <v>178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8" t="s">
        <v>83</v>
      </c>
      <c r="BK394" s="194">
        <f>ROUND(I394*H394,2)</f>
        <v>0</v>
      </c>
      <c r="BL394" s="18" t="s">
        <v>185</v>
      </c>
      <c r="BM394" s="18" t="s">
        <v>4607</v>
      </c>
    </row>
    <row r="395" spans="2:65" s="1" customFormat="1" ht="11.25">
      <c r="B395" s="35"/>
      <c r="C395" s="36"/>
      <c r="D395" s="195" t="s">
        <v>187</v>
      </c>
      <c r="E395" s="36"/>
      <c r="F395" s="196" t="s">
        <v>1120</v>
      </c>
      <c r="G395" s="36"/>
      <c r="H395" s="36"/>
      <c r="I395" s="113"/>
      <c r="J395" s="36"/>
      <c r="K395" s="36"/>
      <c r="L395" s="39"/>
      <c r="M395" s="197"/>
      <c r="N395" s="61"/>
      <c r="O395" s="61"/>
      <c r="P395" s="61"/>
      <c r="Q395" s="61"/>
      <c r="R395" s="61"/>
      <c r="S395" s="61"/>
      <c r="T395" s="62"/>
      <c r="AT395" s="18" t="s">
        <v>187</v>
      </c>
      <c r="AU395" s="18" t="s">
        <v>85</v>
      </c>
    </row>
    <row r="396" spans="2:65" s="12" customFormat="1" ht="11.25">
      <c r="B396" s="198"/>
      <c r="C396" s="199"/>
      <c r="D396" s="195" t="s">
        <v>189</v>
      </c>
      <c r="E396" s="200" t="s">
        <v>19</v>
      </c>
      <c r="F396" s="201" t="s">
        <v>4608</v>
      </c>
      <c r="G396" s="199"/>
      <c r="H396" s="200" t="s">
        <v>19</v>
      </c>
      <c r="I396" s="202"/>
      <c r="J396" s="199"/>
      <c r="K396" s="199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189</v>
      </c>
      <c r="AU396" s="207" t="s">
        <v>85</v>
      </c>
      <c r="AV396" s="12" t="s">
        <v>83</v>
      </c>
      <c r="AW396" s="12" t="s">
        <v>35</v>
      </c>
      <c r="AX396" s="12" t="s">
        <v>75</v>
      </c>
      <c r="AY396" s="207" t="s">
        <v>178</v>
      </c>
    </row>
    <row r="397" spans="2:65" s="12" customFormat="1" ht="11.25">
      <c r="B397" s="198"/>
      <c r="C397" s="199"/>
      <c r="D397" s="195" t="s">
        <v>189</v>
      </c>
      <c r="E397" s="200" t="s">
        <v>19</v>
      </c>
      <c r="F397" s="201" t="s">
        <v>4605</v>
      </c>
      <c r="G397" s="199"/>
      <c r="H397" s="200" t="s">
        <v>19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189</v>
      </c>
      <c r="AU397" s="207" t="s">
        <v>85</v>
      </c>
      <c r="AV397" s="12" t="s">
        <v>83</v>
      </c>
      <c r="AW397" s="12" t="s">
        <v>35</v>
      </c>
      <c r="AX397" s="12" t="s">
        <v>75</v>
      </c>
      <c r="AY397" s="207" t="s">
        <v>178</v>
      </c>
    </row>
    <row r="398" spans="2:65" s="13" customFormat="1" ht="11.25">
      <c r="B398" s="208"/>
      <c r="C398" s="209"/>
      <c r="D398" s="195" t="s">
        <v>189</v>
      </c>
      <c r="E398" s="210" t="s">
        <v>19</v>
      </c>
      <c r="F398" s="211" t="s">
        <v>4609</v>
      </c>
      <c r="G398" s="209"/>
      <c r="H398" s="212">
        <v>47.74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189</v>
      </c>
      <c r="AU398" s="218" t="s">
        <v>85</v>
      </c>
      <c r="AV398" s="13" t="s">
        <v>85</v>
      </c>
      <c r="AW398" s="13" t="s">
        <v>35</v>
      </c>
      <c r="AX398" s="13" t="s">
        <v>83</v>
      </c>
      <c r="AY398" s="218" t="s">
        <v>178</v>
      </c>
    </row>
    <row r="399" spans="2:65" s="1" customFormat="1" ht="16.5" customHeight="1">
      <c r="B399" s="35"/>
      <c r="C399" s="183" t="s">
        <v>465</v>
      </c>
      <c r="D399" s="183" t="s">
        <v>180</v>
      </c>
      <c r="E399" s="184" t="s">
        <v>1128</v>
      </c>
      <c r="F399" s="185" t="s">
        <v>1129</v>
      </c>
      <c r="G399" s="186" t="s">
        <v>183</v>
      </c>
      <c r="H399" s="187">
        <v>47.74</v>
      </c>
      <c r="I399" s="188"/>
      <c r="J399" s="189">
        <f>ROUND(I399*H399,2)</f>
        <v>0</v>
      </c>
      <c r="K399" s="185" t="s">
        <v>184</v>
      </c>
      <c r="L399" s="39"/>
      <c r="M399" s="190" t="s">
        <v>19</v>
      </c>
      <c r="N399" s="191" t="s">
        <v>46</v>
      </c>
      <c r="O399" s="61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AR399" s="18" t="s">
        <v>185</v>
      </c>
      <c r="AT399" s="18" t="s">
        <v>180</v>
      </c>
      <c r="AU399" s="18" t="s">
        <v>85</v>
      </c>
      <c r="AY399" s="18" t="s">
        <v>178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83</v>
      </c>
      <c r="BK399" s="194">
        <f>ROUND(I399*H399,2)</f>
        <v>0</v>
      </c>
      <c r="BL399" s="18" t="s">
        <v>185</v>
      </c>
      <c r="BM399" s="18" t="s">
        <v>4610</v>
      </c>
    </row>
    <row r="400" spans="2:65" s="1" customFormat="1" ht="11.25">
      <c r="B400" s="35"/>
      <c r="C400" s="36"/>
      <c r="D400" s="195" t="s">
        <v>187</v>
      </c>
      <c r="E400" s="36"/>
      <c r="F400" s="196" t="s">
        <v>1131</v>
      </c>
      <c r="G400" s="36"/>
      <c r="H400" s="36"/>
      <c r="I400" s="113"/>
      <c r="J400" s="36"/>
      <c r="K400" s="36"/>
      <c r="L400" s="39"/>
      <c r="M400" s="197"/>
      <c r="N400" s="61"/>
      <c r="O400" s="61"/>
      <c r="P400" s="61"/>
      <c r="Q400" s="61"/>
      <c r="R400" s="61"/>
      <c r="S400" s="61"/>
      <c r="T400" s="62"/>
      <c r="AT400" s="18" t="s">
        <v>187</v>
      </c>
      <c r="AU400" s="18" t="s">
        <v>85</v>
      </c>
    </row>
    <row r="401" spans="2:65" s="12" customFormat="1" ht="11.25">
      <c r="B401" s="198"/>
      <c r="C401" s="199"/>
      <c r="D401" s="195" t="s">
        <v>189</v>
      </c>
      <c r="E401" s="200" t="s">
        <v>19</v>
      </c>
      <c r="F401" s="201" t="s">
        <v>4611</v>
      </c>
      <c r="G401" s="199"/>
      <c r="H401" s="200" t="s">
        <v>19</v>
      </c>
      <c r="I401" s="202"/>
      <c r="J401" s="199"/>
      <c r="K401" s="199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189</v>
      </c>
      <c r="AU401" s="207" t="s">
        <v>85</v>
      </c>
      <c r="AV401" s="12" t="s">
        <v>83</v>
      </c>
      <c r="AW401" s="12" t="s">
        <v>35</v>
      </c>
      <c r="AX401" s="12" t="s">
        <v>75</v>
      </c>
      <c r="AY401" s="207" t="s">
        <v>178</v>
      </c>
    </row>
    <row r="402" spans="2:65" s="12" customFormat="1" ht="11.25">
      <c r="B402" s="198"/>
      <c r="C402" s="199"/>
      <c r="D402" s="195" t="s">
        <v>189</v>
      </c>
      <c r="E402" s="200" t="s">
        <v>19</v>
      </c>
      <c r="F402" s="201" t="s">
        <v>4605</v>
      </c>
      <c r="G402" s="199"/>
      <c r="H402" s="200" t="s">
        <v>19</v>
      </c>
      <c r="I402" s="202"/>
      <c r="J402" s="199"/>
      <c r="K402" s="199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189</v>
      </c>
      <c r="AU402" s="207" t="s">
        <v>85</v>
      </c>
      <c r="AV402" s="12" t="s">
        <v>83</v>
      </c>
      <c r="AW402" s="12" t="s">
        <v>35</v>
      </c>
      <c r="AX402" s="12" t="s">
        <v>75</v>
      </c>
      <c r="AY402" s="207" t="s">
        <v>178</v>
      </c>
    </row>
    <row r="403" spans="2:65" s="13" customFormat="1" ht="11.25">
      <c r="B403" s="208"/>
      <c r="C403" s="209"/>
      <c r="D403" s="195" t="s">
        <v>189</v>
      </c>
      <c r="E403" s="210" t="s">
        <v>19</v>
      </c>
      <c r="F403" s="211" t="s">
        <v>4609</v>
      </c>
      <c r="G403" s="209"/>
      <c r="H403" s="212">
        <v>47.74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189</v>
      </c>
      <c r="AU403" s="218" t="s">
        <v>85</v>
      </c>
      <c r="AV403" s="13" t="s">
        <v>85</v>
      </c>
      <c r="AW403" s="13" t="s">
        <v>35</v>
      </c>
      <c r="AX403" s="13" t="s">
        <v>83</v>
      </c>
      <c r="AY403" s="218" t="s">
        <v>178</v>
      </c>
    </row>
    <row r="404" spans="2:65" s="1" customFormat="1" ht="16.5" customHeight="1">
      <c r="B404" s="35"/>
      <c r="C404" s="183" t="s">
        <v>471</v>
      </c>
      <c r="D404" s="183" t="s">
        <v>180</v>
      </c>
      <c r="E404" s="184" t="s">
        <v>1135</v>
      </c>
      <c r="F404" s="185" t="s">
        <v>1136</v>
      </c>
      <c r="G404" s="186" t="s">
        <v>362</v>
      </c>
      <c r="H404" s="187">
        <v>0.185</v>
      </c>
      <c r="I404" s="188"/>
      <c r="J404" s="189">
        <f>ROUND(I404*H404,2)</f>
        <v>0</v>
      </c>
      <c r="K404" s="185" t="s">
        <v>184</v>
      </c>
      <c r="L404" s="39"/>
      <c r="M404" s="190" t="s">
        <v>19</v>
      </c>
      <c r="N404" s="191" t="s">
        <v>46</v>
      </c>
      <c r="O404" s="61"/>
      <c r="P404" s="192">
        <f>O404*H404</f>
        <v>0</v>
      </c>
      <c r="Q404" s="192">
        <v>1.0525599999999999</v>
      </c>
      <c r="R404" s="192">
        <f>Q404*H404</f>
        <v>0.1947236</v>
      </c>
      <c r="S404" s="192">
        <v>0</v>
      </c>
      <c r="T404" s="193">
        <f>S404*H404</f>
        <v>0</v>
      </c>
      <c r="AR404" s="18" t="s">
        <v>185</v>
      </c>
      <c r="AT404" s="18" t="s">
        <v>180</v>
      </c>
      <c r="AU404" s="18" t="s">
        <v>85</v>
      </c>
      <c r="AY404" s="18" t="s">
        <v>178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8" t="s">
        <v>83</v>
      </c>
      <c r="BK404" s="194">
        <f>ROUND(I404*H404,2)</f>
        <v>0</v>
      </c>
      <c r="BL404" s="18" t="s">
        <v>185</v>
      </c>
      <c r="BM404" s="18" t="s">
        <v>4612</v>
      </c>
    </row>
    <row r="405" spans="2:65" s="1" customFormat="1" ht="11.25">
      <c r="B405" s="35"/>
      <c r="C405" s="36"/>
      <c r="D405" s="195" t="s">
        <v>187</v>
      </c>
      <c r="E405" s="36"/>
      <c r="F405" s="196" t="s">
        <v>1138</v>
      </c>
      <c r="G405" s="36"/>
      <c r="H405" s="36"/>
      <c r="I405" s="113"/>
      <c r="J405" s="36"/>
      <c r="K405" s="36"/>
      <c r="L405" s="39"/>
      <c r="M405" s="197"/>
      <c r="N405" s="61"/>
      <c r="O405" s="61"/>
      <c r="P405" s="61"/>
      <c r="Q405" s="61"/>
      <c r="R405" s="61"/>
      <c r="S405" s="61"/>
      <c r="T405" s="62"/>
      <c r="AT405" s="18" t="s">
        <v>187</v>
      </c>
      <c r="AU405" s="18" t="s">
        <v>85</v>
      </c>
    </row>
    <row r="406" spans="2:65" s="12" customFormat="1" ht="11.25">
      <c r="B406" s="198"/>
      <c r="C406" s="199"/>
      <c r="D406" s="195" t="s">
        <v>189</v>
      </c>
      <c r="E406" s="200" t="s">
        <v>19</v>
      </c>
      <c r="F406" s="201" t="s">
        <v>4604</v>
      </c>
      <c r="G406" s="199"/>
      <c r="H406" s="200" t="s">
        <v>19</v>
      </c>
      <c r="I406" s="202"/>
      <c r="J406" s="199"/>
      <c r="K406" s="199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189</v>
      </c>
      <c r="AU406" s="207" t="s">
        <v>85</v>
      </c>
      <c r="AV406" s="12" t="s">
        <v>83</v>
      </c>
      <c r="AW406" s="12" t="s">
        <v>35</v>
      </c>
      <c r="AX406" s="12" t="s">
        <v>75</v>
      </c>
      <c r="AY406" s="207" t="s">
        <v>178</v>
      </c>
    </row>
    <row r="407" spans="2:65" s="12" customFormat="1" ht="11.25">
      <c r="B407" s="198"/>
      <c r="C407" s="199"/>
      <c r="D407" s="195" t="s">
        <v>189</v>
      </c>
      <c r="E407" s="200" t="s">
        <v>19</v>
      </c>
      <c r="F407" s="201" t="s">
        <v>4605</v>
      </c>
      <c r="G407" s="199"/>
      <c r="H407" s="200" t="s">
        <v>19</v>
      </c>
      <c r="I407" s="202"/>
      <c r="J407" s="199"/>
      <c r="K407" s="199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189</v>
      </c>
      <c r="AU407" s="207" t="s">
        <v>85</v>
      </c>
      <c r="AV407" s="12" t="s">
        <v>83</v>
      </c>
      <c r="AW407" s="12" t="s">
        <v>35</v>
      </c>
      <c r="AX407" s="12" t="s">
        <v>75</v>
      </c>
      <c r="AY407" s="207" t="s">
        <v>178</v>
      </c>
    </row>
    <row r="408" spans="2:65" s="12" customFormat="1" ht="11.25">
      <c r="B408" s="198"/>
      <c r="C408" s="199"/>
      <c r="D408" s="195" t="s">
        <v>189</v>
      </c>
      <c r="E408" s="200" t="s">
        <v>19</v>
      </c>
      <c r="F408" s="201" t="s">
        <v>3970</v>
      </c>
      <c r="G408" s="199"/>
      <c r="H408" s="200" t="s">
        <v>19</v>
      </c>
      <c r="I408" s="202"/>
      <c r="J408" s="199"/>
      <c r="K408" s="199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189</v>
      </c>
      <c r="AU408" s="207" t="s">
        <v>85</v>
      </c>
      <c r="AV408" s="12" t="s">
        <v>83</v>
      </c>
      <c r="AW408" s="12" t="s">
        <v>35</v>
      </c>
      <c r="AX408" s="12" t="s">
        <v>75</v>
      </c>
      <c r="AY408" s="207" t="s">
        <v>178</v>
      </c>
    </row>
    <row r="409" spans="2:65" s="12" customFormat="1" ht="11.25">
      <c r="B409" s="198"/>
      <c r="C409" s="199"/>
      <c r="D409" s="195" t="s">
        <v>189</v>
      </c>
      <c r="E409" s="200" t="s">
        <v>19</v>
      </c>
      <c r="F409" s="201" t="s">
        <v>4613</v>
      </c>
      <c r="G409" s="199"/>
      <c r="H409" s="200" t="s">
        <v>19</v>
      </c>
      <c r="I409" s="202"/>
      <c r="J409" s="199"/>
      <c r="K409" s="199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189</v>
      </c>
      <c r="AU409" s="207" t="s">
        <v>85</v>
      </c>
      <c r="AV409" s="12" t="s">
        <v>83</v>
      </c>
      <c r="AW409" s="12" t="s">
        <v>35</v>
      </c>
      <c r="AX409" s="12" t="s">
        <v>75</v>
      </c>
      <c r="AY409" s="207" t="s">
        <v>178</v>
      </c>
    </row>
    <row r="410" spans="2:65" s="13" customFormat="1" ht="11.25">
      <c r="B410" s="208"/>
      <c r="C410" s="209"/>
      <c r="D410" s="195" t="s">
        <v>189</v>
      </c>
      <c r="E410" s="210" t="s">
        <v>19</v>
      </c>
      <c r="F410" s="211" t="s">
        <v>4614</v>
      </c>
      <c r="G410" s="209"/>
      <c r="H410" s="212">
        <v>0.185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189</v>
      </c>
      <c r="AU410" s="218" t="s">
        <v>85</v>
      </c>
      <c r="AV410" s="13" t="s">
        <v>85</v>
      </c>
      <c r="AW410" s="13" t="s">
        <v>35</v>
      </c>
      <c r="AX410" s="13" t="s">
        <v>83</v>
      </c>
      <c r="AY410" s="218" t="s">
        <v>178</v>
      </c>
    </row>
    <row r="411" spans="2:65" s="1" customFormat="1" ht="16.5" customHeight="1">
      <c r="B411" s="35"/>
      <c r="C411" s="183" t="s">
        <v>478</v>
      </c>
      <c r="D411" s="183" t="s">
        <v>180</v>
      </c>
      <c r="E411" s="184" t="s">
        <v>3985</v>
      </c>
      <c r="F411" s="185" t="s">
        <v>3986</v>
      </c>
      <c r="G411" s="186" t="s">
        <v>226</v>
      </c>
      <c r="H411" s="187">
        <v>0.72</v>
      </c>
      <c r="I411" s="188"/>
      <c r="J411" s="189">
        <f>ROUND(I411*H411,2)</f>
        <v>0</v>
      </c>
      <c r="K411" s="185" t="s">
        <v>184</v>
      </c>
      <c r="L411" s="39"/>
      <c r="M411" s="190" t="s">
        <v>19</v>
      </c>
      <c r="N411" s="191" t="s">
        <v>46</v>
      </c>
      <c r="O411" s="61"/>
      <c r="P411" s="192">
        <f>O411*H411</f>
        <v>0</v>
      </c>
      <c r="Q411" s="192">
        <v>2.4533700000000001</v>
      </c>
      <c r="R411" s="192">
        <f>Q411*H411</f>
        <v>1.7664264000000001</v>
      </c>
      <c r="S411" s="192">
        <v>0</v>
      </c>
      <c r="T411" s="193">
        <f>S411*H411</f>
        <v>0</v>
      </c>
      <c r="AR411" s="18" t="s">
        <v>185</v>
      </c>
      <c r="AT411" s="18" t="s">
        <v>180</v>
      </c>
      <c r="AU411" s="18" t="s">
        <v>85</v>
      </c>
      <c r="AY411" s="18" t="s">
        <v>178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18" t="s">
        <v>83</v>
      </c>
      <c r="BK411" s="194">
        <f>ROUND(I411*H411,2)</f>
        <v>0</v>
      </c>
      <c r="BL411" s="18" t="s">
        <v>185</v>
      </c>
      <c r="BM411" s="18" t="s">
        <v>4615</v>
      </c>
    </row>
    <row r="412" spans="2:65" s="1" customFormat="1" ht="11.25">
      <c r="B412" s="35"/>
      <c r="C412" s="36"/>
      <c r="D412" s="195" t="s">
        <v>187</v>
      </c>
      <c r="E412" s="36"/>
      <c r="F412" s="196" t="s">
        <v>3988</v>
      </c>
      <c r="G412" s="36"/>
      <c r="H412" s="36"/>
      <c r="I412" s="113"/>
      <c r="J412" s="36"/>
      <c r="K412" s="36"/>
      <c r="L412" s="39"/>
      <c r="M412" s="197"/>
      <c r="N412" s="61"/>
      <c r="O412" s="61"/>
      <c r="P412" s="61"/>
      <c r="Q412" s="61"/>
      <c r="R412" s="61"/>
      <c r="S412" s="61"/>
      <c r="T412" s="62"/>
      <c r="AT412" s="18" t="s">
        <v>187</v>
      </c>
      <c r="AU412" s="18" t="s">
        <v>85</v>
      </c>
    </row>
    <row r="413" spans="2:65" s="12" customFormat="1" ht="11.25">
      <c r="B413" s="198"/>
      <c r="C413" s="199"/>
      <c r="D413" s="195" t="s">
        <v>189</v>
      </c>
      <c r="E413" s="200" t="s">
        <v>19</v>
      </c>
      <c r="F413" s="201" t="s">
        <v>4616</v>
      </c>
      <c r="G413" s="199"/>
      <c r="H413" s="200" t="s">
        <v>19</v>
      </c>
      <c r="I413" s="202"/>
      <c r="J413" s="199"/>
      <c r="K413" s="199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189</v>
      </c>
      <c r="AU413" s="207" t="s">
        <v>85</v>
      </c>
      <c r="AV413" s="12" t="s">
        <v>83</v>
      </c>
      <c r="AW413" s="12" t="s">
        <v>35</v>
      </c>
      <c r="AX413" s="12" t="s">
        <v>75</v>
      </c>
      <c r="AY413" s="207" t="s">
        <v>178</v>
      </c>
    </row>
    <row r="414" spans="2:65" s="12" customFormat="1" ht="11.25">
      <c r="B414" s="198"/>
      <c r="C414" s="199"/>
      <c r="D414" s="195" t="s">
        <v>189</v>
      </c>
      <c r="E414" s="200" t="s">
        <v>19</v>
      </c>
      <c r="F414" s="201" t="s">
        <v>4617</v>
      </c>
      <c r="G414" s="199"/>
      <c r="H414" s="200" t="s">
        <v>19</v>
      </c>
      <c r="I414" s="202"/>
      <c r="J414" s="199"/>
      <c r="K414" s="199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189</v>
      </c>
      <c r="AU414" s="207" t="s">
        <v>85</v>
      </c>
      <c r="AV414" s="12" t="s">
        <v>83</v>
      </c>
      <c r="AW414" s="12" t="s">
        <v>35</v>
      </c>
      <c r="AX414" s="12" t="s">
        <v>75</v>
      </c>
      <c r="AY414" s="207" t="s">
        <v>178</v>
      </c>
    </row>
    <row r="415" spans="2:65" s="12" customFormat="1" ht="11.25">
      <c r="B415" s="198"/>
      <c r="C415" s="199"/>
      <c r="D415" s="195" t="s">
        <v>189</v>
      </c>
      <c r="E415" s="200" t="s">
        <v>19</v>
      </c>
      <c r="F415" s="201" t="s">
        <v>4618</v>
      </c>
      <c r="G415" s="199"/>
      <c r="H415" s="200" t="s">
        <v>19</v>
      </c>
      <c r="I415" s="202"/>
      <c r="J415" s="199"/>
      <c r="K415" s="199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189</v>
      </c>
      <c r="AU415" s="207" t="s">
        <v>85</v>
      </c>
      <c r="AV415" s="12" t="s">
        <v>83</v>
      </c>
      <c r="AW415" s="12" t="s">
        <v>35</v>
      </c>
      <c r="AX415" s="12" t="s">
        <v>75</v>
      </c>
      <c r="AY415" s="207" t="s">
        <v>178</v>
      </c>
    </row>
    <row r="416" spans="2:65" s="13" customFormat="1" ht="11.25">
      <c r="B416" s="208"/>
      <c r="C416" s="209"/>
      <c r="D416" s="195" t="s">
        <v>189</v>
      </c>
      <c r="E416" s="210" t="s">
        <v>19</v>
      </c>
      <c r="F416" s="211" t="s">
        <v>4619</v>
      </c>
      <c r="G416" s="209"/>
      <c r="H416" s="212">
        <v>0.24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189</v>
      </c>
      <c r="AU416" s="218" t="s">
        <v>85</v>
      </c>
      <c r="AV416" s="13" t="s">
        <v>85</v>
      </c>
      <c r="AW416" s="13" t="s">
        <v>35</v>
      </c>
      <c r="AX416" s="13" t="s">
        <v>75</v>
      </c>
      <c r="AY416" s="218" t="s">
        <v>178</v>
      </c>
    </row>
    <row r="417" spans="2:65" s="12" customFormat="1" ht="11.25">
      <c r="B417" s="198"/>
      <c r="C417" s="199"/>
      <c r="D417" s="195" t="s">
        <v>189</v>
      </c>
      <c r="E417" s="200" t="s">
        <v>19</v>
      </c>
      <c r="F417" s="201" t="s">
        <v>4620</v>
      </c>
      <c r="G417" s="199"/>
      <c r="H417" s="200" t="s">
        <v>19</v>
      </c>
      <c r="I417" s="202"/>
      <c r="J417" s="199"/>
      <c r="K417" s="199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189</v>
      </c>
      <c r="AU417" s="207" t="s">
        <v>85</v>
      </c>
      <c r="AV417" s="12" t="s">
        <v>83</v>
      </c>
      <c r="AW417" s="12" t="s">
        <v>35</v>
      </c>
      <c r="AX417" s="12" t="s">
        <v>75</v>
      </c>
      <c r="AY417" s="207" t="s">
        <v>178</v>
      </c>
    </row>
    <row r="418" spans="2:65" s="13" customFormat="1" ht="11.25">
      <c r="B418" s="208"/>
      <c r="C418" s="209"/>
      <c r="D418" s="195" t="s">
        <v>189</v>
      </c>
      <c r="E418" s="210" t="s">
        <v>19</v>
      </c>
      <c r="F418" s="211" t="s">
        <v>4621</v>
      </c>
      <c r="G418" s="209"/>
      <c r="H418" s="212">
        <v>0.28499999999999998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189</v>
      </c>
      <c r="AU418" s="218" t="s">
        <v>85</v>
      </c>
      <c r="AV418" s="13" t="s">
        <v>85</v>
      </c>
      <c r="AW418" s="13" t="s">
        <v>35</v>
      </c>
      <c r="AX418" s="13" t="s">
        <v>75</v>
      </c>
      <c r="AY418" s="218" t="s">
        <v>178</v>
      </c>
    </row>
    <row r="419" spans="2:65" s="15" customFormat="1" ht="11.25">
      <c r="B419" s="230"/>
      <c r="C419" s="231"/>
      <c r="D419" s="195" t="s">
        <v>189</v>
      </c>
      <c r="E419" s="232" t="s">
        <v>19</v>
      </c>
      <c r="F419" s="233" t="s">
        <v>274</v>
      </c>
      <c r="G419" s="231"/>
      <c r="H419" s="234">
        <v>0.52500000000000002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189</v>
      </c>
      <c r="AU419" s="240" t="s">
        <v>85</v>
      </c>
      <c r="AV419" s="15" t="s">
        <v>198</v>
      </c>
      <c r="AW419" s="15" t="s">
        <v>35</v>
      </c>
      <c r="AX419" s="15" t="s">
        <v>75</v>
      </c>
      <c r="AY419" s="240" t="s">
        <v>178</v>
      </c>
    </row>
    <row r="420" spans="2:65" s="12" customFormat="1" ht="11.25">
      <c r="B420" s="198"/>
      <c r="C420" s="199"/>
      <c r="D420" s="195" t="s">
        <v>189</v>
      </c>
      <c r="E420" s="200" t="s">
        <v>19</v>
      </c>
      <c r="F420" s="201" t="s">
        <v>4622</v>
      </c>
      <c r="G420" s="199"/>
      <c r="H420" s="200" t="s">
        <v>19</v>
      </c>
      <c r="I420" s="202"/>
      <c r="J420" s="199"/>
      <c r="K420" s="199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189</v>
      </c>
      <c r="AU420" s="207" t="s">
        <v>85</v>
      </c>
      <c r="AV420" s="12" t="s">
        <v>83</v>
      </c>
      <c r="AW420" s="12" t="s">
        <v>35</v>
      </c>
      <c r="AX420" s="12" t="s">
        <v>75</v>
      </c>
      <c r="AY420" s="207" t="s">
        <v>178</v>
      </c>
    </row>
    <row r="421" spans="2:65" s="13" customFormat="1" ht="11.25">
      <c r="B421" s="208"/>
      <c r="C421" s="209"/>
      <c r="D421" s="195" t="s">
        <v>189</v>
      </c>
      <c r="E421" s="210" t="s">
        <v>19</v>
      </c>
      <c r="F421" s="211" t="s">
        <v>4623</v>
      </c>
      <c r="G421" s="209"/>
      <c r="H421" s="212">
        <v>0.19500000000000001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189</v>
      </c>
      <c r="AU421" s="218" t="s">
        <v>85</v>
      </c>
      <c r="AV421" s="13" t="s">
        <v>85</v>
      </c>
      <c r="AW421" s="13" t="s">
        <v>35</v>
      </c>
      <c r="AX421" s="13" t="s">
        <v>75</v>
      </c>
      <c r="AY421" s="218" t="s">
        <v>178</v>
      </c>
    </row>
    <row r="422" spans="2:65" s="14" customFormat="1" ht="11.25">
      <c r="B422" s="219"/>
      <c r="C422" s="220"/>
      <c r="D422" s="195" t="s">
        <v>189</v>
      </c>
      <c r="E422" s="221" t="s">
        <v>19</v>
      </c>
      <c r="F422" s="222" t="s">
        <v>258</v>
      </c>
      <c r="G422" s="220"/>
      <c r="H422" s="223">
        <v>0.72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189</v>
      </c>
      <c r="AU422" s="229" t="s">
        <v>85</v>
      </c>
      <c r="AV422" s="14" t="s">
        <v>185</v>
      </c>
      <c r="AW422" s="14" t="s">
        <v>35</v>
      </c>
      <c r="AX422" s="14" t="s">
        <v>83</v>
      </c>
      <c r="AY422" s="229" t="s">
        <v>178</v>
      </c>
    </row>
    <row r="423" spans="2:65" s="1" customFormat="1" ht="16.5" customHeight="1">
      <c r="B423" s="35"/>
      <c r="C423" s="183" t="s">
        <v>484</v>
      </c>
      <c r="D423" s="183" t="s">
        <v>180</v>
      </c>
      <c r="E423" s="184" t="s">
        <v>4016</v>
      </c>
      <c r="F423" s="185" t="s">
        <v>4017</v>
      </c>
      <c r="G423" s="186" t="s">
        <v>362</v>
      </c>
      <c r="H423" s="187">
        <v>9.7000000000000003E-2</v>
      </c>
      <c r="I423" s="188"/>
      <c r="J423" s="189">
        <f>ROUND(I423*H423,2)</f>
        <v>0</v>
      </c>
      <c r="K423" s="185" t="s">
        <v>184</v>
      </c>
      <c r="L423" s="39"/>
      <c r="M423" s="190" t="s">
        <v>19</v>
      </c>
      <c r="N423" s="191" t="s">
        <v>46</v>
      </c>
      <c r="O423" s="61"/>
      <c r="P423" s="192">
        <f>O423*H423</f>
        <v>0</v>
      </c>
      <c r="Q423" s="192">
        <v>1.06277</v>
      </c>
      <c r="R423" s="192">
        <f>Q423*H423</f>
        <v>0.10308869</v>
      </c>
      <c r="S423" s="192">
        <v>0</v>
      </c>
      <c r="T423" s="193">
        <f>S423*H423</f>
        <v>0</v>
      </c>
      <c r="AR423" s="18" t="s">
        <v>185</v>
      </c>
      <c r="AT423" s="18" t="s">
        <v>180</v>
      </c>
      <c r="AU423" s="18" t="s">
        <v>85</v>
      </c>
      <c r="AY423" s="18" t="s">
        <v>178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18" t="s">
        <v>83</v>
      </c>
      <c r="BK423" s="194">
        <f>ROUND(I423*H423,2)</f>
        <v>0</v>
      </c>
      <c r="BL423" s="18" t="s">
        <v>185</v>
      </c>
      <c r="BM423" s="18" t="s">
        <v>4624</v>
      </c>
    </row>
    <row r="424" spans="2:65" s="1" customFormat="1" ht="11.25">
      <c r="B424" s="35"/>
      <c r="C424" s="36"/>
      <c r="D424" s="195" t="s">
        <v>187</v>
      </c>
      <c r="E424" s="36"/>
      <c r="F424" s="196" t="s">
        <v>4019</v>
      </c>
      <c r="G424" s="36"/>
      <c r="H424" s="36"/>
      <c r="I424" s="113"/>
      <c r="J424" s="36"/>
      <c r="K424" s="36"/>
      <c r="L424" s="39"/>
      <c r="M424" s="197"/>
      <c r="N424" s="61"/>
      <c r="O424" s="61"/>
      <c r="P424" s="61"/>
      <c r="Q424" s="61"/>
      <c r="R424" s="61"/>
      <c r="S424" s="61"/>
      <c r="T424" s="62"/>
      <c r="AT424" s="18" t="s">
        <v>187</v>
      </c>
      <c r="AU424" s="18" t="s">
        <v>85</v>
      </c>
    </row>
    <row r="425" spans="2:65" s="12" customFormat="1" ht="11.25">
      <c r="B425" s="198"/>
      <c r="C425" s="199"/>
      <c r="D425" s="195" t="s">
        <v>189</v>
      </c>
      <c r="E425" s="200" t="s">
        <v>19</v>
      </c>
      <c r="F425" s="201" t="s">
        <v>4625</v>
      </c>
      <c r="G425" s="199"/>
      <c r="H425" s="200" t="s">
        <v>19</v>
      </c>
      <c r="I425" s="202"/>
      <c r="J425" s="199"/>
      <c r="K425" s="199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189</v>
      </c>
      <c r="AU425" s="207" t="s">
        <v>85</v>
      </c>
      <c r="AV425" s="12" t="s">
        <v>83</v>
      </c>
      <c r="AW425" s="12" t="s">
        <v>35</v>
      </c>
      <c r="AX425" s="12" t="s">
        <v>75</v>
      </c>
      <c r="AY425" s="207" t="s">
        <v>178</v>
      </c>
    </row>
    <row r="426" spans="2:65" s="12" customFormat="1" ht="11.25">
      <c r="B426" s="198"/>
      <c r="C426" s="199"/>
      <c r="D426" s="195" t="s">
        <v>189</v>
      </c>
      <c r="E426" s="200" t="s">
        <v>19</v>
      </c>
      <c r="F426" s="201" t="s">
        <v>3969</v>
      </c>
      <c r="G426" s="199"/>
      <c r="H426" s="200" t="s">
        <v>19</v>
      </c>
      <c r="I426" s="202"/>
      <c r="J426" s="199"/>
      <c r="K426" s="199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189</v>
      </c>
      <c r="AU426" s="207" t="s">
        <v>85</v>
      </c>
      <c r="AV426" s="12" t="s">
        <v>83</v>
      </c>
      <c r="AW426" s="12" t="s">
        <v>35</v>
      </c>
      <c r="AX426" s="12" t="s">
        <v>75</v>
      </c>
      <c r="AY426" s="207" t="s">
        <v>178</v>
      </c>
    </row>
    <row r="427" spans="2:65" s="12" customFormat="1" ht="11.25">
      <c r="B427" s="198"/>
      <c r="C427" s="199"/>
      <c r="D427" s="195" t="s">
        <v>189</v>
      </c>
      <c r="E427" s="200" t="s">
        <v>19</v>
      </c>
      <c r="F427" s="201" t="s">
        <v>4600</v>
      </c>
      <c r="G427" s="199"/>
      <c r="H427" s="200" t="s">
        <v>19</v>
      </c>
      <c r="I427" s="202"/>
      <c r="J427" s="199"/>
      <c r="K427" s="199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189</v>
      </c>
      <c r="AU427" s="207" t="s">
        <v>85</v>
      </c>
      <c r="AV427" s="12" t="s">
        <v>83</v>
      </c>
      <c r="AW427" s="12" t="s">
        <v>35</v>
      </c>
      <c r="AX427" s="12" t="s">
        <v>75</v>
      </c>
      <c r="AY427" s="207" t="s">
        <v>178</v>
      </c>
    </row>
    <row r="428" spans="2:65" s="12" customFormat="1" ht="11.25">
      <c r="B428" s="198"/>
      <c r="C428" s="199"/>
      <c r="D428" s="195" t="s">
        <v>189</v>
      </c>
      <c r="E428" s="200" t="s">
        <v>19</v>
      </c>
      <c r="F428" s="201" t="s">
        <v>4617</v>
      </c>
      <c r="G428" s="199"/>
      <c r="H428" s="200" t="s">
        <v>19</v>
      </c>
      <c r="I428" s="202"/>
      <c r="J428" s="199"/>
      <c r="K428" s="199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189</v>
      </c>
      <c r="AU428" s="207" t="s">
        <v>85</v>
      </c>
      <c r="AV428" s="12" t="s">
        <v>83</v>
      </c>
      <c r="AW428" s="12" t="s">
        <v>35</v>
      </c>
      <c r="AX428" s="12" t="s">
        <v>75</v>
      </c>
      <c r="AY428" s="207" t="s">
        <v>178</v>
      </c>
    </row>
    <row r="429" spans="2:65" s="12" customFormat="1" ht="11.25">
      <c r="B429" s="198"/>
      <c r="C429" s="199"/>
      <c r="D429" s="195" t="s">
        <v>189</v>
      </c>
      <c r="E429" s="200" t="s">
        <v>19</v>
      </c>
      <c r="F429" s="201" t="s">
        <v>4618</v>
      </c>
      <c r="G429" s="199"/>
      <c r="H429" s="200" t="s">
        <v>19</v>
      </c>
      <c r="I429" s="202"/>
      <c r="J429" s="199"/>
      <c r="K429" s="199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189</v>
      </c>
      <c r="AU429" s="207" t="s">
        <v>85</v>
      </c>
      <c r="AV429" s="12" t="s">
        <v>83</v>
      </c>
      <c r="AW429" s="12" t="s">
        <v>35</v>
      </c>
      <c r="AX429" s="12" t="s">
        <v>75</v>
      </c>
      <c r="AY429" s="207" t="s">
        <v>178</v>
      </c>
    </row>
    <row r="430" spans="2:65" s="13" customFormat="1" ht="11.25">
      <c r="B430" s="208"/>
      <c r="C430" s="209"/>
      <c r="D430" s="195" t="s">
        <v>189</v>
      </c>
      <c r="E430" s="210" t="s">
        <v>19</v>
      </c>
      <c r="F430" s="211" t="s">
        <v>4626</v>
      </c>
      <c r="G430" s="209"/>
      <c r="H430" s="212">
        <v>0.03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189</v>
      </c>
      <c r="AU430" s="218" t="s">
        <v>85</v>
      </c>
      <c r="AV430" s="13" t="s">
        <v>85</v>
      </c>
      <c r="AW430" s="13" t="s">
        <v>35</v>
      </c>
      <c r="AX430" s="13" t="s">
        <v>75</v>
      </c>
      <c r="AY430" s="218" t="s">
        <v>178</v>
      </c>
    </row>
    <row r="431" spans="2:65" s="12" customFormat="1" ht="11.25">
      <c r="B431" s="198"/>
      <c r="C431" s="199"/>
      <c r="D431" s="195" t="s">
        <v>189</v>
      </c>
      <c r="E431" s="200" t="s">
        <v>19</v>
      </c>
      <c r="F431" s="201" t="s">
        <v>4620</v>
      </c>
      <c r="G431" s="199"/>
      <c r="H431" s="200" t="s">
        <v>19</v>
      </c>
      <c r="I431" s="202"/>
      <c r="J431" s="199"/>
      <c r="K431" s="199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189</v>
      </c>
      <c r="AU431" s="207" t="s">
        <v>85</v>
      </c>
      <c r="AV431" s="12" t="s">
        <v>83</v>
      </c>
      <c r="AW431" s="12" t="s">
        <v>35</v>
      </c>
      <c r="AX431" s="12" t="s">
        <v>75</v>
      </c>
      <c r="AY431" s="207" t="s">
        <v>178</v>
      </c>
    </row>
    <row r="432" spans="2:65" s="13" customFormat="1" ht="11.25">
      <c r="B432" s="208"/>
      <c r="C432" s="209"/>
      <c r="D432" s="195" t="s">
        <v>189</v>
      </c>
      <c r="E432" s="210" t="s">
        <v>19</v>
      </c>
      <c r="F432" s="211" t="s">
        <v>4627</v>
      </c>
      <c r="G432" s="209"/>
      <c r="H432" s="212">
        <v>3.5999999999999997E-2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189</v>
      </c>
      <c r="AU432" s="218" t="s">
        <v>85</v>
      </c>
      <c r="AV432" s="13" t="s">
        <v>85</v>
      </c>
      <c r="AW432" s="13" t="s">
        <v>35</v>
      </c>
      <c r="AX432" s="13" t="s">
        <v>75</v>
      </c>
      <c r="AY432" s="218" t="s">
        <v>178</v>
      </c>
    </row>
    <row r="433" spans="2:65" s="15" customFormat="1" ht="11.25">
      <c r="B433" s="230"/>
      <c r="C433" s="231"/>
      <c r="D433" s="195" t="s">
        <v>189</v>
      </c>
      <c r="E433" s="232" t="s">
        <v>19</v>
      </c>
      <c r="F433" s="233" t="s">
        <v>274</v>
      </c>
      <c r="G433" s="231"/>
      <c r="H433" s="234">
        <v>6.6000000000000003E-2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189</v>
      </c>
      <c r="AU433" s="240" t="s">
        <v>85</v>
      </c>
      <c r="AV433" s="15" t="s">
        <v>198</v>
      </c>
      <c r="AW433" s="15" t="s">
        <v>35</v>
      </c>
      <c r="AX433" s="15" t="s">
        <v>75</v>
      </c>
      <c r="AY433" s="240" t="s">
        <v>178</v>
      </c>
    </row>
    <row r="434" spans="2:65" s="12" customFormat="1" ht="11.25">
      <c r="B434" s="198"/>
      <c r="C434" s="199"/>
      <c r="D434" s="195" t="s">
        <v>189</v>
      </c>
      <c r="E434" s="200" t="s">
        <v>19</v>
      </c>
      <c r="F434" s="201" t="s">
        <v>4628</v>
      </c>
      <c r="G434" s="199"/>
      <c r="H434" s="200" t="s">
        <v>19</v>
      </c>
      <c r="I434" s="202"/>
      <c r="J434" s="199"/>
      <c r="K434" s="199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189</v>
      </c>
      <c r="AU434" s="207" t="s">
        <v>85</v>
      </c>
      <c r="AV434" s="12" t="s">
        <v>83</v>
      </c>
      <c r="AW434" s="12" t="s">
        <v>35</v>
      </c>
      <c r="AX434" s="12" t="s">
        <v>75</v>
      </c>
      <c r="AY434" s="207" t="s">
        <v>178</v>
      </c>
    </row>
    <row r="435" spans="2:65" s="12" customFormat="1" ht="11.25">
      <c r="B435" s="198"/>
      <c r="C435" s="199"/>
      <c r="D435" s="195" t="s">
        <v>189</v>
      </c>
      <c r="E435" s="200" t="s">
        <v>19</v>
      </c>
      <c r="F435" s="201" t="s">
        <v>3969</v>
      </c>
      <c r="G435" s="199"/>
      <c r="H435" s="200" t="s">
        <v>19</v>
      </c>
      <c r="I435" s="202"/>
      <c r="J435" s="199"/>
      <c r="K435" s="199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189</v>
      </c>
      <c r="AU435" s="207" t="s">
        <v>85</v>
      </c>
      <c r="AV435" s="12" t="s">
        <v>83</v>
      </c>
      <c r="AW435" s="12" t="s">
        <v>35</v>
      </c>
      <c r="AX435" s="12" t="s">
        <v>75</v>
      </c>
      <c r="AY435" s="207" t="s">
        <v>178</v>
      </c>
    </row>
    <row r="436" spans="2:65" s="12" customFormat="1" ht="11.25">
      <c r="B436" s="198"/>
      <c r="C436" s="199"/>
      <c r="D436" s="195" t="s">
        <v>189</v>
      </c>
      <c r="E436" s="200" t="s">
        <v>19</v>
      </c>
      <c r="F436" s="201" t="s">
        <v>4600</v>
      </c>
      <c r="G436" s="199"/>
      <c r="H436" s="200" t="s">
        <v>19</v>
      </c>
      <c r="I436" s="202"/>
      <c r="J436" s="199"/>
      <c r="K436" s="199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189</v>
      </c>
      <c r="AU436" s="207" t="s">
        <v>85</v>
      </c>
      <c r="AV436" s="12" t="s">
        <v>83</v>
      </c>
      <c r="AW436" s="12" t="s">
        <v>35</v>
      </c>
      <c r="AX436" s="12" t="s">
        <v>75</v>
      </c>
      <c r="AY436" s="207" t="s">
        <v>178</v>
      </c>
    </row>
    <row r="437" spans="2:65" s="13" customFormat="1" ht="11.25">
      <c r="B437" s="208"/>
      <c r="C437" s="209"/>
      <c r="D437" s="195" t="s">
        <v>189</v>
      </c>
      <c r="E437" s="210" t="s">
        <v>19</v>
      </c>
      <c r="F437" s="211" t="s">
        <v>4629</v>
      </c>
      <c r="G437" s="209"/>
      <c r="H437" s="212">
        <v>3.1E-2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189</v>
      </c>
      <c r="AU437" s="218" t="s">
        <v>85</v>
      </c>
      <c r="AV437" s="13" t="s">
        <v>85</v>
      </c>
      <c r="AW437" s="13" t="s">
        <v>35</v>
      </c>
      <c r="AX437" s="13" t="s">
        <v>75</v>
      </c>
      <c r="AY437" s="218" t="s">
        <v>178</v>
      </c>
    </row>
    <row r="438" spans="2:65" s="14" customFormat="1" ht="11.25">
      <c r="B438" s="219"/>
      <c r="C438" s="220"/>
      <c r="D438" s="195" t="s">
        <v>189</v>
      </c>
      <c r="E438" s="221" t="s">
        <v>19</v>
      </c>
      <c r="F438" s="222" t="s">
        <v>258</v>
      </c>
      <c r="G438" s="220"/>
      <c r="H438" s="223">
        <v>9.7000000000000003E-2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189</v>
      </c>
      <c r="AU438" s="229" t="s">
        <v>85</v>
      </c>
      <c r="AV438" s="14" t="s">
        <v>185</v>
      </c>
      <c r="AW438" s="14" t="s">
        <v>35</v>
      </c>
      <c r="AX438" s="14" t="s">
        <v>83</v>
      </c>
      <c r="AY438" s="229" t="s">
        <v>178</v>
      </c>
    </row>
    <row r="439" spans="2:65" s="1" customFormat="1" ht="16.5" customHeight="1">
      <c r="B439" s="35"/>
      <c r="C439" s="183" t="s">
        <v>493</v>
      </c>
      <c r="D439" s="183" t="s">
        <v>180</v>
      </c>
      <c r="E439" s="184" t="s">
        <v>4027</v>
      </c>
      <c r="F439" s="185" t="s">
        <v>4028</v>
      </c>
      <c r="G439" s="186" t="s">
        <v>496</v>
      </c>
      <c r="H439" s="187">
        <v>15.8</v>
      </c>
      <c r="I439" s="188"/>
      <c r="J439" s="189">
        <f>ROUND(I439*H439,2)</f>
        <v>0</v>
      </c>
      <c r="K439" s="185" t="s">
        <v>184</v>
      </c>
      <c r="L439" s="39"/>
      <c r="M439" s="190" t="s">
        <v>19</v>
      </c>
      <c r="N439" s="191" t="s">
        <v>46</v>
      </c>
      <c r="O439" s="61"/>
      <c r="P439" s="192">
        <f>O439*H439</f>
        <v>0</v>
      </c>
      <c r="Q439" s="192">
        <v>0.11046</v>
      </c>
      <c r="R439" s="192">
        <f>Q439*H439</f>
        <v>1.745268</v>
      </c>
      <c r="S439" s="192">
        <v>0</v>
      </c>
      <c r="T439" s="193">
        <f>S439*H439</f>
        <v>0</v>
      </c>
      <c r="AR439" s="18" t="s">
        <v>185</v>
      </c>
      <c r="AT439" s="18" t="s">
        <v>180</v>
      </c>
      <c r="AU439" s="18" t="s">
        <v>85</v>
      </c>
      <c r="AY439" s="18" t="s">
        <v>178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8" t="s">
        <v>83</v>
      </c>
      <c r="BK439" s="194">
        <f>ROUND(I439*H439,2)</f>
        <v>0</v>
      </c>
      <c r="BL439" s="18" t="s">
        <v>185</v>
      </c>
      <c r="BM439" s="18" t="s">
        <v>4630</v>
      </c>
    </row>
    <row r="440" spans="2:65" s="1" customFormat="1" ht="11.25">
      <c r="B440" s="35"/>
      <c r="C440" s="36"/>
      <c r="D440" s="195" t="s">
        <v>187</v>
      </c>
      <c r="E440" s="36"/>
      <c r="F440" s="196" t="s">
        <v>4030</v>
      </c>
      <c r="G440" s="36"/>
      <c r="H440" s="36"/>
      <c r="I440" s="113"/>
      <c r="J440" s="36"/>
      <c r="K440" s="36"/>
      <c r="L440" s="39"/>
      <c r="M440" s="197"/>
      <c r="N440" s="61"/>
      <c r="O440" s="61"/>
      <c r="P440" s="61"/>
      <c r="Q440" s="61"/>
      <c r="R440" s="61"/>
      <c r="S440" s="61"/>
      <c r="T440" s="62"/>
      <c r="AT440" s="18" t="s">
        <v>187</v>
      </c>
      <c r="AU440" s="18" t="s">
        <v>85</v>
      </c>
    </row>
    <row r="441" spans="2:65" s="12" customFormat="1" ht="11.25">
      <c r="B441" s="198"/>
      <c r="C441" s="199"/>
      <c r="D441" s="195" t="s">
        <v>189</v>
      </c>
      <c r="E441" s="200" t="s">
        <v>19</v>
      </c>
      <c r="F441" s="201" t="s">
        <v>4616</v>
      </c>
      <c r="G441" s="199"/>
      <c r="H441" s="200" t="s">
        <v>19</v>
      </c>
      <c r="I441" s="202"/>
      <c r="J441" s="199"/>
      <c r="K441" s="199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189</v>
      </c>
      <c r="AU441" s="207" t="s">
        <v>85</v>
      </c>
      <c r="AV441" s="12" t="s">
        <v>83</v>
      </c>
      <c r="AW441" s="12" t="s">
        <v>35</v>
      </c>
      <c r="AX441" s="12" t="s">
        <v>75</v>
      </c>
      <c r="AY441" s="207" t="s">
        <v>178</v>
      </c>
    </row>
    <row r="442" spans="2:65" s="12" customFormat="1" ht="11.25">
      <c r="B442" s="198"/>
      <c r="C442" s="199"/>
      <c r="D442" s="195" t="s">
        <v>189</v>
      </c>
      <c r="E442" s="200" t="s">
        <v>19</v>
      </c>
      <c r="F442" s="201" t="s">
        <v>4631</v>
      </c>
      <c r="G442" s="199"/>
      <c r="H442" s="200" t="s">
        <v>19</v>
      </c>
      <c r="I442" s="202"/>
      <c r="J442" s="199"/>
      <c r="K442" s="199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189</v>
      </c>
      <c r="AU442" s="207" t="s">
        <v>85</v>
      </c>
      <c r="AV442" s="12" t="s">
        <v>83</v>
      </c>
      <c r="AW442" s="12" t="s">
        <v>35</v>
      </c>
      <c r="AX442" s="12" t="s">
        <v>75</v>
      </c>
      <c r="AY442" s="207" t="s">
        <v>178</v>
      </c>
    </row>
    <row r="443" spans="2:65" s="12" customFormat="1" ht="11.25">
      <c r="B443" s="198"/>
      <c r="C443" s="199"/>
      <c r="D443" s="195" t="s">
        <v>189</v>
      </c>
      <c r="E443" s="200" t="s">
        <v>19</v>
      </c>
      <c r="F443" s="201" t="s">
        <v>4632</v>
      </c>
      <c r="G443" s="199"/>
      <c r="H443" s="200" t="s">
        <v>19</v>
      </c>
      <c r="I443" s="202"/>
      <c r="J443" s="199"/>
      <c r="K443" s="199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189</v>
      </c>
      <c r="AU443" s="207" t="s">
        <v>85</v>
      </c>
      <c r="AV443" s="12" t="s">
        <v>83</v>
      </c>
      <c r="AW443" s="12" t="s">
        <v>35</v>
      </c>
      <c r="AX443" s="12" t="s">
        <v>75</v>
      </c>
      <c r="AY443" s="207" t="s">
        <v>178</v>
      </c>
    </row>
    <row r="444" spans="2:65" s="13" customFormat="1" ht="11.25">
      <c r="B444" s="208"/>
      <c r="C444" s="209"/>
      <c r="D444" s="195" t="s">
        <v>189</v>
      </c>
      <c r="E444" s="210" t="s">
        <v>19</v>
      </c>
      <c r="F444" s="211" t="s">
        <v>2000</v>
      </c>
      <c r="G444" s="209"/>
      <c r="H444" s="212">
        <v>5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189</v>
      </c>
      <c r="AU444" s="218" t="s">
        <v>85</v>
      </c>
      <c r="AV444" s="13" t="s">
        <v>85</v>
      </c>
      <c r="AW444" s="13" t="s">
        <v>35</v>
      </c>
      <c r="AX444" s="13" t="s">
        <v>75</v>
      </c>
      <c r="AY444" s="218" t="s">
        <v>178</v>
      </c>
    </row>
    <row r="445" spans="2:65" s="12" customFormat="1" ht="11.25">
      <c r="B445" s="198"/>
      <c r="C445" s="199"/>
      <c r="D445" s="195" t="s">
        <v>189</v>
      </c>
      <c r="E445" s="200" t="s">
        <v>19</v>
      </c>
      <c r="F445" s="201" t="s">
        <v>4633</v>
      </c>
      <c r="G445" s="199"/>
      <c r="H445" s="200" t="s">
        <v>19</v>
      </c>
      <c r="I445" s="202"/>
      <c r="J445" s="199"/>
      <c r="K445" s="199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189</v>
      </c>
      <c r="AU445" s="207" t="s">
        <v>85</v>
      </c>
      <c r="AV445" s="12" t="s">
        <v>83</v>
      </c>
      <c r="AW445" s="12" t="s">
        <v>35</v>
      </c>
      <c r="AX445" s="12" t="s">
        <v>75</v>
      </c>
      <c r="AY445" s="207" t="s">
        <v>178</v>
      </c>
    </row>
    <row r="446" spans="2:65" s="13" customFormat="1" ht="11.25">
      <c r="B446" s="208"/>
      <c r="C446" s="209"/>
      <c r="D446" s="195" t="s">
        <v>189</v>
      </c>
      <c r="E446" s="210" t="s">
        <v>19</v>
      </c>
      <c r="F446" s="211" t="s">
        <v>4634</v>
      </c>
      <c r="G446" s="209"/>
      <c r="H446" s="212">
        <v>6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189</v>
      </c>
      <c r="AU446" s="218" t="s">
        <v>85</v>
      </c>
      <c r="AV446" s="13" t="s">
        <v>85</v>
      </c>
      <c r="AW446" s="13" t="s">
        <v>35</v>
      </c>
      <c r="AX446" s="13" t="s">
        <v>75</v>
      </c>
      <c r="AY446" s="218" t="s">
        <v>178</v>
      </c>
    </row>
    <row r="447" spans="2:65" s="15" customFormat="1" ht="11.25">
      <c r="B447" s="230"/>
      <c r="C447" s="231"/>
      <c r="D447" s="195" t="s">
        <v>189</v>
      </c>
      <c r="E447" s="232" t="s">
        <v>19</v>
      </c>
      <c r="F447" s="233" t="s">
        <v>274</v>
      </c>
      <c r="G447" s="231"/>
      <c r="H447" s="234">
        <v>11</v>
      </c>
      <c r="I447" s="235"/>
      <c r="J447" s="231"/>
      <c r="K447" s="231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189</v>
      </c>
      <c r="AU447" s="240" t="s">
        <v>85</v>
      </c>
      <c r="AV447" s="15" t="s">
        <v>198</v>
      </c>
      <c r="AW447" s="15" t="s">
        <v>35</v>
      </c>
      <c r="AX447" s="15" t="s">
        <v>75</v>
      </c>
      <c r="AY447" s="240" t="s">
        <v>178</v>
      </c>
    </row>
    <row r="448" spans="2:65" s="12" customFormat="1" ht="11.25">
      <c r="B448" s="198"/>
      <c r="C448" s="199"/>
      <c r="D448" s="195" t="s">
        <v>189</v>
      </c>
      <c r="E448" s="200" t="s">
        <v>19</v>
      </c>
      <c r="F448" s="201" t="s">
        <v>4635</v>
      </c>
      <c r="G448" s="199"/>
      <c r="H448" s="200" t="s">
        <v>19</v>
      </c>
      <c r="I448" s="202"/>
      <c r="J448" s="199"/>
      <c r="K448" s="199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189</v>
      </c>
      <c r="AU448" s="207" t="s">
        <v>85</v>
      </c>
      <c r="AV448" s="12" t="s">
        <v>83</v>
      </c>
      <c r="AW448" s="12" t="s">
        <v>35</v>
      </c>
      <c r="AX448" s="12" t="s">
        <v>75</v>
      </c>
      <c r="AY448" s="207" t="s">
        <v>178</v>
      </c>
    </row>
    <row r="449" spans="2:65" s="13" customFormat="1" ht="11.25">
      <c r="B449" s="208"/>
      <c r="C449" s="209"/>
      <c r="D449" s="195" t="s">
        <v>189</v>
      </c>
      <c r="E449" s="210" t="s">
        <v>19</v>
      </c>
      <c r="F449" s="211" t="s">
        <v>4636</v>
      </c>
      <c r="G449" s="209"/>
      <c r="H449" s="212">
        <v>4.8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189</v>
      </c>
      <c r="AU449" s="218" t="s">
        <v>85</v>
      </c>
      <c r="AV449" s="13" t="s">
        <v>85</v>
      </c>
      <c r="AW449" s="13" t="s">
        <v>35</v>
      </c>
      <c r="AX449" s="13" t="s">
        <v>75</v>
      </c>
      <c r="AY449" s="218" t="s">
        <v>178</v>
      </c>
    </row>
    <row r="450" spans="2:65" s="14" customFormat="1" ht="11.25">
      <c r="B450" s="219"/>
      <c r="C450" s="220"/>
      <c r="D450" s="195" t="s">
        <v>189</v>
      </c>
      <c r="E450" s="221" t="s">
        <v>19</v>
      </c>
      <c r="F450" s="222" t="s">
        <v>258</v>
      </c>
      <c r="G450" s="220"/>
      <c r="H450" s="223">
        <v>15.8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189</v>
      </c>
      <c r="AU450" s="229" t="s">
        <v>85</v>
      </c>
      <c r="AV450" s="14" t="s">
        <v>185</v>
      </c>
      <c r="AW450" s="14" t="s">
        <v>35</v>
      </c>
      <c r="AX450" s="14" t="s">
        <v>83</v>
      </c>
      <c r="AY450" s="229" t="s">
        <v>178</v>
      </c>
    </row>
    <row r="451" spans="2:65" s="1" customFormat="1" ht="16.5" customHeight="1">
      <c r="B451" s="35"/>
      <c r="C451" s="183" t="s">
        <v>503</v>
      </c>
      <c r="D451" s="183" t="s">
        <v>180</v>
      </c>
      <c r="E451" s="184" t="s">
        <v>4033</v>
      </c>
      <c r="F451" s="185" t="s">
        <v>4034</v>
      </c>
      <c r="G451" s="186" t="s">
        <v>183</v>
      </c>
      <c r="H451" s="187">
        <v>6.89</v>
      </c>
      <c r="I451" s="188"/>
      <c r="J451" s="189">
        <f>ROUND(I451*H451,2)</f>
        <v>0</v>
      </c>
      <c r="K451" s="185" t="s">
        <v>184</v>
      </c>
      <c r="L451" s="39"/>
      <c r="M451" s="190" t="s">
        <v>19</v>
      </c>
      <c r="N451" s="191" t="s">
        <v>46</v>
      </c>
      <c r="O451" s="61"/>
      <c r="P451" s="192">
        <f>O451*H451</f>
        <v>0</v>
      </c>
      <c r="Q451" s="192">
        <v>6.5799999999999999E-3</v>
      </c>
      <c r="R451" s="192">
        <f>Q451*H451</f>
        <v>4.53362E-2</v>
      </c>
      <c r="S451" s="192">
        <v>0</v>
      </c>
      <c r="T451" s="193">
        <f>S451*H451</f>
        <v>0</v>
      </c>
      <c r="AR451" s="18" t="s">
        <v>185</v>
      </c>
      <c r="AT451" s="18" t="s">
        <v>180</v>
      </c>
      <c r="AU451" s="18" t="s">
        <v>85</v>
      </c>
      <c r="AY451" s="18" t="s">
        <v>178</v>
      </c>
      <c r="BE451" s="194">
        <f>IF(N451="základní",J451,0)</f>
        <v>0</v>
      </c>
      <c r="BF451" s="194">
        <f>IF(N451="snížená",J451,0)</f>
        <v>0</v>
      </c>
      <c r="BG451" s="194">
        <f>IF(N451="zákl. přenesená",J451,0)</f>
        <v>0</v>
      </c>
      <c r="BH451" s="194">
        <f>IF(N451="sníž. přenesená",J451,0)</f>
        <v>0</v>
      </c>
      <c r="BI451" s="194">
        <f>IF(N451="nulová",J451,0)</f>
        <v>0</v>
      </c>
      <c r="BJ451" s="18" t="s">
        <v>83</v>
      </c>
      <c r="BK451" s="194">
        <f>ROUND(I451*H451,2)</f>
        <v>0</v>
      </c>
      <c r="BL451" s="18" t="s">
        <v>185</v>
      </c>
      <c r="BM451" s="18" t="s">
        <v>4637</v>
      </c>
    </row>
    <row r="452" spans="2:65" s="1" customFormat="1" ht="11.25">
      <c r="B452" s="35"/>
      <c r="C452" s="36"/>
      <c r="D452" s="195" t="s">
        <v>187</v>
      </c>
      <c r="E452" s="36"/>
      <c r="F452" s="196" t="s">
        <v>4036</v>
      </c>
      <c r="G452" s="36"/>
      <c r="H452" s="36"/>
      <c r="I452" s="113"/>
      <c r="J452" s="36"/>
      <c r="K452" s="36"/>
      <c r="L452" s="39"/>
      <c r="M452" s="197"/>
      <c r="N452" s="61"/>
      <c r="O452" s="61"/>
      <c r="P452" s="61"/>
      <c r="Q452" s="61"/>
      <c r="R452" s="61"/>
      <c r="S452" s="61"/>
      <c r="T452" s="62"/>
      <c r="AT452" s="18" t="s">
        <v>187</v>
      </c>
      <c r="AU452" s="18" t="s">
        <v>85</v>
      </c>
    </row>
    <row r="453" spans="2:65" s="12" customFormat="1" ht="11.25">
      <c r="B453" s="198"/>
      <c r="C453" s="199"/>
      <c r="D453" s="195" t="s">
        <v>189</v>
      </c>
      <c r="E453" s="200" t="s">
        <v>19</v>
      </c>
      <c r="F453" s="201" t="s">
        <v>4638</v>
      </c>
      <c r="G453" s="199"/>
      <c r="H453" s="200" t="s">
        <v>19</v>
      </c>
      <c r="I453" s="202"/>
      <c r="J453" s="199"/>
      <c r="K453" s="199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189</v>
      </c>
      <c r="AU453" s="207" t="s">
        <v>85</v>
      </c>
      <c r="AV453" s="12" t="s">
        <v>83</v>
      </c>
      <c r="AW453" s="12" t="s">
        <v>35</v>
      </c>
      <c r="AX453" s="12" t="s">
        <v>75</v>
      </c>
      <c r="AY453" s="207" t="s">
        <v>178</v>
      </c>
    </row>
    <row r="454" spans="2:65" s="12" customFormat="1" ht="11.25">
      <c r="B454" s="198"/>
      <c r="C454" s="199"/>
      <c r="D454" s="195" t="s">
        <v>189</v>
      </c>
      <c r="E454" s="200" t="s">
        <v>19</v>
      </c>
      <c r="F454" s="201" t="s">
        <v>4616</v>
      </c>
      <c r="G454" s="199"/>
      <c r="H454" s="200" t="s">
        <v>19</v>
      </c>
      <c r="I454" s="202"/>
      <c r="J454" s="199"/>
      <c r="K454" s="199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189</v>
      </c>
      <c r="AU454" s="207" t="s">
        <v>85</v>
      </c>
      <c r="AV454" s="12" t="s">
        <v>83</v>
      </c>
      <c r="AW454" s="12" t="s">
        <v>35</v>
      </c>
      <c r="AX454" s="12" t="s">
        <v>75</v>
      </c>
      <c r="AY454" s="207" t="s">
        <v>178</v>
      </c>
    </row>
    <row r="455" spans="2:65" s="12" customFormat="1" ht="11.25">
      <c r="B455" s="198"/>
      <c r="C455" s="199"/>
      <c r="D455" s="195" t="s">
        <v>189</v>
      </c>
      <c r="E455" s="200" t="s">
        <v>19</v>
      </c>
      <c r="F455" s="201" t="s">
        <v>4632</v>
      </c>
      <c r="G455" s="199"/>
      <c r="H455" s="200" t="s">
        <v>19</v>
      </c>
      <c r="I455" s="202"/>
      <c r="J455" s="199"/>
      <c r="K455" s="199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189</v>
      </c>
      <c r="AU455" s="207" t="s">
        <v>85</v>
      </c>
      <c r="AV455" s="12" t="s">
        <v>83</v>
      </c>
      <c r="AW455" s="12" t="s">
        <v>35</v>
      </c>
      <c r="AX455" s="12" t="s">
        <v>75</v>
      </c>
      <c r="AY455" s="207" t="s">
        <v>178</v>
      </c>
    </row>
    <row r="456" spans="2:65" s="13" customFormat="1" ht="11.25">
      <c r="B456" s="208"/>
      <c r="C456" s="209"/>
      <c r="D456" s="195" t="s">
        <v>189</v>
      </c>
      <c r="E456" s="210" t="s">
        <v>19</v>
      </c>
      <c r="F456" s="211" t="s">
        <v>4639</v>
      </c>
      <c r="G456" s="209"/>
      <c r="H456" s="212">
        <v>1.25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189</v>
      </c>
      <c r="AU456" s="218" t="s">
        <v>85</v>
      </c>
      <c r="AV456" s="13" t="s">
        <v>85</v>
      </c>
      <c r="AW456" s="13" t="s">
        <v>35</v>
      </c>
      <c r="AX456" s="13" t="s">
        <v>75</v>
      </c>
      <c r="AY456" s="218" t="s">
        <v>178</v>
      </c>
    </row>
    <row r="457" spans="2:65" s="13" customFormat="1" ht="11.25">
      <c r="B457" s="208"/>
      <c r="C457" s="209"/>
      <c r="D457" s="195" t="s">
        <v>189</v>
      </c>
      <c r="E457" s="210" t="s">
        <v>19</v>
      </c>
      <c r="F457" s="211" t="s">
        <v>4640</v>
      </c>
      <c r="G457" s="209"/>
      <c r="H457" s="212">
        <v>0.96</v>
      </c>
      <c r="I457" s="213"/>
      <c r="J457" s="209"/>
      <c r="K457" s="209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189</v>
      </c>
      <c r="AU457" s="218" t="s">
        <v>85</v>
      </c>
      <c r="AV457" s="13" t="s">
        <v>85</v>
      </c>
      <c r="AW457" s="13" t="s">
        <v>35</v>
      </c>
      <c r="AX457" s="13" t="s">
        <v>75</v>
      </c>
      <c r="AY457" s="218" t="s">
        <v>178</v>
      </c>
    </row>
    <row r="458" spans="2:65" s="15" customFormat="1" ht="11.25">
      <c r="B458" s="230"/>
      <c r="C458" s="231"/>
      <c r="D458" s="195" t="s">
        <v>189</v>
      </c>
      <c r="E458" s="232" t="s">
        <v>19</v>
      </c>
      <c r="F458" s="233" t="s">
        <v>274</v>
      </c>
      <c r="G458" s="231"/>
      <c r="H458" s="234">
        <v>2.21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189</v>
      </c>
      <c r="AU458" s="240" t="s">
        <v>85</v>
      </c>
      <c r="AV458" s="15" t="s">
        <v>198</v>
      </c>
      <c r="AW458" s="15" t="s">
        <v>35</v>
      </c>
      <c r="AX458" s="15" t="s">
        <v>75</v>
      </c>
      <c r="AY458" s="240" t="s">
        <v>178</v>
      </c>
    </row>
    <row r="459" spans="2:65" s="12" customFormat="1" ht="11.25">
      <c r="B459" s="198"/>
      <c r="C459" s="199"/>
      <c r="D459" s="195" t="s">
        <v>189</v>
      </c>
      <c r="E459" s="200" t="s">
        <v>19</v>
      </c>
      <c r="F459" s="201" t="s">
        <v>4633</v>
      </c>
      <c r="G459" s="199"/>
      <c r="H459" s="200" t="s">
        <v>19</v>
      </c>
      <c r="I459" s="202"/>
      <c r="J459" s="199"/>
      <c r="K459" s="199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189</v>
      </c>
      <c r="AU459" s="207" t="s">
        <v>85</v>
      </c>
      <c r="AV459" s="12" t="s">
        <v>83</v>
      </c>
      <c r="AW459" s="12" t="s">
        <v>35</v>
      </c>
      <c r="AX459" s="12" t="s">
        <v>75</v>
      </c>
      <c r="AY459" s="207" t="s">
        <v>178</v>
      </c>
    </row>
    <row r="460" spans="2:65" s="13" customFormat="1" ht="11.25">
      <c r="B460" s="208"/>
      <c r="C460" s="209"/>
      <c r="D460" s="195" t="s">
        <v>189</v>
      </c>
      <c r="E460" s="210" t="s">
        <v>19</v>
      </c>
      <c r="F460" s="211" t="s">
        <v>4641</v>
      </c>
      <c r="G460" s="209"/>
      <c r="H460" s="212">
        <v>1.5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189</v>
      </c>
      <c r="AU460" s="218" t="s">
        <v>85</v>
      </c>
      <c r="AV460" s="13" t="s">
        <v>85</v>
      </c>
      <c r="AW460" s="13" t="s">
        <v>35</v>
      </c>
      <c r="AX460" s="13" t="s">
        <v>75</v>
      </c>
      <c r="AY460" s="218" t="s">
        <v>178</v>
      </c>
    </row>
    <row r="461" spans="2:65" s="13" customFormat="1" ht="11.25">
      <c r="B461" s="208"/>
      <c r="C461" s="209"/>
      <c r="D461" s="195" t="s">
        <v>189</v>
      </c>
      <c r="E461" s="210" t="s">
        <v>19</v>
      </c>
      <c r="F461" s="211" t="s">
        <v>4642</v>
      </c>
      <c r="G461" s="209"/>
      <c r="H461" s="212">
        <v>1.1399999999999999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189</v>
      </c>
      <c r="AU461" s="218" t="s">
        <v>85</v>
      </c>
      <c r="AV461" s="13" t="s">
        <v>85</v>
      </c>
      <c r="AW461" s="13" t="s">
        <v>35</v>
      </c>
      <c r="AX461" s="13" t="s">
        <v>75</v>
      </c>
      <c r="AY461" s="218" t="s">
        <v>178</v>
      </c>
    </row>
    <row r="462" spans="2:65" s="15" customFormat="1" ht="11.25">
      <c r="B462" s="230"/>
      <c r="C462" s="231"/>
      <c r="D462" s="195" t="s">
        <v>189</v>
      </c>
      <c r="E462" s="232" t="s">
        <v>19</v>
      </c>
      <c r="F462" s="233" t="s">
        <v>274</v>
      </c>
      <c r="G462" s="231"/>
      <c r="H462" s="234">
        <v>2.64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189</v>
      </c>
      <c r="AU462" s="240" t="s">
        <v>85</v>
      </c>
      <c r="AV462" s="15" t="s">
        <v>198</v>
      </c>
      <c r="AW462" s="15" t="s">
        <v>35</v>
      </c>
      <c r="AX462" s="15" t="s">
        <v>75</v>
      </c>
      <c r="AY462" s="240" t="s">
        <v>178</v>
      </c>
    </row>
    <row r="463" spans="2:65" s="12" customFormat="1" ht="11.25">
      <c r="B463" s="198"/>
      <c r="C463" s="199"/>
      <c r="D463" s="195" t="s">
        <v>189</v>
      </c>
      <c r="E463" s="200" t="s">
        <v>19</v>
      </c>
      <c r="F463" s="201" t="s">
        <v>4643</v>
      </c>
      <c r="G463" s="199"/>
      <c r="H463" s="200" t="s">
        <v>19</v>
      </c>
      <c r="I463" s="202"/>
      <c r="J463" s="199"/>
      <c r="K463" s="199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189</v>
      </c>
      <c r="AU463" s="207" t="s">
        <v>85</v>
      </c>
      <c r="AV463" s="12" t="s">
        <v>83</v>
      </c>
      <c r="AW463" s="12" t="s">
        <v>35</v>
      </c>
      <c r="AX463" s="12" t="s">
        <v>75</v>
      </c>
      <c r="AY463" s="207" t="s">
        <v>178</v>
      </c>
    </row>
    <row r="464" spans="2:65" s="13" customFormat="1" ht="11.25">
      <c r="B464" s="208"/>
      <c r="C464" s="209"/>
      <c r="D464" s="195" t="s">
        <v>189</v>
      </c>
      <c r="E464" s="210" t="s">
        <v>19</v>
      </c>
      <c r="F464" s="211" t="s">
        <v>4644</v>
      </c>
      <c r="G464" s="209"/>
      <c r="H464" s="212">
        <v>1.2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189</v>
      </c>
      <c r="AU464" s="218" t="s">
        <v>85</v>
      </c>
      <c r="AV464" s="13" t="s">
        <v>85</v>
      </c>
      <c r="AW464" s="13" t="s">
        <v>35</v>
      </c>
      <c r="AX464" s="13" t="s">
        <v>75</v>
      </c>
      <c r="AY464" s="218" t="s">
        <v>178</v>
      </c>
    </row>
    <row r="465" spans="2:65" s="13" customFormat="1" ht="11.25">
      <c r="B465" s="208"/>
      <c r="C465" s="209"/>
      <c r="D465" s="195" t="s">
        <v>189</v>
      </c>
      <c r="E465" s="210" t="s">
        <v>19</v>
      </c>
      <c r="F465" s="211" t="s">
        <v>4645</v>
      </c>
      <c r="G465" s="209"/>
      <c r="H465" s="212">
        <v>0.84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189</v>
      </c>
      <c r="AU465" s="218" t="s">
        <v>85</v>
      </c>
      <c r="AV465" s="13" t="s">
        <v>85</v>
      </c>
      <c r="AW465" s="13" t="s">
        <v>35</v>
      </c>
      <c r="AX465" s="13" t="s">
        <v>75</v>
      </c>
      <c r="AY465" s="218" t="s">
        <v>178</v>
      </c>
    </row>
    <row r="466" spans="2:65" s="15" customFormat="1" ht="11.25">
      <c r="B466" s="230"/>
      <c r="C466" s="231"/>
      <c r="D466" s="195" t="s">
        <v>189</v>
      </c>
      <c r="E466" s="232" t="s">
        <v>19</v>
      </c>
      <c r="F466" s="233" t="s">
        <v>274</v>
      </c>
      <c r="G466" s="231"/>
      <c r="H466" s="234">
        <v>2.04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189</v>
      </c>
      <c r="AU466" s="240" t="s">
        <v>85</v>
      </c>
      <c r="AV466" s="15" t="s">
        <v>198</v>
      </c>
      <c r="AW466" s="15" t="s">
        <v>35</v>
      </c>
      <c r="AX466" s="15" t="s">
        <v>75</v>
      </c>
      <c r="AY466" s="240" t="s">
        <v>178</v>
      </c>
    </row>
    <row r="467" spans="2:65" s="14" customFormat="1" ht="11.25">
      <c r="B467" s="219"/>
      <c r="C467" s="220"/>
      <c r="D467" s="195" t="s">
        <v>189</v>
      </c>
      <c r="E467" s="221" t="s">
        <v>19</v>
      </c>
      <c r="F467" s="222" t="s">
        <v>258</v>
      </c>
      <c r="G467" s="220"/>
      <c r="H467" s="223">
        <v>6.89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189</v>
      </c>
      <c r="AU467" s="229" t="s">
        <v>85</v>
      </c>
      <c r="AV467" s="14" t="s">
        <v>185</v>
      </c>
      <c r="AW467" s="14" t="s">
        <v>35</v>
      </c>
      <c r="AX467" s="14" t="s">
        <v>83</v>
      </c>
      <c r="AY467" s="229" t="s">
        <v>178</v>
      </c>
    </row>
    <row r="468" spans="2:65" s="1" customFormat="1" ht="16.5" customHeight="1">
      <c r="B468" s="35"/>
      <c r="C468" s="183" t="s">
        <v>508</v>
      </c>
      <c r="D468" s="183" t="s">
        <v>180</v>
      </c>
      <c r="E468" s="184" t="s">
        <v>4044</v>
      </c>
      <c r="F468" s="185" t="s">
        <v>4045</v>
      </c>
      <c r="G468" s="186" t="s">
        <v>183</v>
      </c>
      <c r="H468" s="187">
        <v>6.89</v>
      </c>
      <c r="I468" s="188"/>
      <c r="J468" s="189">
        <f>ROUND(I468*H468,2)</f>
        <v>0</v>
      </c>
      <c r="K468" s="185" t="s">
        <v>184</v>
      </c>
      <c r="L468" s="39"/>
      <c r="M468" s="190" t="s">
        <v>19</v>
      </c>
      <c r="N468" s="191" t="s">
        <v>46</v>
      </c>
      <c r="O468" s="61"/>
      <c r="P468" s="192">
        <f>O468*H468</f>
        <v>0</v>
      </c>
      <c r="Q468" s="192">
        <v>0</v>
      </c>
      <c r="R468" s="192">
        <f>Q468*H468</f>
        <v>0</v>
      </c>
      <c r="S468" s="192">
        <v>0</v>
      </c>
      <c r="T468" s="193">
        <f>S468*H468</f>
        <v>0</v>
      </c>
      <c r="AR468" s="18" t="s">
        <v>185</v>
      </c>
      <c r="AT468" s="18" t="s">
        <v>180</v>
      </c>
      <c r="AU468" s="18" t="s">
        <v>85</v>
      </c>
      <c r="AY468" s="18" t="s">
        <v>178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8" t="s">
        <v>83</v>
      </c>
      <c r="BK468" s="194">
        <f>ROUND(I468*H468,2)</f>
        <v>0</v>
      </c>
      <c r="BL468" s="18" t="s">
        <v>185</v>
      </c>
      <c r="BM468" s="18" t="s">
        <v>4646</v>
      </c>
    </row>
    <row r="469" spans="2:65" s="1" customFormat="1" ht="11.25">
      <c r="B469" s="35"/>
      <c r="C469" s="36"/>
      <c r="D469" s="195" t="s">
        <v>187</v>
      </c>
      <c r="E469" s="36"/>
      <c r="F469" s="196" t="s">
        <v>4047</v>
      </c>
      <c r="G469" s="36"/>
      <c r="H469" s="36"/>
      <c r="I469" s="113"/>
      <c r="J469" s="36"/>
      <c r="K469" s="36"/>
      <c r="L469" s="39"/>
      <c r="M469" s="197"/>
      <c r="N469" s="61"/>
      <c r="O469" s="61"/>
      <c r="P469" s="61"/>
      <c r="Q469" s="61"/>
      <c r="R469" s="61"/>
      <c r="S469" s="61"/>
      <c r="T469" s="62"/>
      <c r="AT469" s="18" t="s">
        <v>187</v>
      </c>
      <c r="AU469" s="18" t="s">
        <v>85</v>
      </c>
    </row>
    <row r="470" spans="2:65" s="12" customFormat="1" ht="11.25">
      <c r="B470" s="198"/>
      <c r="C470" s="199"/>
      <c r="D470" s="195" t="s">
        <v>189</v>
      </c>
      <c r="E470" s="200" t="s">
        <v>19</v>
      </c>
      <c r="F470" s="201" t="s">
        <v>4048</v>
      </c>
      <c r="G470" s="199"/>
      <c r="H470" s="200" t="s">
        <v>19</v>
      </c>
      <c r="I470" s="202"/>
      <c r="J470" s="199"/>
      <c r="K470" s="199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189</v>
      </c>
      <c r="AU470" s="207" t="s">
        <v>85</v>
      </c>
      <c r="AV470" s="12" t="s">
        <v>83</v>
      </c>
      <c r="AW470" s="12" t="s">
        <v>35</v>
      </c>
      <c r="AX470" s="12" t="s">
        <v>75</v>
      </c>
      <c r="AY470" s="207" t="s">
        <v>178</v>
      </c>
    </row>
    <row r="471" spans="2:65" s="12" customFormat="1" ht="11.25">
      <c r="B471" s="198"/>
      <c r="C471" s="199"/>
      <c r="D471" s="195" t="s">
        <v>189</v>
      </c>
      <c r="E471" s="200" t="s">
        <v>19</v>
      </c>
      <c r="F471" s="201" t="s">
        <v>4616</v>
      </c>
      <c r="G471" s="199"/>
      <c r="H471" s="200" t="s">
        <v>19</v>
      </c>
      <c r="I471" s="202"/>
      <c r="J471" s="199"/>
      <c r="K471" s="199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189</v>
      </c>
      <c r="AU471" s="207" t="s">
        <v>85</v>
      </c>
      <c r="AV471" s="12" t="s">
        <v>83</v>
      </c>
      <c r="AW471" s="12" t="s">
        <v>35</v>
      </c>
      <c r="AX471" s="12" t="s">
        <v>75</v>
      </c>
      <c r="AY471" s="207" t="s">
        <v>178</v>
      </c>
    </row>
    <row r="472" spans="2:65" s="12" customFormat="1" ht="11.25">
      <c r="B472" s="198"/>
      <c r="C472" s="199"/>
      <c r="D472" s="195" t="s">
        <v>189</v>
      </c>
      <c r="E472" s="200" t="s">
        <v>19</v>
      </c>
      <c r="F472" s="201" t="s">
        <v>4632</v>
      </c>
      <c r="G472" s="199"/>
      <c r="H472" s="200" t="s">
        <v>19</v>
      </c>
      <c r="I472" s="202"/>
      <c r="J472" s="199"/>
      <c r="K472" s="199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189</v>
      </c>
      <c r="AU472" s="207" t="s">
        <v>85</v>
      </c>
      <c r="AV472" s="12" t="s">
        <v>83</v>
      </c>
      <c r="AW472" s="12" t="s">
        <v>35</v>
      </c>
      <c r="AX472" s="12" t="s">
        <v>75</v>
      </c>
      <c r="AY472" s="207" t="s">
        <v>178</v>
      </c>
    </row>
    <row r="473" spans="2:65" s="13" customFormat="1" ht="11.25">
      <c r="B473" s="208"/>
      <c r="C473" s="209"/>
      <c r="D473" s="195" t="s">
        <v>189</v>
      </c>
      <c r="E473" s="210" t="s">
        <v>19</v>
      </c>
      <c r="F473" s="211" t="s">
        <v>4639</v>
      </c>
      <c r="G473" s="209"/>
      <c r="H473" s="212">
        <v>1.25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189</v>
      </c>
      <c r="AU473" s="218" t="s">
        <v>85</v>
      </c>
      <c r="AV473" s="13" t="s">
        <v>85</v>
      </c>
      <c r="AW473" s="13" t="s">
        <v>35</v>
      </c>
      <c r="AX473" s="13" t="s">
        <v>75</v>
      </c>
      <c r="AY473" s="218" t="s">
        <v>178</v>
      </c>
    </row>
    <row r="474" spans="2:65" s="13" customFormat="1" ht="11.25">
      <c r="B474" s="208"/>
      <c r="C474" s="209"/>
      <c r="D474" s="195" t="s">
        <v>189</v>
      </c>
      <c r="E474" s="210" t="s">
        <v>19</v>
      </c>
      <c r="F474" s="211" t="s">
        <v>4640</v>
      </c>
      <c r="G474" s="209"/>
      <c r="H474" s="212">
        <v>0.96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189</v>
      </c>
      <c r="AU474" s="218" t="s">
        <v>85</v>
      </c>
      <c r="AV474" s="13" t="s">
        <v>85</v>
      </c>
      <c r="AW474" s="13" t="s">
        <v>35</v>
      </c>
      <c r="AX474" s="13" t="s">
        <v>75</v>
      </c>
      <c r="AY474" s="218" t="s">
        <v>178</v>
      </c>
    </row>
    <row r="475" spans="2:65" s="15" customFormat="1" ht="11.25">
      <c r="B475" s="230"/>
      <c r="C475" s="231"/>
      <c r="D475" s="195" t="s">
        <v>189</v>
      </c>
      <c r="E475" s="232" t="s">
        <v>19</v>
      </c>
      <c r="F475" s="233" t="s">
        <v>274</v>
      </c>
      <c r="G475" s="231"/>
      <c r="H475" s="234">
        <v>2.21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189</v>
      </c>
      <c r="AU475" s="240" t="s">
        <v>85</v>
      </c>
      <c r="AV475" s="15" t="s">
        <v>198</v>
      </c>
      <c r="AW475" s="15" t="s">
        <v>35</v>
      </c>
      <c r="AX475" s="15" t="s">
        <v>75</v>
      </c>
      <c r="AY475" s="240" t="s">
        <v>178</v>
      </c>
    </row>
    <row r="476" spans="2:65" s="12" customFormat="1" ht="11.25">
      <c r="B476" s="198"/>
      <c r="C476" s="199"/>
      <c r="D476" s="195" t="s">
        <v>189</v>
      </c>
      <c r="E476" s="200" t="s">
        <v>19</v>
      </c>
      <c r="F476" s="201" t="s">
        <v>4633</v>
      </c>
      <c r="G476" s="199"/>
      <c r="H476" s="200" t="s">
        <v>19</v>
      </c>
      <c r="I476" s="202"/>
      <c r="J476" s="199"/>
      <c r="K476" s="199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189</v>
      </c>
      <c r="AU476" s="207" t="s">
        <v>85</v>
      </c>
      <c r="AV476" s="12" t="s">
        <v>83</v>
      </c>
      <c r="AW476" s="12" t="s">
        <v>35</v>
      </c>
      <c r="AX476" s="12" t="s">
        <v>75</v>
      </c>
      <c r="AY476" s="207" t="s">
        <v>178</v>
      </c>
    </row>
    <row r="477" spans="2:65" s="13" customFormat="1" ht="11.25">
      <c r="B477" s="208"/>
      <c r="C477" s="209"/>
      <c r="D477" s="195" t="s">
        <v>189</v>
      </c>
      <c r="E477" s="210" t="s">
        <v>19</v>
      </c>
      <c r="F477" s="211" t="s">
        <v>4641</v>
      </c>
      <c r="G477" s="209"/>
      <c r="H477" s="212">
        <v>1.5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189</v>
      </c>
      <c r="AU477" s="218" t="s">
        <v>85</v>
      </c>
      <c r="AV477" s="13" t="s">
        <v>85</v>
      </c>
      <c r="AW477" s="13" t="s">
        <v>35</v>
      </c>
      <c r="AX477" s="13" t="s">
        <v>75</v>
      </c>
      <c r="AY477" s="218" t="s">
        <v>178</v>
      </c>
    </row>
    <row r="478" spans="2:65" s="13" customFormat="1" ht="11.25">
      <c r="B478" s="208"/>
      <c r="C478" s="209"/>
      <c r="D478" s="195" t="s">
        <v>189</v>
      </c>
      <c r="E478" s="210" t="s">
        <v>19</v>
      </c>
      <c r="F478" s="211" t="s">
        <v>4642</v>
      </c>
      <c r="G478" s="209"/>
      <c r="H478" s="212">
        <v>1.1399999999999999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189</v>
      </c>
      <c r="AU478" s="218" t="s">
        <v>85</v>
      </c>
      <c r="AV478" s="13" t="s">
        <v>85</v>
      </c>
      <c r="AW478" s="13" t="s">
        <v>35</v>
      </c>
      <c r="AX478" s="13" t="s">
        <v>75</v>
      </c>
      <c r="AY478" s="218" t="s">
        <v>178</v>
      </c>
    </row>
    <row r="479" spans="2:65" s="15" customFormat="1" ht="11.25">
      <c r="B479" s="230"/>
      <c r="C479" s="231"/>
      <c r="D479" s="195" t="s">
        <v>189</v>
      </c>
      <c r="E479" s="232" t="s">
        <v>19</v>
      </c>
      <c r="F479" s="233" t="s">
        <v>274</v>
      </c>
      <c r="G479" s="231"/>
      <c r="H479" s="234">
        <v>2.64</v>
      </c>
      <c r="I479" s="235"/>
      <c r="J479" s="231"/>
      <c r="K479" s="231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189</v>
      </c>
      <c r="AU479" s="240" t="s">
        <v>85</v>
      </c>
      <c r="AV479" s="15" t="s">
        <v>198</v>
      </c>
      <c r="AW479" s="15" t="s">
        <v>35</v>
      </c>
      <c r="AX479" s="15" t="s">
        <v>75</v>
      </c>
      <c r="AY479" s="240" t="s">
        <v>178</v>
      </c>
    </row>
    <row r="480" spans="2:65" s="12" customFormat="1" ht="11.25">
      <c r="B480" s="198"/>
      <c r="C480" s="199"/>
      <c r="D480" s="195" t="s">
        <v>189</v>
      </c>
      <c r="E480" s="200" t="s">
        <v>19</v>
      </c>
      <c r="F480" s="201" t="s">
        <v>4643</v>
      </c>
      <c r="G480" s="199"/>
      <c r="H480" s="200" t="s">
        <v>19</v>
      </c>
      <c r="I480" s="202"/>
      <c r="J480" s="199"/>
      <c r="K480" s="199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189</v>
      </c>
      <c r="AU480" s="207" t="s">
        <v>85</v>
      </c>
      <c r="AV480" s="12" t="s">
        <v>83</v>
      </c>
      <c r="AW480" s="12" t="s">
        <v>35</v>
      </c>
      <c r="AX480" s="12" t="s">
        <v>75</v>
      </c>
      <c r="AY480" s="207" t="s">
        <v>178</v>
      </c>
    </row>
    <row r="481" spans="2:65" s="13" customFormat="1" ht="11.25">
      <c r="B481" s="208"/>
      <c r="C481" s="209"/>
      <c r="D481" s="195" t="s">
        <v>189</v>
      </c>
      <c r="E481" s="210" t="s">
        <v>19</v>
      </c>
      <c r="F481" s="211" t="s">
        <v>4644</v>
      </c>
      <c r="G481" s="209"/>
      <c r="H481" s="212">
        <v>1.2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189</v>
      </c>
      <c r="AU481" s="218" t="s">
        <v>85</v>
      </c>
      <c r="AV481" s="13" t="s">
        <v>85</v>
      </c>
      <c r="AW481" s="13" t="s">
        <v>35</v>
      </c>
      <c r="AX481" s="13" t="s">
        <v>75</v>
      </c>
      <c r="AY481" s="218" t="s">
        <v>178</v>
      </c>
    </row>
    <row r="482" spans="2:65" s="13" customFormat="1" ht="11.25">
      <c r="B482" s="208"/>
      <c r="C482" s="209"/>
      <c r="D482" s="195" t="s">
        <v>189</v>
      </c>
      <c r="E482" s="210" t="s">
        <v>19</v>
      </c>
      <c r="F482" s="211" t="s">
        <v>4645</v>
      </c>
      <c r="G482" s="209"/>
      <c r="H482" s="212">
        <v>0.84</v>
      </c>
      <c r="I482" s="213"/>
      <c r="J482" s="209"/>
      <c r="K482" s="209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189</v>
      </c>
      <c r="AU482" s="218" t="s">
        <v>85</v>
      </c>
      <c r="AV482" s="13" t="s">
        <v>85</v>
      </c>
      <c r="AW482" s="13" t="s">
        <v>35</v>
      </c>
      <c r="AX482" s="13" t="s">
        <v>75</v>
      </c>
      <c r="AY482" s="218" t="s">
        <v>178</v>
      </c>
    </row>
    <row r="483" spans="2:65" s="15" customFormat="1" ht="11.25">
      <c r="B483" s="230"/>
      <c r="C483" s="231"/>
      <c r="D483" s="195" t="s">
        <v>189</v>
      </c>
      <c r="E483" s="232" t="s">
        <v>19</v>
      </c>
      <c r="F483" s="233" t="s">
        <v>274</v>
      </c>
      <c r="G483" s="231"/>
      <c r="H483" s="234">
        <v>2.04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189</v>
      </c>
      <c r="AU483" s="240" t="s">
        <v>85</v>
      </c>
      <c r="AV483" s="15" t="s">
        <v>198</v>
      </c>
      <c r="AW483" s="15" t="s">
        <v>35</v>
      </c>
      <c r="AX483" s="15" t="s">
        <v>75</v>
      </c>
      <c r="AY483" s="240" t="s">
        <v>178</v>
      </c>
    </row>
    <row r="484" spans="2:65" s="14" customFormat="1" ht="11.25">
      <c r="B484" s="219"/>
      <c r="C484" s="220"/>
      <c r="D484" s="195" t="s">
        <v>189</v>
      </c>
      <c r="E484" s="221" t="s">
        <v>19</v>
      </c>
      <c r="F484" s="222" t="s">
        <v>258</v>
      </c>
      <c r="G484" s="220"/>
      <c r="H484" s="223">
        <v>6.89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189</v>
      </c>
      <c r="AU484" s="229" t="s">
        <v>85</v>
      </c>
      <c r="AV484" s="14" t="s">
        <v>185</v>
      </c>
      <c r="AW484" s="14" t="s">
        <v>35</v>
      </c>
      <c r="AX484" s="14" t="s">
        <v>83</v>
      </c>
      <c r="AY484" s="229" t="s">
        <v>178</v>
      </c>
    </row>
    <row r="485" spans="2:65" s="11" customFormat="1" ht="22.9" customHeight="1">
      <c r="B485" s="167"/>
      <c r="C485" s="168"/>
      <c r="D485" s="169" t="s">
        <v>74</v>
      </c>
      <c r="E485" s="181" t="s">
        <v>209</v>
      </c>
      <c r="F485" s="181" t="s">
        <v>4049</v>
      </c>
      <c r="G485" s="168"/>
      <c r="H485" s="168"/>
      <c r="I485" s="171"/>
      <c r="J485" s="182">
        <f>BK485</f>
        <v>0</v>
      </c>
      <c r="K485" s="168"/>
      <c r="L485" s="173"/>
      <c r="M485" s="174"/>
      <c r="N485" s="175"/>
      <c r="O485" s="175"/>
      <c r="P485" s="176">
        <f>SUM(P486:P557)</f>
        <v>0</v>
      </c>
      <c r="Q485" s="175"/>
      <c r="R485" s="176">
        <f>SUM(R486:R557)</f>
        <v>591.06835760000001</v>
      </c>
      <c r="S485" s="175"/>
      <c r="T485" s="177">
        <f>SUM(T486:T557)</f>
        <v>0</v>
      </c>
      <c r="AR485" s="178" t="s">
        <v>83</v>
      </c>
      <c r="AT485" s="179" t="s">
        <v>74</v>
      </c>
      <c r="AU485" s="179" t="s">
        <v>83</v>
      </c>
      <c r="AY485" s="178" t="s">
        <v>178</v>
      </c>
      <c r="BK485" s="180">
        <f>SUM(BK486:BK557)</f>
        <v>0</v>
      </c>
    </row>
    <row r="486" spans="2:65" s="1" customFormat="1" ht="22.5" customHeight="1">
      <c r="B486" s="35"/>
      <c r="C486" s="183" t="s">
        <v>514</v>
      </c>
      <c r="D486" s="183" t="s">
        <v>180</v>
      </c>
      <c r="E486" s="184" t="s">
        <v>4647</v>
      </c>
      <c r="F486" s="185" t="s">
        <v>4648</v>
      </c>
      <c r="G486" s="186" t="s">
        <v>183</v>
      </c>
      <c r="H486" s="187">
        <v>579.54999999999995</v>
      </c>
      <c r="I486" s="188"/>
      <c r="J486" s="189">
        <f>ROUND(I486*H486,2)</f>
        <v>0</v>
      </c>
      <c r="K486" s="185" t="s">
        <v>487</v>
      </c>
      <c r="L486" s="39"/>
      <c r="M486" s="190" t="s">
        <v>19</v>
      </c>
      <c r="N486" s="191" t="s">
        <v>46</v>
      </c>
      <c r="O486" s="61"/>
      <c r="P486" s="192">
        <f>O486*H486</f>
        <v>0</v>
      </c>
      <c r="Q486" s="192">
        <v>2.0240000000000001E-2</v>
      </c>
      <c r="R486" s="192">
        <f>Q486*H486</f>
        <v>11.730091999999999</v>
      </c>
      <c r="S486" s="192">
        <v>0</v>
      </c>
      <c r="T486" s="193">
        <f>S486*H486</f>
        <v>0</v>
      </c>
      <c r="AR486" s="18" t="s">
        <v>185</v>
      </c>
      <c r="AT486" s="18" t="s">
        <v>180</v>
      </c>
      <c r="AU486" s="18" t="s">
        <v>85</v>
      </c>
      <c r="AY486" s="18" t="s">
        <v>178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8" t="s">
        <v>83</v>
      </c>
      <c r="BK486" s="194">
        <f>ROUND(I486*H486,2)</f>
        <v>0</v>
      </c>
      <c r="BL486" s="18" t="s">
        <v>185</v>
      </c>
      <c r="BM486" s="18" t="s">
        <v>4649</v>
      </c>
    </row>
    <row r="487" spans="2:65" s="1" customFormat="1" ht="11.25">
      <c r="B487" s="35"/>
      <c r="C487" s="36"/>
      <c r="D487" s="195" t="s">
        <v>187</v>
      </c>
      <c r="E487" s="36"/>
      <c r="F487" s="196" t="s">
        <v>4650</v>
      </c>
      <c r="G487" s="36"/>
      <c r="H487" s="36"/>
      <c r="I487" s="113"/>
      <c r="J487" s="36"/>
      <c r="K487" s="36"/>
      <c r="L487" s="39"/>
      <c r="M487" s="197"/>
      <c r="N487" s="61"/>
      <c r="O487" s="61"/>
      <c r="P487" s="61"/>
      <c r="Q487" s="61"/>
      <c r="R487" s="61"/>
      <c r="S487" s="61"/>
      <c r="T487" s="62"/>
      <c r="AT487" s="18" t="s">
        <v>187</v>
      </c>
      <c r="AU487" s="18" t="s">
        <v>85</v>
      </c>
    </row>
    <row r="488" spans="2:65" s="12" customFormat="1" ht="11.25">
      <c r="B488" s="198"/>
      <c r="C488" s="199"/>
      <c r="D488" s="195" t="s">
        <v>189</v>
      </c>
      <c r="E488" s="200" t="s">
        <v>19</v>
      </c>
      <c r="F488" s="201" t="s">
        <v>4651</v>
      </c>
      <c r="G488" s="199"/>
      <c r="H488" s="200" t="s">
        <v>19</v>
      </c>
      <c r="I488" s="202"/>
      <c r="J488" s="199"/>
      <c r="K488" s="199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189</v>
      </c>
      <c r="AU488" s="207" t="s">
        <v>85</v>
      </c>
      <c r="AV488" s="12" t="s">
        <v>83</v>
      </c>
      <c r="AW488" s="12" t="s">
        <v>35</v>
      </c>
      <c r="AX488" s="12" t="s">
        <v>75</v>
      </c>
      <c r="AY488" s="207" t="s">
        <v>178</v>
      </c>
    </row>
    <row r="489" spans="2:65" s="13" customFormat="1" ht="11.25">
      <c r="B489" s="208"/>
      <c r="C489" s="209"/>
      <c r="D489" s="195" t="s">
        <v>189</v>
      </c>
      <c r="E489" s="210" t="s">
        <v>19</v>
      </c>
      <c r="F489" s="211" t="s">
        <v>4652</v>
      </c>
      <c r="G489" s="209"/>
      <c r="H489" s="212">
        <v>579.54999999999995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189</v>
      </c>
      <c r="AU489" s="218" t="s">
        <v>85</v>
      </c>
      <c r="AV489" s="13" t="s">
        <v>85</v>
      </c>
      <c r="AW489" s="13" t="s">
        <v>35</v>
      </c>
      <c r="AX489" s="13" t="s">
        <v>83</v>
      </c>
      <c r="AY489" s="218" t="s">
        <v>178</v>
      </c>
    </row>
    <row r="490" spans="2:65" s="1" customFormat="1" ht="16.5" customHeight="1">
      <c r="B490" s="35"/>
      <c r="C490" s="183" t="s">
        <v>519</v>
      </c>
      <c r="D490" s="183" t="s">
        <v>180</v>
      </c>
      <c r="E490" s="184" t="s">
        <v>4653</v>
      </c>
      <c r="F490" s="185" t="s">
        <v>4654</v>
      </c>
      <c r="G490" s="186" t="s">
        <v>183</v>
      </c>
      <c r="H490" s="187">
        <v>1391.72</v>
      </c>
      <c r="I490" s="188"/>
      <c r="J490" s="189">
        <f>ROUND(I490*H490,2)</f>
        <v>0</v>
      </c>
      <c r="K490" s="185" t="s">
        <v>184</v>
      </c>
      <c r="L490" s="39"/>
      <c r="M490" s="190" t="s">
        <v>19</v>
      </c>
      <c r="N490" s="191" t="s">
        <v>46</v>
      </c>
      <c r="O490" s="61"/>
      <c r="P490" s="192">
        <f>O490*H490</f>
        <v>0</v>
      </c>
      <c r="Q490" s="192">
        <v>0.28000000000000003</v>
      </c>
      <c r="R490" s="192">
        <f>Q490*H490</f>
        <v>389.68160000000006</v>
      </c>
      <c r="S490" s="192">
        <v>0</v>
      </c>
      <c r="T490" s="193">
        <f>S490*H490</f>
        <v>0</v>
      </c>
      <c r="AR490" s="18" t="s">
        <v>185</v>
      </c>
      <c r="AT490" s="18" t="s">
        <v>180</v>
      </c>
      <c r="AU490" s="18" t="s">
        <v>85</v>
      </c>
      <c r="AY490" s="18" t="s">
        <v>178</v>
      </c>
      <c r="BE490" s="194">
        <f>IF(N490="základní",J490,0)</f>
        <v>0</v>
      </c>
      <c r="BF490" s="194">
        <f>IF(N490="snížená",J490,0)</f>
        <v>0</v>
      </c>
      <c r="BG490" s="194">
        <f>IF(N490="zákl. přenesená",J490,0)</f>
        <v>0</v>
      </c>
      <c r="BH490" s="194">
        <f>IF(N490="sníž. přenesená",J490,0)</f>
        <v>0</v>
      </c>
      <c r="BI490" s="194">
        <f>IF(N490="nulová",J490,0)</f>
        <v>0</v>
      </c>
      <c r="BJ490" s="18" t="s">
        <v>83</v>
      </c>
      <c r="BK490" s="194">
        <f>ROUND(I490*H490,2)</f>
        <v>0</v>
      </c>
      <c r="BL490" s="18" t="s">
        <v>185</v>
      </c>
      <c r="BM490" s="18" t="s">
        <v>4655</v>
      </c>
    </row>
    <row r="491" spans="2:65" s="1" customFormat="1" ht="11.25">
      <c r="B491" s="35"/>
      <c r="C491" s="36"/>
      <c r="D491" s="195" t="s">
        <v>187</v>
      </c>
      <c r="E491" s="36"/>
      <c r="F491" s="196" t="s">
        <v>4656</v>
      </c>
      <c r="G491" s="36"/>
      <c r="H491" s="36"/>
      <c r="I491" s="113"/>
      <c r="J491" s="36"/>
      <c r="K491" s="36"/>
      <c r="L491" s="39"/>
      <c r="M491" s="197"/>
      <c r="N491" s="61"/>
      <c r="O491" s="61"/>
      <c r="P491" s="61"/>
      <c r="Q491" s="61"/>
      <c r="R491" s="61"/>
      <c r="S491" s="61"/>
      <c r="T491" s="62"/>
      <c r="AT491" s="18" t="s">
        <v>187</v>
      </c>
      <c r="AU491" s="18" t="s">
        <v>85</v>
      </c>
    </row>
    <row r="492" spans="2:65" s="12" customFormat="1" ht="11.25">
      <c r="B492" s="198"/>
      <c r="C492" s="199"/>
      <c r="D492" s="195" t="s">
        <v>189</v>
      </c>
      <c r="E492" s="200" t="s">
        <v>19</v>
      </c>
      <c r="F492" s="201" t="s">
        <v>4657</v>
      </c>
      <c r="G492" s="199"/>
      <c r="H492" s="200" t="s">
        <v>19</v>
      </c>
      <c r="I492" s="202"/>
      <c r="J492" s="199"/>
      <c r="K492" s="199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189</v>
      </c>
      <c r="AU492" s="207" t="s">
        <v>85</v>
      </c>
      <c r="AV492" s="12" t="s">
        <v>83</v>
      </c>
      <c r="AW492" s="12" t="s">
        <v>35</v>
      </c>
      <c r="AX492" s="12" t="s">
        <v>75</v>
      </c>
      <c r="AY492" s="207" t="s">
        <v>178</v>
      </c>
    </row>
    <row r="493" spans="2:65" s="12" customFormat="1" ht="11.25">
      <c r="B493" s="198"/>
      <c r="C493" s="199"/>
      <c r="D493" s="195" t="s">
        <v>189</v>
      </c>
      <c r="E493" s="200" t="s">
        <v>19</v>
      </c>
      <c r="F493" s="201" t="s">
        <v>4658</v>
      </c>
      <c r="G493" s="199"/>
      <c r="H493" s="200" t="s">
        <v>19</v>
      </c>
      <c r="I493" s="202"/>
      <c r="J493" s="199"/>
      <c r="K493" s="199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189</v>
      </c>
      <c r="AU493" s="207" t="s">
        <v>85</v>
      </c>
      <c r="AV493" s="12" t="s">
        <v>83</v>
      </c>
      <c r="AW493" s="12" t="s">
        <v>35</v>
      </c>
      <c r="AX493" s="12" t="s">
        <v>75</v>
      </c>
      <c r="AY493" s="207" t="s">
        <v>178</v>
      </c>
    </row>
    <row r="494" spans="2:65" s="12" customFormat="1" ht="11.25">
      <c r="B494" s="198"/>
      <c r="C494" s="199"/>
      <c r="D494" s="195" t="s">
        <v>189</v>
      </c>
      <c r="E494" s="200" t="s">
        <v>19</v>
      </c>
      <c r="F494" s="201" t="s">
        <v>4659</v>
      </c>
      <c r="G494" s="199"/>
      <c r="H494" s="200" t="s">
        <v>19</v>
      </c>
      <c r="I494" s="202"/>
      <c r="J494" s="199"/>
      <c r="K494" s="199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189</v>
      </c>
      <c r="AU494" s="207" t="s">
        <v>85</v>
      </c>
      <c r="AV494" s="12" t="s">
        <v>83</v>
      </c>
      <c r="AW494" s="12" t="s">
        <v>35</v>
      </c>
      <c r="AX494" s="12" t="s">
        <v>75</v>
      </c>
      <c r="AY494" s="207" t="s">
        <v>178</v>
      </c>
    </row>
    <row r="495" spans="2:65" s="13" customFormat="1" ht="11.25">
      <c r="B495" s="208"/>
      <c r="C495" s="209"/>
      <c r="D495" s="195" t="s">
        <v>189</v>
      </c>
      <c r="E495" s="210" t="s">
        <v>19</v>
      </c>
      <c r="F495" s="211" t="s">
        <v>4660</v>
      </c>
      <c r="G495" s="209"/>
      <c r="H495" s="212">
        <v>719.12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189</v>
      </c>
      <c r="AU495" s="218" t="s">
        <v>85</v>
      </c>
      <c r="AV495" s="13" t="s">
        <v>85</v>
      </c>
      <c r="AW495" s="13" t="s">
        <v>35</v>
      </c>
      <c r="AX495" s="13" t="s">
        <v>75</v>
      </c>
      <c r="AY495" s="218" t="s">
        <v>178</v>
      </c>
    </row>
    <row r="496" spans="2:65" s="13" customFormat="1" ht="11.25">
      <c r="B496" s="208"/>
      <c r="C496" s="209"/>
      <c r="D496" s="195" t="s">
        <v>189</v>
      </c>
      <c r="E496" s="210" t="s">
        <v>19</v>
      </c>
      <c r="F496" s="211" t="s">
        <v>4661</v>
      </c>
      <c r="G496" s="209"/>
      <c r="H496" s="212">
        <v>672.6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189</v>
      </c>
      <c r="AU496" s="218" t="s">
        <v>85</v>
      </c>
      <c r="AV496" s="13" t="s">
        <v>85</v>
      </c>
      <c r="AW496" s="13" t="s">
        <v>35</v>
      </c>
      <c r="AX496" s="13" t="s">
        <v>75</v>
      </c>
      <c r="AY496" s="218" t="s">
        <v>178</v>
      </c>
    </row>
    <row r="497" spans="2:65" s="14" customFormat="1" ht="11.25">
      <c r="B497" s="219"/>
      <c r="C497" s="220"/>
      <c r="D497" s="195" t="s">
        <v>189</v>
      </c>
      <c r="E497" s="221" t="s">
        <v>19</v>
      </c>
      <c r="F497" s="222" t="s">
        <v>258</v>
      </c>
      <c r="G497" s="220"/>
      <c r="H497" s="223">
        <v>1391.72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189</v>
      </c>
      <c r="AU497" s="229" t="s">
        <v>85</v>
      </c>
      <c r="AV497" s="14" t="s">
        <v>185</v>
      </c>
      <c r="AW497" s="14" t="s">
        <v>35</v>
      </c>
      <c r="AX497" s="14" t="s">
        <v>83</v>
      </c>
      <c r="AY497" s="229" t="s">
        <v>178</v>
      </c>
    </row>
    <row r="498" spans="2:65" s="1" customFormat="1" ht="16.5" customHeight="1">
      <c r="B498" s="35"/>
      <c r="C498" s="183" t="s">
        <v>526</v>
      </c>
      <c r="D498" s="183" t="s">
        <v>180</v>
      </c>
      <c r="E498" s="184" t="s">
        <v>4662</v>
      </c>
      <c r="F498" s="185" t="s">
        <v>4663</v>
      </c>
      <c r="G498" s="186" t="s">
        <v>183</v>
      </c>
      <c r="H498" s="187">
        <v>11.209</v>
      </c>
      <c r="I498" s="188"/>
      <c r="J498" s="189">
        <f>ROUND(I498*H498,2)</f>
        <v>0</v>
      </c>
      <c r="K498" s="185" t="s">
        <v>184</v>
      </c>
      <c r="L498" s="39"/>
      <c r="M498" s="190" t="s">
        <v>19</v>
      </c>
      <c r="N498" s="191" t="s">
        <v>46</v>
      </c>
      <c r="O498" s="61"/>
      <c r="P498" s="192">
        <f>O498*H498</f>
        <v>0</v>
      </c>
      <c r="Q498" s="192">
        <v>0.29899999999999999</v>
      </c>
      <c r="R498" s="192">
        <f>Q498*H498</f>
        <v>3.3514909999999998</v>
      </c>
      <c r="S498" s="192">
        <v>0</v>
      </c>
      <c r="T498" s="193">
        <f>S498*H498</f>
        <v>0</v>
      </c>
      <c r="AR498" s="18" t="s">
        <v>185</v>
      </c>
      <c r="AT498" s="18" t="s">
        <v>180</v>
      </c>
      <c r="AU498" s="18" t="s">
        <v>85</v>
      </c>
      <c r="AY498" s="18" t="s">
        <v>178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8" t="s">
        <v>83</v>
      </c>
      <c r="BK498" s="194">
        <f>ROUND(I498*H498,2)</f>
        <v>0</v>
      </c>
      <c r="BL498" s="18" t="s">
        <v>185</v>
      </c>
      <c r="BM498" s="18" t="s">
        <v>4664</v>
      </c>
    </row>
    <row r="499" spans="2:65" s="1" customFormat="1" ht="11.25">
      <c r="B499" s="35"/>
      <c r="C499" s="36"/>
      <c r="D499" s="195" t="s">
        <v>187</v>
      </c>
      <c r="E499" s="36"/>
      <c r="F499" s="196" t="s">
        <v>4665</v>
      </c>
      <c r="G499" s="36"/>
      <c r="H499" s="36"/>
      <c r="I499" s="113"/>
      <c r="J499" s="36"/>
      <c r="K499" s="36"/>
      <c r="L499" s="39"/>
      <c r="M499" s="197"/>
      <c r="N499" s="61"/>
      <c r="O499" s="61"/>
      <c r="P499" s="61"/>
      <c r="Q499" s="61"/>
      <c r="R499" s="61"/>
      <c r="S499" s="61"/>
      <c r="T499" s="62"/>
      <c r="AT499" s="18" t="s">
        <v>187</v>
      </c>
      <c r="AU499" s="18" t="s">
        <v>85</v>
      </c>
    </row>
    <row r="500" spans="2:65" s="12" customFormat="1" ht="11.25">
      <c r="B500" s="198"/>
      <c r="C500" s="199"/>
      <c r="D500" s="195" t="s">
        <v>189</v>
      </c>
      <c r="E500" s="200" t="s">
        <v>19</v>
      </c>
      <c r="F500" s="201" t="s">
        <v>4666</v>
      </c>
      <c r="G500" s="199"/>
      <c r="H500" s="200" t="s">
        <v>19</v>
      </c>
      <c r="I500" s="202"/>
      <c r="J500" s="199"/>
      <c r="K500" s="199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189</v>
      </c>
      <c r="AU500" s="207" t="s">
        <v>85</v>
      </c>
      <c r="AV500" s="12" t="s">
        <v>83</v>
      </c>
      <c r="AW500" s="12" t="s">
        <v>35</v>
      </c>
      <c r="AX500" s="12" t="s">
        <v>75</v>
      </c>
      <c r="AY500" s="207" t="s">
        <v>178</v>
      </c>
    </row>
    <row r="501" spans="2:65" s="13" customFormat="1" ht="11.25">
      <c r="B501" s="208"/>
      <c r="C501" s="209"/>
      <c r="D501" s="195" t="s">
        <v>189</v>
      </c>
      <c r="E501" s="210" t="s">
        <v>19</v>
      </c>
      <c r="F501" s="211" t="s">
        <v>4517</v>
      </c>
      <c r="G501" s="209"/>
      <c r="H501" s="212">
        <v>11.209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189</v>
      </c>
      <c r="AU501" s="218" t="s">
        <v>85</v>
      </c>
      <c r="AV501" s="13" t="s">
        <v>85</v>
      </c>
      <c r="AW501" s="13" t="s">
        <v>35</v>
      </c>
      <c r="AX501" s="13" t="s">
        <v>83</v>
      </c>
      <c r="AY501" s="218" t="s">
        <v>178</v>
      </c>
    </row>
    <row r="502" spans="2:65" s="1" customFormat="1" ht="16.5" customHeight="1">
      <c r="B502" s="35"/>
      <c r="C502" s="183" t="s">
        <v>533</v>
      </c>
      <c r="D502" s="183" t="s">
        <v>180</v>
      </c>
      <c r="E502" s="184" t="s">
        <v>4667</v>
      </c>
      <c r="F502" s="185" t="s">
        <v>4668</v>
      </c>
      <c r="G502" s="186" t="s">
        <v>183</v>
      </c>
      <c r="H502" s="187">
        <v>607.23</v>
      </c>
      <c r="I502" s="188"/>
      <c r="J502" s="189">
        <f>ROUND(I502*H502,2)</f>
        <v>0</v>
      </c>
      <c r="K502" s="185" t="s">
        <v>184</v>
      </c>
      <c r="L502" s="39"/>
      <c r="M502" s="190" t="s">
        <v>19</v>
      </c>
      <c r="N502" s="191" t="s">
        <v>46</v>
      </c>
      <c r="O502" s="61"/>
      <c r="P502" s="192">
        <f>O502*H502</f>
        <v>0</v>
      </c>
      <c r="Q502" s="192">
        <v>0</v>
      </c>
      <c r="R502" s="192">
        <f>Q502*H502</f>
        <v>0</v>
      </c>
      <c r="S502" s="192">
        <v>0</v>
      </c>
      <c r="T502" s="193">
        <f>S502*H502</f>
        <v>0</v>
      </c>
      <c r="AR502" s="18" t="s">
        <v>185</v>
      </c>
      <c r="AT502" s="18" t="s">
        <v>180</v>
      </c>
      <c r="AU502" s="18" t="s">
        <v>85</v>
      </c>
      <c r="AY502" s="18" t="s">
        <v>178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8" t="s">
        <v>83</v>
      </c>
      <c r="BK502" s="194">
        <f>ROUND(I502*H502,2)</f>
        <v>0</v>
      </c>
      <c r="BL502" s="18" t="s">
        <v>185</v>
      </c>
      <c r="BM502" s="18" t="s">
        <v>4669</v>
      </c>
    </row>
    <row r="503" spans="2:65" s="1" customFormat="1" ht="11.25">
      <c r="B503" s="35"/>
      <c r="C503" s="36"/>
      <c r="D503" s="195" t="s">
        <v>187</v>
      </c>
      <c r="E503" s="36"/>
      <c r="F503" s="196" t="s">
        <v>4670</v>
      </c>
      <c r="G503" s="36"/>
      <c r="H503" s="36"/>
      <c r="I503" s="113"/>
      <c r="J503" s="36"/>
      <c r="K503" s="36"/>
      <c r="L503" s="39"/>
      <c r="M503" s="197"/>
      <c r="N503" s="61"/>
      <c r="O503" s="61"/>
      <c r="P503" s="61"/>
      <c r="Q503" s="61"/>
      <c r="R503" s="61"/>
      <c r="S503" s="61"/>
      <c r="T503" s="62"/>
      <c r="AT503" s="18" t="s">
        <v>187</v>
      </c>
      <c r="AU503" s="18" t="s">
        <v>85</v>
      </c>
    </row>
    <row r="504" spans="2:65" s="12" customFormat="1" ht="11.25">
      <c r="B504" s="198"/>
      <c r="C504" s="199"/>
      <c r="D504" s="195" t="s">
        <v>189</v>
      </c>
      <c r="E504" s="200" t="s">
        <v>19</v>
      </c>
      <c r="F504" s="201" t="s">
        <v>4651</v>
      </c>
      <c r="G504" s="199"/>
      <c r="H504" s="200" t="s">
        <v>19</v>
      </c>
      <c r="I504" s="202"/>
      <c r="J504" s="199"/>
      <c r="K504" s="199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189</v>
      </c>
      <c r="AU504" s="207" t="s">
        <v>85</v>
      </c>
      <c r="AV504" s="12" t="s">
        <v>83</v>
      </c>
      <c r="AW504" s="12" t="s">
        <v>35</v>
      </c>
      <c r="AX504" s="12" t="s">
        <v>75</v>
      </c>
      <c r="AY504" s="207" t="s">
        <v>178</v>
      </c>
    </row>
    <row r="505" spans="2:65" s="13" customFormat="1" ht="11.25">
      <c r="B505" s="208"/>
      <c r="C505" s="209"/>
      <c r="D505" s="195" t="s">
        <v>189</v>
      </c>
      <c r="E505" s="210" t="s">
        <v>19</v>
      </c>
      <c r="F505" s="211" t="s">
        <v>4671</v>
      </c>
      <c r="G505" s="209"/>
      <c r="H505" s="212">
        <v>607.23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189</v>
      </c>
      <c r="AU505" s="218" t="s">
        <v>85</v>
      </c>
      <c r="AV505" s="13" t="s">
        <v>85</v>
      </c>
      <c r="AW505" s="13" t="s">
        <v>35</v>
      </c>
      <c r="AX505" s="13" t="s">
        <v>83</v>
      </c>
      <c r="AY505" s="218" t="s">
        <v>178</v>
      </c>
    </row>
    <row r="506" spans="2:65" s="1" customFormat="1" ht="16.5" customHeight="1">
      <c r="B506" s="35"/>
      <c r="C506" s="183" t="s">
        <v>538</v>
      </c>
      <c r="D506" s="183" t="s">
        <v>180</v>
      </c>
      <c r="E506" s="184" t="s">
        <v>4672</v>
      </c>
      <c r="F506" s="185" t="s">
        <v>4673</v>
      </c>
      <c r="G506" s="186" t="s">
        <v>183</v>
      </c>
      <c r="H506" s="187">
        <v>607.23</v>
      </c>
      <c r="I506" s="188"/>
      <c r="J506" s="189">
        <f>ROUND(I506*H506,2)</f>
        <v>0</v>
      </c>
      <c r="K506" s="185" t="s">
        <v>184</v>
      </c>
      <c r="L506" s="39"/>
      <c r="M506" s="190" t="s">
        <v>19</v>
      </c>
      <c r="N506" s="191" t="s">
        <v>46</v>
      </c>
      <c r="O506" s="61"/>
      <c r="P506" s="192">
        <f>O506*H506</f>
        <v>0</v>
      </c>
      <c r="Q506" s="192">
        <v>0.11637</v>
      </c>
      <c r="R506" s="192">
        <f>Q506*H506</f>
        <v>70.663355100000004</v>
      </c>
      <c r="S506" s="192">
        <v>0</v>
      </c>
      <c r="T506" s="193">
        <f>S506*H506</f>
        <v>0</v>
      </c>
      <c r="AR506" s="18" t="s">
        <v>185</v>
      </c>
      <c r="AT506" s="18" t="s">
        <v>180</v>
      </c>
      <c r="AU506" s="18" t="s">
        <v>85</v>
      </c>
      <c r="AY506" s="18" t="s">
        <v>178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8" t="s">
        <v>83</v>
      </c>
      <c r="BK506" s="194">
        <f>ROUND(I506*H506,2)</f>
        <v>0</v>
      </c>
      <c r="BL506" s="18" t="s">
        <v>185</v>
      </c>
      <c r="BM506" s="18" t="s">
        <v>4674</v>
      </c>
    </row>
    <row r="507" spans="2:65" s="1" customFormat="1" ht="11.25">
      <c r="B507" s="35"/>
      <c r="C507" s="36"/>
      <c r="D507" s="195" t="s">
        <v>187</v>
      </c>
      <c r="E507" s="36"/>
      <c r="F507" s="196" t="s">
        <v>4675</v>
      </c>
      <c r="G507" s="36"/>
      <c r="H507" s="36"/>
      <c r="I507" s="113"/>
      <c r="J507" s="36"/>
      <c r="K507" s="36"/>
      <c r="L507" s="39"/>
      <c r="M507" s="197"/>
      <c r="N507" s="61"/>
      <c r="O507" s="61"/>
      <c r="P507" s="61"/>
      <c r="Q507" s="61"/>
      <c r="R507" s="61"/>
      <c r="S507" s="61"/>
      <c r="T507" s="62"/>
      <c r="AT507" s="18" t="s">
        <v>187</v>
      </c>
      <c r="AU507" s="18" t="s">
        <v>85</v>
      </c>
    </row>
    <row r="508" spans="2:65" s="1" customFormat="1" ht="19.5">
      <c r="B508" s="35"/>
      <c r="C508" s="36"/>
      <c r="D508" s="195" t="s">
        <v>333</v>
      </c>
      <c r="E508" s="36"/>
      <c r="F508" s="241" t="s">
        <v>4676</v>
      </c>
      <c r="G508" s="36"/>
      <c r="H508" s="36"/>
      <c r="I508" s="113"/>
      <c r="J508" s="36"/>
      <c r="K508" s="36"/>
      <c r="L508" s="39"/>
      <c r="M508" s="197"/>
      <c r="N508" s="61"/>
      <c r="O508" s="61"/>
      <c r="P508" s="61"/>
      <c r="Q508" s="61"/>
      <c r="R508" s="61"/>
      <c r="S508" s="61"/>
      <c r="T508" s="62"/>
      <c r="AT508" s="18" t="s">
        <v>333</v>
      </c>
      <c r="AU508" s="18" t="s">
        <v>85</v>
      </c>
    </row>
    <row r="509" spans="2:65" s="12" customFormat="1" ht="11.25">
      <c r="B509" s="198"/>
      <c r="C509" s="199"/>
      <c r="D509" s="195" t="s">
        <v>189</v>
      </c>
      <c r="E509" s="200" t="s">
        <v>19</v>
      </c>
      <c r="F509" s="201" t="s">
        <v>4651</v>
      </c>
      <c r="G509" s="199"/>
      <c r="H509" s="200" t="s">
        <v>19</v>
      </c>
      <c r="I509" s="202"/>
      <c r="J509" s="199"/>
      <c r="K509" s="199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189</v>
      </c>
      <c r="AU509" s="207" t="s">
        <v>85</v>
      </c>
      <c r="AV509" s="12" t="s">
        <v>83</v>
      </c>
      <c r="AW509" s="12" t="s">
        <v>35</v>
      </c>
      <c r="AX509" s="12" t="s">
        <v>75</v>
      </c>
      <c r="AY509" s="207" t="s">
        <v>178</v>
      </c>
    </row>
    <row r="510" spans="2:65" s="13" customFormat="1" ht="11.25">
      <c r="B510" s="208"/>
      <c r="C510" s="209"/>
      <c r="D510" s="195" t="s">
        <v>189</v>
      </c>
      <c r="E510" s="210" t="s">
        <v>19</v>
      </c>
      <c r="F510" s="211" t="s">
        <v>4671</v>
      </c>
      <c r="G510" s="209"/>
      <c r="H510" s="212">
        <v>607.23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189</v>
      </c>
      <c r="AU510" s="218" t="s">
        <v>85</v>
      </c>
      <c r="AV510" s="13" t="s">
        <v>85</v>
      </c>
      <c r="AW510" s="13" t="s">
        <v>35</v>
      </c>
      <c r="AX510" s="13" t="s">
        <v>83</v>
      </c>
      <c r="AY510" s="218" t="s">
        <v>178</v>
      </c>
    </row>
    <row r="511" spans="2:65" s="1" customFormat="1" ht="16.5" customHeight="1">
      <c r="B511" s="35"/>
      <c r="C511" s="183" t="s">
        <v>544</v>
      </c>
      <c r="D511" s="183" t="s">
        <v>180</v>
      </c>
      <c r="E511" s="184" t="s">
        <v>4677</v>
      </c>
      <c r="F511" s="185" t="s">
        <v>4678</v>
      </c>
      <c r="G511" s="186" t="s">
        <v>183</v>
      </c>
      <c r="H511" s="187">
        <v>579.54999999999995</v>
      </c>
      <c r="I511" s="188"/>
      <c r="J511" s="189">
        <f>ROUND(I511*H511,2)</f>
        <v>0</v>
      </c>
      <c r="K511" s="185" t="s">
        <v>212</v>
      </c>
      <c r="L511" s="39"/>
      <c r="M511" s="190" t="s">
        <v>19</v>
      </c>
      <c r="N511" s="191" t="s">
        <v>46</v>
      </c>
      <c r="O511" s="61"/>
      <c r="P511" s="192">
        <f>O511*H511</f>
        <v>0</v>
      </c>
      <c r="Q511" s="192">
        <v>1.2E-2</v>
      </c>
      <c r="R511" s="192">
        <f>Q511*H511</f>
        <v>6.9545999999999992</v>
      </c>
      <c r="S511" s="192">
        <v>0</v>
      </c>
      <c r="T511" s="193">
        <f>S511*H511</f>
        <v>0</v>
      </c>
      <c r="AR511" s="18" t="s">
        <v>185</v>
      </c>
      <c r="AT511" s="18" t="s">
        <v>180</v>
      </c>
      <c r="AU511" s="18" t="s">
        <v>85</v>
      </c>
      <c r="AY511" s="18" t="s">
        <v>178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8" t="s">
        <v>83</v>
      </c>
      <c r="BK511" s="194">
        <f>ROUND(I511*H511,2)</f>
        <v>0</v>
      </c>
      <c r="BL511" s="18" t="s">
        <v>185</v>
      </c>
      <c r="BM511" s="18" t="s">
        <v>4679</v>
      </c>
    </row>
    <row r="512" spans="2:65" s="1" customFormat="1" ht="11.25">
      <c r="B512" s="35"/>
      <c r="C512" s="36"/>
      <c r="D512" s="195" t="s">
        <v>187</v>
      </c>
      <c r="E512" s="36"/>
      <c r="F512" s="196" t="s">
        <v>4678</v>
      </c>
      <c r="G512" s="36"/>
      <c r="H512" s="36"/>
      <c r="I512" s="113"/>
      <c r="J512" s="36"/>
      <c r="K512" s="36"/>
      <c r="L512" s="39"/>
      <c r="M512" s="197"/>
      <c r="N512" s="61"/>
      <c r="O512" s="61"/>
      <c r="P512" s="61"/>
      <c r="Q512" s="61"/>
      <c r="R512" s="61"/>
      <c r="S512" s="61"/>
      <c r="T512" s="62"/>
      <c r="AT512" s="18" t="s">
        <v>187</v>
      </c>
      <c r="AU512" s="18" t="s">
        <v>85</v>
      </c>
    </row>
    <row r="513" spans="2:65" s="1" customFormat="1" ht="48.75">
      <c r="B513" s="35"/>
      <c r="C513" s="36"/>
      <c r="D513" s="195" t="s">
        <v>333</v>
      </c>
      <c r="E513" s="36"/>
      <c r="F513" s="241" t="s">
        <v>4680</v>
      </c>
      <c r="G513" s="36"/>
      <c r="H513" s="36"/>
      <c r="I513" s="113"/>
      <c r="J513" s="36"/>
      <c r="K513" s="36"/>
      <c r="L513" s="39"/>
      <c r="M513" s="197"/>
      <c r="N513" s="61"/>
      <c r="O513" s="61"/>
      <c r="P513" s="61"/>
      <c r="Q513" s="61"/>
      <c r="R513" s="61"/>
      <c r="S513" s="61"/>
      <c r="T513" s="62"/>
      <c r="AT513" s="18" t="s">
        <v>333</v>
      </c>
      <c r="AU513" s="18" t="s">
        <v>85</v>
      </c>
    </row>
    <row r="514" spans="2:65" s="12" customFormat="1" ht="11.25">
      <c r="B514" s="198"/>
      <c r="C514" s="199"/>
      <c r="D514" s="195" t="s">
        <v>189</v>
      </c>
      <c r="E514" s="200" t="s">
        <v>19</v>
      </c>
      <c r="F514" s="201" t="s">
        <v>4681</v>
      </c>
      <c r="G514" s="199"/>
      <c r="H514" s="200" t="s">
        <v>19</v>
      </c>
      <c r="I514" s="202"/>
      <c r="J514" s="199"/>
      <c r="K514" s="199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189</v>
      </c>
      <c r="AU514" s="207" t="s">
        <v>85</v>
      </c>
      <c r="AV514" s="12" t="s">
        <v>83</v>
      </c>
      <c r="AW514" s="12" t="s">
        <v>35</v>
      </c>
      <c r="AX514" s="12" t="s">
        <v>75</v>
      </c>
      <c r="AY514" s="207" t="s">
        <v>178</v>
      </c>
    </row>
    <row r="515" spans="2:65" s="13" customFormat="1" ht="11.25">
      <c r="B515" s="208"/>
      <c r="C515" s="209"/>
      <c r="D515" s="195" t="s">
        <v>189</v>
      </c>
      <c r="E515" s="210" t="s">
        <v>19</v>
      </c>
      <c r="F515" s="211" t="s">
        <v>4652</v>
      </c>
      <c r="G515" s="209"/>
      <c r="H515" s="212">
        <v>579.54999999999995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189</v>
      </c>
      <c r="AU515" s="218" t="s">
        <v>85</v>
      </c>
      <c r="AV515" s="13" t="s">
        <v>85</v>
      </c>
      <c r="AW515" s="13" t="s">
        <v>35</v>
      </c>
      <c r="AX515" s="13" t="s">
        <v>83</v>
      </c>
      <c r="AY515" s="218" t="s">
        <v>178</v>
      </c>
    </row>
    <row r="516" spans="2:65" s="1" customFormat="1" ht="16.5" customHeight="1">
      <c r="B516" s="35"/>
      <c r="C516" s="183" t="s">
        <v>553</v>
      </c>
      <c r="D516" s="183" t="s">
        <v>180</v>
      </c>
      <c r="E516" s="184" t="s">
        <v>4682</v>
      </c>
      <c r="F516" s="185" t="s">
        <v>4683</v>
      </c>
      <c r="G516" s="186" t="s">
        <v>183</v>
      </c>
      <c r="H516" s="187">
        <v>579.54999999999995</v>
      </c>
      <c r="I516" s="188"/>
      <c r="J516" s="189">
        <f>ROUND(I516*H516,2)</f>
        <v>0</v>
      </c>
      <c r="K516" s="185" t="s">
        <v>212</v>
      </c>
      <c r="L516" s="39"/>
      <c r="M516" s="190" t="s">
        <v>19</v>
      </c>
      <c r="N516" s="191" t="s">
        <v>46</v>
      </c>
      <c r="O516" s="61"/>
      <c r="P516" s="192">
        <f>O516*H516</f>
        <v>0</v>
      </c>
      <c r="Q516" s="192">
        <v>0.02</v>
      </c>
      <c r="R516" s="192">
        <f>Q516*H516</f>
        <v>11.590999999999999</v>
      </c>
      <c r="S516" s="192">
        <v>0</v>
      </c>
      <c r="T516" s="193">
        <f>S516*H516</f>
        <v>0</v>
      </c>
      <c r="AR516" s="18" t="s">
        <v>185</v>
      </c>
      <c r="AT516" s="18" t="s">
        <v>180</v>
      </c>
      <c r="AU516" s="18" t="s">
        <v>85</v>
      </c>
      <c r="AY516" s="18" t="s">
        <v>178</v>
      </c>
      <c r="BE516" s="194">
        <f>IF(N516="základní",J516,0)</f>
        <v>0</v>
      </c>
      <c r="BF516" s="194">
        <f>IF(N516="snížená",J516,0)</f>
        <v>0</v>
      </c>
      <c r="BG516" s="194">
        <f>IF(N516="zákl. přenesená",J516,0)</f>
        <v>0</v>
      </c>
      <c r="BH516" s="194">
        <f>IF(N516="sníž. přenesená",J516,0)</f>
        <v>0</v>
      </c>
      <c r="BI516" s="194">
        <f>IF(N516="nulová",J516,0)</f>
        <v>0</v>
      </c>
      <c r="BJ516" s="18" t="s">
        <v>83</v>
      </c>
      <c r="BK516" s="194">
        <f>ROUND(I516*H516,2)</f>
        <v>0</v>
      </c>
      <c r="BL516" s="18" t="s">
        <v>185</v>
      </c>
      <c r="BM516" s="18" t="s">
        <v>4684</v>
      </c>
    </row>
    <row r="517" spans="2:65" s="1" customFormat="1" ht="11.25">
      <c r="B517" s="35"/>
      <c r="C517" s="36"/>
      <c r="D517" s="195" t="s">
        <v>187</v>
      </c>
      <c r="E517" s="36"/>
      <c r="F517" s="196" t="s">
        <v>4683</v>
      </c>
      <c r="G517" s="36"/>
      <c r="H517" s="36"/>
      <c r="I517" s="113"/>
      <c r="J517" s="36"/>
      <c r="K517" s="36"/>
      <c r="L517" s="39"/>
      <c r="M517" s="197"/>
      <c r="N517" s="61"/>
      <c r="O517" s="61"/>
      <c r="P517" s="61"/>
      <c r="Q517" s="61"/>
      <c r="R517" s="61"/>
      <c r="S517" s="61"/>
      <c r="T517" s="62"/>
      <c r="AT517" s="18" t="s">
        <v>187</v>
      </c>
      <c r="AU517" s="18" t="s">
        <v>85</v>
      </c>
    </row>
    <row r="518" spans="2:65" s="1" customFormat="1" ht="58.5">
      <c r="B518" s="35"/>
      <c r="C518" s="36"/>
      <c r="D518" s="195" t="s">
        <v>333</v>
      </c>
      <c r="E518" s="36"/>
      <c r="F518" s="241" t="s">
        <v>4685</v>
      </c>
      <c r="G518" s="36"/>
      <c r="H518" s="36"/>
      <c r="I518" s="113"/>
      <c r="J518" s="36"/>
      <c r="K518" s="36"/>
      <c r="L518" s="39"/>
      <c r="M518" s="197"/>
      <c r="N518" s="61"/>
      <c r="O518" s="61"/>
      <c r="P518" s="61"/>
      <c r="Q518" s="61"/>
      <c r="R518" s="61"/>
      <c r="S518" s="61"/>
      <c r="T518" s="62"/>
      <c r="AT518" s="18" t="s">
        <v>333</v>
      </c>
      <c r="AU518" s="18" t="s">
        <v>85</v>
      </c>
    </row>
    <row r="519" spans="2:65" s="12" customFormat="1" ht="11.25">
      <c r="B519" s="198"/>
      <c r="C519" s="199"/>
      <c r="D519" s="195" t="s">
        <v>189</v>
      </c>
      <c r="E519" s="200" t="s">
        <v>19</v>
      </c>
      <c r="F519" s="201" t="s">
        <v>4681</v>
      </c>
      <c r="G519" s="199"/>
      <c r="H519" s="200" t="s">
        <v>19</v>
      </c>
      <c r="I519" s="202"/>
      <c r="J519" s="199"/>
      <c r="K519" s="199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189</v>
      </c>
      <c r="AU519" s="207" t="s">
        <v>85</v>
      </c>
      <c r="AV519" s="12" t="s">
        <v>83</v>
      </c>
      <c r="AW519" s="12" t="s">
        <v>35</v>
      </c>
      <c r="AX519" s="12" t="s">
        <v>75</v>
      </c>
      <c r="AY519" s="207" t="s">
        <v>178</v>
      </c>
    </row>
    <row r="520" spans="2:65" s="13" customFormat="1" ht="11.25">
      <c r="B520" s="208"/>
      <c r="C520" s="209"/>
      <c r="D520" s="195" t="s">
        <v>189</v>
      </c>
      <c r="E520" s="210" t="s">
        <v>19</v>
      </c>
      <c r="F520" s="211" t="s">
        <v>4652</v>
      </c>
      <c r="G520" s="209"/>
      <c r="H520" s="212">
        <v>579.54999999999995</v>
      </c>
      <c r="I520" s="213"/>
      <c r="J520" s="209"/>
      <c r="K520" s="209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189</v>
      </c>
      <c r="AU520" s="218" t="s">
        <v>85</v>
      </c>
      <c r="AV520" s="13" t="s">
        <v>85</v>
      </c>
      <c r="AW520" s="13" t="s">
        <v>35</v>
      </c>
      <c r="AX520" s="13" t="s">
        <v>83</v>
      </c>
      <c r="AY520" s="218" t="s">
        <v>178</v>
      </c>
    </row>
    <row r="521" spans="2:65" s="1" customFormat="1" ht="16.5" customHeight="1">
      <c r="B521" s="35"/>
      <c r="C521" s="183" t="s">
        <v>560</v>
      </c>
      <c r="D521" s="183" t="s">
        <v>180</v>
      </c>
      <c r="E521" s="184" t="s">
        <v>4686</v>
      </c>
      <c r="F521" s="185" t="s">
        <v>4687</v>
      </c>
      <c r="G521" s="186" t="s">
        <v>496</v>
      </c>
      <c r="H521" s="187">
        <v>314.60000000000002</v>
      </c>
      <c r="I521" s="188"/>
      <c r="J521" s="189">
        <f>ROUND(I521*H521,2)</f>
        <v>0</v>
      </c>
      <c r="K521" s="185" t="s">
        <v>212</v>
      </c>
      <c r="L521" s="39"/>
      <c r="M521" s="190" t="s">
        <v>19</v>
      </c>
      <c r="N521" s="191" t="s">
        <v>46</v>
      </c>
      <c r="O521" s="61"/>
      <c r="P521" s="192">
        <f>O521*H521</f>
        <v>0</v>
      </c>
      <c r="Q521" s="192">
        <v>0</v>
      </c>
      <c r="R521" s="192">
        <f>Q521*H521</f>
        <v>0</v>
      </c>
      <c r="S521" s="192">
        <v>0</v>
      </c>
      <c r="T521" s="193">
        <f>S521*H521</f>
        <v>0</v>
      </c>
      <c r="AR521" s="18" t="s">
        <v>3748</v>
      </c>
      <c r="AT521" s="18" t="s">
        <v>180</v>
      </c>
      <c r="AU521" s="18" t="s">
        <v>85</v>
      </c>
      <c r="AY521" s="18" t="s">
        <v>178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18" t="s">
        <v>83</v>
      </c>
      <c r="BK521" s="194">
        <f>ROUND(I521*H521,2)</f>
        <v>0</v>
      </c>
      <c r="BL521" s="18" t="s">
        <v>3748</v>
      </c>
      <c r="BM521" s="18" t="s">
        <v>4688</v>
      </c>
    </row>
    <row r="522" spans="2:65" s="1" customFormat="1" ht="11.25">
      <c r="B522" s="35"/>
      <c r="C522" s="36"/>
      <c r="D522" s="195" t="s">
        <v>187</v>
      </c>
      <c r="E522" s="36"/>
      <c r="F522" s="196" t="s">
        <v>4687</v>
      </c>
      <c r="G522" s="36"/>
      <c r="H522" s="36"/>
      <c r="I522" s="113"/>
      <c r="J522" s="36"/>
      <c r="K522" s="36"/>
      <c r="L522" s="39"/>
      <c r="M522" s="197"/>
      <c r="N522" s="61"/>
      <c r="O522" s="61"/>
      <c r="P522" s="61"/>
      <c r="Q522" s="61"/>
      <c r="R522" s="61"/>
      <c r="S522" s="61"/>
      <c r="T522" s="62"/>
      <c r="AT522" s="18" t="s">
        <v>187</v>
      </c>
      <c r="AU522" s="18" t="s">
        <v>85</v>
      </c>
    </row>
    <row r="523" spans="2:65" s="1" customFormat="1" ht="58.5">
      <c r="B523" s="35"/>
      <c r="C523" s="36"/>
      <c r="D523" s="195" t="s">
        <v>333</v>
      </c>
      <c r="E523" s="36"/>
      <c r="F523" s="241" t="s">
        <v>4689</v>
      </c>
      <c r="G523" s="36"/>
      <c r="H523" s="36"/>
      <c r="I523" s="113"/>
      <c r="J523" s="36"/>
      <c r="K523" s="36"/>
      <c r="L523" s="39"/>
      <c r="M523" s="197"/>
      <c r="N523" s="61"/>
      <c r="O523" s="61"/>
      <c r="P523" s="61"/>
      <c r="Q523" s="61"/>
      <c r="R523" s="61"/>
      <c r="S523" s="61"/>
      <c r="T523" s="62"/>
      <c r="AT523" s="18" t="s">
        <v>333</v>
      </c>
      <c r="AU523" s="18" t="s">
        <v>85</v>
      </c>
    </row>
    <row r="524" spans="2:65" s="12" customFormat="1" ht="11.25">
      <c r="B524" s="198"/>
      <c r="C524" s="199"/>
      <c r="D524" s="195" t="s">
        <v>189</v>
      </c>
      <c r="E524" s="200" t="s">
        <v>19</v>
      </c>
      <c r="F524" s="201" t="s">
        <v>4690</v>
      </c>
      <c r="G524" s="199"/>
      <c r="H524" s="200" t="s">
        <v>19</v>
      </c>
      <c r="I524" s="202"/>
      <c r="J524" s="199"/>
      <c r="K524" s="199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189</v>
      </c>
      <c r="AU524" s="207" t="s">
        <v>85</v>
      </c>
      <c r="AV524" s="12" t="s">
        <v>83</v>
      </c>
      <c r="AW524" s="12" t="s">
        <v>35</v>
      </c>
      <c r="AX524" s="12" t="s">
        <v>75</v>
      </c>
      <c r="AY524" s="207" t="s">
        <v>178</v>
      </c>
    </row>
    <row r="525" spans="2:65" s="12" customFormat="1" ht="11.25">
      <c r="B525" s="198"/>
      <c r="C525" s="199"/>
      <c r="D525" s="195" t="s">
        <v>189</v>
      </c>
      <c r="E525" s="200" t="s">
        <v>19</v>
      </c>
      <c r="F525" s="201" t="s">
        <v>4691</v>
      </c>
      <c r="G525" s="199"/>
      <c r="H525" s="200" t="s">
        <v>19</v>
      </c>
      <c r="I525" s="202"/>
      <c r="J525" s="199"/>
      <c r="K525" s="199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189</v>
      </c>
      <c r="AU525" s="207" t="s">
        <v>85</v>
      </c>
      <c r="AV525" s="12" t="s">
        <v>83</v>
      </c>
      <c r="AW525" s="12" t="s">
        <v>35</v>
      </c>
      <c r="AX525" s="12" t="s">
        <v>75</v>
      </c>
      <c r="AY525" s="207" t="s">
        <v>178</v>
      </c>
    </row>
    <row r="526" spans="2:65" s="13" customFormat="1" ht="11.25">
      <c r="B526" s="208"/>
      <c r="C526" s="209"/>
      <c r="D526" s="195" t="s">
        <v>189</v>
      </c>
      <c r="E526" s="210" t="s">
        <v>19</v>
      </c>
      <c r="F526" s="211" t="s">
        <v>4692</v>
      </c>
      <c r="G526" s="209"/>
      <c r="H526" s="212">
        <v>314.60000000000002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189</v>
      </c>
      <c r="AU526" s="218" t="s">
        <v>85</v>
      </c>
      <c r="AV526" s="13" t="s">
        <v>85</v>
      </c>
      <c r="AW526" s="13" t="s">
        <v>35</v>
      </c>
      <c r="AX526" s="13" t="s">
        <v>83</v>
      </c>
      <c r="AY526" s="218" t="s">
        <v>178</v>
      </c>
    </row>
    <row r="527" spans="2:65" s="1" customFormat="1" ht="27.75" customHeight="1">
      <c r="B527" s="35"/>
      <c r="C527" s="245" t="s">
        <v>567</v>
      </c>
      <c r="D527" s="245" t="s">
        <v>970</v>
      </c>
      <c r="E527" s="246" t="s">
        <v>4693</v>
      </c>
      <c r="F527" s="247" t="s">
        <v>4694</v>
      </c>
      <c r="G527" s="248" t="s">
        <v>2705</v>
      </c>
      <c r="H527" s="249">
        <v>2</v>
      </c>
      <c r="I527" s="250"/>
      <c r="J527" s="251">
        <f>ROUND(I527*H527,2)</f>
        <v>0</v>
      </c>
      <c r="K527" s="247" t="s">
        <v>1889</v>
      </c>
      <c r="L527" s="252"/>
      <c r="M527" s="253" t="s">
        <v>19</v>
      </c>
      <c r="N527" s="254" t="s">
        <v>46</v>
      </c>
      <c r="O527" s="61"/>
      <c r="P527" s="192">
        <f>O527*H527</f>
        <v>0</v>
      </c>
      <c r="Q527" s="192">
        <v>2.2200000000000001E-2</v>
      </c>
      <c r="R527" s="192">
        <f>Q527*H527</f>
        <v>4.4400000000000002E-2</v>
      </c>
      <c r="S527" s="192">
        <v>0</v>
      </c>
      <c r="T527" s="193">
        <f>S527*H527</f>
        <v>0</v>
      </c>
      <c r="AR527" s="18" t="s">
        <v>3748</v>
      </c>
      <c r="AT527" s="18" t="s">
        <v>970</v>
      </c>
      <c r="AU527" s="18" t="s">
        <v>85</v>
      </c>
      <c r="AY527" s="18" t="s">
        <v>178</v>
      </c>
      <c r="BE527" s="194">
        <f>IF(N527="základní",J527,0)</f>
        <v>0</v>
      </c>
      <c r="BF527" s="194">
        <f>IF(N527="snížená",J527,0)</f>
        <v>0</v>
      </c>
      <c r="BG527" s="194">
        <f>IF(N527="zákl. přenesená",J527,0)</f>
        <v>0</v>
      </c>
      <c r="BH527" s="194">
        <f>IF(N527="sníž. přenesená",J527,0)</f>
        <v>0</v>
      </c>
      <c r="BI527" s="194">
        <f>IF(N527="nulová",J527,0)</f>
        <v>0</v>
      </c>
      <c r="BJ527" s="18" t="s">
        <v>83</v>
      </c>
      <c r="BK527" s="194">
        <f>ROUND(I527*H527,2)</f>
        <v>0</v>
      </c>
      <c r="BL527" s="18" t="s">
        <v>3748</v>
      </c>
      <c r="BM527" s="18" t="s">
        <v>4695</v>
      </c>
    </row>
    <row r="528" spans="2:65" s="1" customFormat="1" ht="11.25">
      <c r="B528" s="35"/>
      <c r="C528" s="36"/>
      <c r="D528" s="195" t="s">
        <v>187</v>
      </c>
      <c r="E528" s="36"/>
      <c r="F528" s="196" t="s">
        <v>4694</v>
      </c>
      <c r="G528" s="36"/>
      <c r="H528" s="36"/>
      <c r="I528" s="113"/>
      <c r="J528" s="36"/>
      <c r="K528" s="36"/>
      <c r="L528" s="39"/>
      <c r="M528" s="197"/>
      <c r="N528" s="61"/>
      <c r="O528" s="61"/>
      <c r="P528" s="61"/>
      <c r="Q528" s="61"/>
      <c r="R528" s="61"/>
      <c r="S528" s="61"/>
      <c r="T528" s="62"/>
      <c r="AT528" s="18" t="s">
        <v>187</v>
      </c>
      <c r="AU528" s="18" t="s">
        <v>85</v>
      </c>
    </row>
    <row r="529" spans="2:65" s="1" customFormat="1" ht="48.75">
      <c r="B529" s="35"/>
      <c r="C529" s="36"/>
      <c r="D529" s="195" t="s">
        <v>333</v>
      </c>
      <c r="E529" s="36"/>
      <c r="F529" s="241" t="s">
        <v>4696</v>
      </c>
      <c r="G529" s="36"/>
      <c r="H529" s="36"/>
      <c r="I529" s="113"/>
      <c r="J529" s="36"/>
      <c r="K529" s="36"/>
      <c r="L529" s="39"/>
      <c r="M529" s="197"/>
      <c r="N529" s="61"/>
      <c r="O529" s="61"/>
      <c r="P529" s="61"/>
      <c r="Q529" s="61"/>
      <c r="R529" s="61"/>
      <c r="S529" s="61"/>
      <c r="T529" s="62"/>
      <c r="AT529" s="18" t="s">
        <v>333</v>
      </c>
      <c r="AU529" s="18" t="s">
        <v>85</v>
      </c>
    </row>
    <row r="530" spans="2:65" s="1" customFormat="1" ht="27" customHeight="1">
      <c r="B530" s="35"/>
      <c r="C530" s="245" t="s">
        <v>575</v>
      </c>
      <c r="D530" s="245" t="s">
        <v>970</v>
      </c>
      <c r="E530" s="246" t="s">
        <v>4697</v>
      </c>
      <c r="F530" s="247" t="s">
        <v>4698</v>
      </c>
      <c r="G530" s="248" t="s">
        <v>4699</v>
      </c>
      <c r="H530" s="249">
        <v>36</v>
      </c>
      <c r="I530" s="250"/>
      <c r="J530" s="251">
        <f>ROUND(I530*H530,2)</f>
        <v>0</v>
      </c>
      <c r="K530" s="247" t="s">
        <v>1889</v>
      </c>
      <c r="L530" s="252"/>
      <c r="M530" s="253" t="s">
        <v>19</v>
      </c>
      <c r="N530" s="254" t="s">
        <v>46</v>
      </c>
      <c r="O530" s="61"/>
      <c r="P530" s="192">
        <f>O530*H530</f>
        <v>0</v>
      </c>
      <c r="Q530" s="192">
        <v>4.2999999999999999E-4</v>
      </c>
      <c r="R530" s="192">
        <f>Q530*H530</f>
        <v>1.5479999999999999E-2</v>
      </c>
      <c r="S530" s="192">
        <v>0</v>
      </c>
      <c r="T530" s="193">
        <f>S530*H530</f>
        <v>0</v>
      </c>
      <c r="AR530" s="18" t="s">
        <v>3748</v>
      </c>
      <c r="AT530" s="18" t="s">
        <v>970</v>
      </c>
      <c r="AU530" s="18" t="s">
        <v>85</v>
      </c>
      <c r="AY530" s="18" t="s">
        <v>178</v>
      </c>
      <c r="BE530" s="194">
        <f>IF(N530="základní",J530,0)</f>
        <v>0</v>
      </c>
      <c r="BF530" s="194">
        <f>IF(N530="snížená",J530,0)</f>
        <v>0</v>
      </c>
      <c r="BG530" s="194">
        <f>IF(N530="zákl. přenesená",J530,0)</f>
        <v>0</v>
      </c>
      <c r="BH530" s="194">
        <f>IF(N530="sníž. přenesená",J530,0)</f>
        <v>0</v>
      </c>
      <c r="BI530" s="194">
        <f>IF(N530="nulová",J530,0)</f>
        <v>0</v>
      </c>
      <c r="BJ530" s="18" t="s">
        <v>83</v>
      </c>
      <c r="BK530" s="194">
        <f>ROUND(I530*H530,2)</f>
        <v>0</v>
      </c>
      <c r="BL530" s="18" t="s">
        <v>3748</v>
      </c>
      <c r="BM530" s="18" t="s">
        <v>4700</v>
      </c>
    </row>
    <row r="531" spans="2:65" s="1" customFormat="1" ht="11.25">
      <c r="B531" s="35"/>
      <c r="C531" s="36"/>
      <c r="D531" s="195" t="s">
        <v>187</v>
      </c>
      <c r="E531" s="36"/>
      <c r="F531" s="196" t="s">
        <v>4698</v>
      </c>
      <c r="G531" s="36"/>
      <c r="H531" s="36"/>
      <c r="I531" s="113"/>
      <c r="J531" s="36"/>
      <c r="K531" s="36"/>
      <c r="L531" s="39"/>
      <c r="M531" s="197"/>
      <c r="N531" s="61"/>
      <c r="O531" s="61"/>
      <c r="P531" s="61"/>
      <c r="Q531" s="61"/>
      <c r="R531" s="61"/>
      <c r="S531" s="61"/>
      <c r="T531" s="62"/>
      <c r="AT531" s="18" t="s">
        <v>187</v>
      </c>
      <c r="AU531" s="18" t="s">
        <v>85</v>
      </c>
    </row>
    <row r="532" spans="2:65" s="1" customFormat="1" ht="39">
      <c r="B532" s="35"/>
      <c r="C532" s="36"/>
      <c r="D532" s="195" t="s">
        <v>333</v>
      </c>
      <c r="E532" s="36"/>
      <c r="F532" s="241" t="s">
        <v>4701</v>
      </c>
      <c r="G532" s="36"/>
      <c r="H532" s="36"/>
      <c r="I532" s="113"/>
      <c r="J532" s="36"/>
      <c r="K532" s="36"/>
      <c r="L532" s="39"/>
      <c r="M532" s="197"/>
      <c r="N532" s="61"/>
      <c r="O532" s="61"/>
      <c r="P532" s="61"/>
      <c r="Q532" s="61"/>
      <c r="R532" s="61"/>
      <c r="S532" s="61"/>
      <c r="T532" s="62"/>
      <c r="AT532" s="18" t="s">
        <v>333</v>
      </c>
      <c r="AU532" s="18" t="s">
        <v>85</v>
      </c>
    </row>
    <row r="533" spans="2:65" s="12" customFormat="1" ht="11.25">
      <c r="B533" s="198"/>
      <c r="C533" s="199"/>
      <c r="D533" s="195" t="s">
        <v>189</v>
      </c>
      <c r="E533" s="200" t="s">
        <v>19</v>
      </c>
      <c r="F533" s="201" t="s">
        <v>4702</v>
      </c>
      <c r="G533" s="199"/>
      <c r="H533" s="200" t="s">
        <v>19</v>
      </c>
      <c r="I533" s="202"/>
      <c r="J533" s="199"/>
      <c r="K533" s="199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189</v>
      </c>
      <c r="AU533" s="207" t="s">
        <v>85</v>
      </c>
      <c r="AV533" s="12" t="s">
        <v>83</v>
      </c>
      <c r="AW533" s="12" t="s">
        <v>35</v>
      </c>
      <c r="AX533" s="12" t="s">
        <v>75</v>
      </c>
      <c r="AY533" s="207" t="s">
        <v>178</v>
      </c>
    </row>
    <row r="534" spans="2:65" s="12" customFormat="1" ht="11.25">
      <c r="B534" s="198"/>
      <c r="C534" s="199"/>
      <c r="D534" s="195" t="s">
        <v>189</v>
      </c>
      <c r="E534" s="200" t="s">
        <v>19</v>
      </c>
      <c r="F534" s="201" t="s">
        <v>4691</v>
      </c>
      <c r="G534" s="199"/>
      <c r="H534" s="200" t="s">
        <v>19</v>
      </c>
      <c r="I534" s="202"/>
      <c r="J534" s="199"/>
      <c r="K534" s="199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189</v>
      </c>
      <c r="AU534" s="207" t="s">
        <v>85</v>
      </c>
      <c r="AV534" s="12" t="s">
        <v>83</v>
      </c>
      <c r="AW534" s="12" t="s">
        <v>35</v>
      </c>
      <c r="AX534" s="12" t="s">
        <v>75</v>
      </c>
      <c r="AY534" s="207" t="s">
        <v>178</v>
      </c>
    </row>
    <row r="535" spans="2:65" s="12" customFormat="1" ht="11.25">
      <c r="B535" s="198"/>
      <c r="C535" s="199"/>
      <c r="D535" s="195" t="s">
        <v>189</v>
      </c>
      <c r="E535" s="200" t="s">
        <v>19</v>
      </c>
      <c r="F535" s="201" t="s">
        <v>4703</v>
      </c>
      <c r="G535" s="199"/>
      <c r="H535" s="200" t="s">
        <v>19</v>
      </c>
      <c r="I535" s="202"/>
      <c r="J535" s="199"/>
      <c r="K535" s="199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189</v>
      </c>
      <c r="AU535" s="207" t="s">
        <v>85</v>
      </c>
      <c r="AV535" s="12" t="s">
        <v>83</v>
      </c>
      <c r="AW535" s="12" t="s">
        <v>35</v>
      </c>
      <c r="AX535" s="12" t="s">
        <v>75</v>
      </c>
      <c r="AY535" s="207" t="s">
        <v>178</v>
      </c>
    </row>
    <row r="536" spans="2:65" s="13" customFormat="1" ht="11.25">
      <c r="B536" s="208"/>
      <c r="C536" s="209"/>
      <c r="D536" s="195" t="s">
        <v>189</v>
      </c>
      <c r="E536" s="210" t="s">
        <v>19</v>
      </c>
      <c r="F536" s="211" t="s">
        <v>4704</v>
      </c>
      <c r="G536" s="209"/>
      <c r="H536" s="212">
        <v>36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189</v>
      </c>
      <c r="AU536" s="218" t="s">
        <v>85</v>
      </c>
      <c r="AV536" s="13" t="s">
        <v>85</v>
      </c>
      <c r="AW536" s="13" t="s">
        <v>35</v>
      </c>
      <c r="AX536" s="13" t="s">
        <v>83</v>
      </c>
      <c r="AY536" s="218" t="s">
        <v>178</v>
      </c>
    </row>
    <row r="537" spans="2:65" s="1" customFormat="1" ht="16.5" customHeight="1">
      <c r="B537" s="35"/>
      <c r="C537" s="183" t="s">
        <v>582</v>
      </c>
      <c r="D537" s="183" t="s">
        <v>180</v>
      </c>
      <c r="E537" s="184" t="s">
        <v>4705</v>
      </c>
      <c r="F537" s="185" t="s">
        <v>4706</v>
      </c>
      <c r="G537" s="186" t="s">
        <v>496</v>
      </c>
      <c r="H537" s="187">
        <v>157.29</v>
      </c>
      <c r="I537" s="188"/>
      <c r="J537" s="189">
        <f>ROUND(I537*H537,2)</f>
        <v>0</v>
      </c>
      <c r="K537" s="185" t="s">
        <v>212</v>
      </c>
      <c r="L537" s="39"/>
      <c r="M537" s="190" t="s">
        <v>19</v>
      </c>
      <c r="N537" s="191" t="s">
        <v>46</v>
      </c>
      <c r="O537" s="61"/>
      <c r="P537" s="192">
        <f>O537*H537</f>
        <v>0</v>
      </c>
      <c r="Q537" s="192">
        <v>0</v>
      </c>
      <c r="R537" s="192">
        <f>Q537*H537</f>
        <v>0</v>
      </c>
      <c r="S537" s="192">
        <v>0</v>
      </c>
      <c r="T537" s="193">
        <f>S537*H537</f>
        <v>0</v>
      </c>
      <c r="AR537" s="18" t="s">
        <v>185</v>
      </c>
      <c r="AT537" s="18" t="s">
        <v>180</v>
      </c>
      <c r="AU537" s="18" t="s">
        <v>85</v>
      </c>
      <c r="AY537" s="18" t="s">
        <v>178</v>
      </c>
      <c r="BE537" s="194">
        <f>IF(N537="základní",J537,0)</f>
        <v>0</v>
      </c>
      <c r="BF537" s="194">
        <f>IF(N537="snížená",J537,0)</f>
        <v>0</v>
      </c>
      <c r="BG537" s="194">
        <f>IF(N537="zákl. přenesená",J537,0)</f>
        <v>0</v>
      </c>
      <c r="BH537" s="194">
        <f>IF(N537="sníž. přenesená",J537,0)</f>
        <v>0</v>
      </c>
      <c r="BI537" s="194">
        <f>IF(N537="nulová",J537,0)</f>
        <v>0</v>
      </c>
      <c r="BJ537" s="18" t="s">
        <v>83</v>
      </c>
      <c r="BK537" s="194">
        <f>ROUND(I537*H537,2)</f>
        <v>0</v>
      </c>
      <c r="BL537" s="18" t="s">
        <v>185</v>
      </c>
      <c r="BM537" s="18" t="s">
        <v>4707</v>
      </c>
    </row>
    <row r="538" spans="2:65" s="1" customFormat="1" ht="11.25">
      <c r="B538" s="35"/>
      <c r="C538" s="36"/>
      <c r="D538" s="195" t="s">
        <v>187</v>
      </c>
      <c r="E538" s="36"/>
      <c r="F538" s="196" t="s">
        <v>4706</v>
      </c>
      <c r="G538" s="36"/>
      <c r="H538" s="36"/>
      <c r="I538" s="113"/>
      <c r="J538" s="36"/>
      <c r="K538" s="36"/>
      <c r="L538" s="39"/>
      <c r="M538" s="197"/>
      <c r="N538" s="61"/>
      <c r="O538" s="61"/>
      <c r="P538" s="61"/>
      <c r="Q538" s="61"/>
      <c r="R538" s="61"/>
      <c r="S538" s="61"/>
      <c r="T538" s="62"/>
      <c r="AT538" s="18" t="s">
        <v>187</v>
      </c>
      <c r="AU538" s="18" t="s">
        <v>85</v>
      </c>
    </row>
    <row r="539" spans="2:65" s="12" customFormat="1" ht="11.25">
      <c r="B539" s="198"/>
      <c r="C539" s="199"/>
      <c r="D539" s="195" t="s">
        <v>189</v>
      </c>
      <c r="E539" s="200" t="s">
        <v>19</v>
      </c>
      <c r="F539" s="201" t="s">
        <v>4708</v>
      </c>
      <c r="G539" s="199"/>
      <c r="H539" s="200" t="s">
        <v>19</v>
      </c>
      <c r="I539" s="202"/>
      <c r="J539" s="199"/>
      <c r="K539" s="199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189</v>
      </c>
      <c r="AU539" s="207" t="s">
        <v>85</v>
      </c>
      <c r="AV539" s="12" t="s">
        <v>83</v>
      </c>
      <c r="AW539" s="12" t="s">
        <v>35</v>
      </c>
      <c r="AX539" s="12" t="s">
        <v>75</v>
      </c>
      <c r="AY539" s="207" t="s">
        <v>178</v>
      </c>
    </row>
    <row r="540" spans="2:65" s="13" customFormat="1" ht="11.25">
      <c r="B540" s="208"/>
      <c r="C540" s="209"/>
      <c r="D540" s="195" t="s">
        <v>189</v>
      </c>
      <c r="E540" s="210" t="s">
        <v>19</v>
      </c>
      <c r="F540" s="211" t="s">
        <v>4709</v>
      </c>
      <c r="G540" s="209"/>
      <c r="H540" s="212">
        <v>157.29</v>
      </c>
      <c r="I540" s="213"/>
      <c r="J540" s="209"/>
      <c r="K540" s="209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189</v>
      </c>
      <c r="AU540" s="218" t="s">
        <v>85</v>
      </c>
      <c r="AV540" s="13" t="s">
        <v>85</v>
      </c>
      <c r="AW540" s="13" t="s">
        <v>35</v>
      </c>
      <c r="AX540" s="13" t="s">
        <v>83</v>
      </c>
      <c r="AY540" s="218" t="s">
        <v>178</v>
      </c>
    </row>
    <row r="541" spans="2:65" s="1" customFormat="1" ht="16.5" customHeight="1">
      <c r="B541" s="35"/>
      <c r="C541" s="183" t="s">
        <v>590</v>
      </c>
      <c r="D541" s="183" t="s">
        <v>180</v>
      </c>
      <c r="E541" s="184" t="s">
        <v>4710</v>
      </c>
      <c r="F541" s="185" t="s">
        <v>4711</v>
      </c>
      <c r="G541" s="186" t="s">
        <v>183</v>
      </c>
      <c r="H541" s="187">
        <v>1391.72</v>
      </c>
      <c r="I541" s="188"/>
      <c r="J541" s="189">
        <f>ROUND(I541*H541,2)</f>
        <v>0</v>
      </c>
      <c r="K541" s="185" t="s">
        <v>184</v>
      </c>
      <c r="L541" s="39"/>
      <c r="M541" s="190" t="s">
        <v>19</v>
      </c>
      <c r="N541" s="191" t="s">
        <v>46</v>
      </c>
      <c r="O541" s="61"/>
      <c r="P541" s="192">
        <f>O541*H541</f>
        <v>0</v>
      </c>
      <c r="Q541" s="192">
        <v>6.8099999999999994E-2</v>
      </c>
      <c r="R541" s="192">
        <f>Q541*H541</f>
        <v>94.77613199999999</v>
      </c>
      <c r="S541" s="192">
        <v>0</v>
      </c>
      <c r="T541" s="193">
        <f>S541*H541</f>
        <v>0</v>
      </c>
      <c r="AR541" s="18" t="s">
        <v>185</v>
      </c>
      <c r="AT541" s="18" t="s">
        <v>180</v>
      </c>
      <c r="AU541" s="18" t="s">
        <v>85</v>
      </c>
      <c r="AY541" s="18" t="s">
        <v>178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18" t="s">
        <v>83</v>
      </c>
      <c r="BK541" s="194">
        <f>ROUND(I541*H541,2)</f>
        <v>0</v>
      </c>
      <c r="BL541" s="18" t="s">
        <v>185</v>
      </c>
      <c r="BM541" s="18" t="s">
        <v>4712</v>
      </c>
    </row>
    <row r="542" spans="2:65" s="1" customFormat="1" ht="11.25">
      <c r="B542" s="35"/>
      <c r="C542" s="36"/>
      <c r="D542" s="195" t="s">
        <v>187</v>
      </c>
      <c r="E542" s="36"/>
      <c r="F542" s="196" t="s">
        <v>4713</v>
      </c>
      <c r="G542" s="36"/>
      <c r="H542" s="36"/>
      <c r="I542" s="113"/>
      <c r="J542" s="36"/>
      <c r="K542" s="36"/>
      <c r="L542" s="39"/>
      <c r="M542" s="197"/>
      <c r="N542" s="61"/>
      <c r="O542" s="61"/>
      <c r="P542" s="61"/>
      <c r="Q542" s="61"/>
      <c r="R542" s="61"/>
      <c r="S542" s="61"/>
      <c r="T542" s="62"/>
      <c r="AT542" s="18" t="s">
        <v>187</v>
      </c>
      <c r="AU542" s="18" t="s">
        <v>85</v>
      </c>
    </row>
    <row r="543" spans="2:65" s="1" customFormat="1" ht="19.5">
      <c r="B543" s="35"/>
      <c r="C543" s="36"/>
      <c r="D543" s="195" t="s">
        <v>333</v>
      </c>
      <c r="E543" s="36"/>
      <c r="F543" s="241" t="s">
        <v>4714</v>
      </c>
      <c r="G543" s="36"/>
      <c r="H543" s="36"/>
      <c r="I543" s="113"/>
      <c r="J543" s="36"/>
      <c r="K543" s="36"/>
      <c r="L543" s="39"/>
      <c r="M543" s="197"/>
      <c r="N543" s="61"/>
      <c r="O543" s="61"/>
      <c r="P543" s="61"/>
      <c r="Q543" s="61"/>
      <c r="R543" s="61"/>
      <c r="S543" s="61"/>
      <c r="T543" s="62"/>
      <c r="AT543" s="18" t="s">
        <v>333</v>
      </c>
      <c r="AU543" s="18" t="s">
        <v>85</v>
      </c>
    </row>
    <row r="544" spans="2:65" s="12" customFormat="1" ht="11.25">
      <c r="B544" s="198"/>
      <c r="C544" s="199"/>
      <c r="D544" s="195" t="s">
        <v>189</v>
      </c>
      <c r="E544" s="200" t="s">
        <v>19</v>
      </c>
      <c r="F544" s="201" t="s">
        <v>4657</v>
      </c>
      <c r="G544" s="199"/>
      <c r="H544" s="200" t="s">
        <v>19</v>
      </c>
      <c r="I544" s="202"/>
      <c r="J544" s="199"/>
      <c r="K544" s="199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189</v>
      </c>
      <c r="AU544" s="207" t="s">
        <v>85</v>
      </c>
      <c r="AV544" s="12" t="s">
        <v>83</v>
      </c>
      <c r="AW544" s="12" t="s">
        <v>35</v>
      </c>
      <c r="AX544" s="12" t="s">
        <v>75</v>
      </c>
      <c r="AY544" s="207" t="s">
        <v>178</v>
      </c>
    </row>
    <row r="545" spans="2:65" s="12" customFormat="1" ht="11.25">
      <c r="B545" s="198"/>
      <c r="C545" s="199"/>
      <c r="D545" s="195" t="s">
        <v>189</v>
      </c>
      <c r="E545" s="200" t="s">
        <v>19</v>
      </c>
      <c r="F545" s="201" t="s">
        <v>4715</v>
      </c>
      <c r="G545" s="199"/>
      <c r="H545" s="200" t="s">
        <v>19</v>
      </c>
      <c r="I545" s="202"/>
      <c r="J545" s="199"/>
      <c r="K545" s="199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189</v>
      </c>
      <c r="AU545" s="207" t="s">
        <v>85</v>
      </c>
      <c r="AV545" s="12" t="s">
        <v>83</v>
      </c>
      <c r="AW545" s="12" t="s">
        <v>35</v>
      </c>
      <c r="AX545" s="12" t="s">
        <v>75</v>
      </c>
      <c r="AY545" s="207" t="s">
        <v>178</v>
      </c>
    </row>
    <row r="546" spans="2:65" s="12" customFormat="1" ht="11.25">
      <c r="B546" s="198"/>
      <c r="C546" s="199"/>
      <c r="D546" s="195" t="s">
        <v>189</v>
      </c>
      <c r="E546" s="200" t="s">
        <v>19</v>
      </c>
      <c r="F546" s="201" t="s">
        <v>4659</v>
      </c>
      <c r="G546" s="199"/>
      <c r="H546" s="200" t="s">
        <v>19</v>
      </c>
      <c r="I546" s="202"/>
      <c r="J546" s="199"/>
      <c r="K546" s="199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189</v>
      </c>
      <c r="AU546" s="207" t="s">
        <v>85</v>
      </c>
      <c r="AV546" s="12" t="s">
        <v>83</v>
      </c>
      <c r="AW546" s="12" t="s">
        <v>35</v>
      </c>
      <c r="AX546" s="12" t="s">
        <v>75</v>
      </c>
      <c r="AY546" s="207" t="s">
        <v>178</v>
      </c>
    </row>
    <row r="547" spans="2:65" s="13" customFormat="1" ht="11.25">
      <c r="B547" s="208"/>
      <c r="C547" s="209"/>
      <c r="D547" s="195" t="s">
        <v>189</v>
      </c>
      <c r="E547" s="210" t="s">
        <v>19</v>
      </c>
      <c r="F547" s="211" t="s">
        <v>4660</v>
      </c>
      <c r="G547" s="209"/>
      <c r="H547" s="212">
        <v>719.12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189</v>
      </c>
      <c r="AU547" s="218" t="s">
        <v>85</v>
      </c>
      <c r="AV547" s="13" t="s">
        <v>85</v>
      </c>
      <c r="AW547" s="13" t="s">
        <v>35</v>
      </c>
      <c r="AX547" s="13" t="s">
        <v>75</v>
      </c>
      <c r="AY547" s="218" t="s">
        <v>178</v>
      </c>
    </row>
    <row r="548" spans="2:65" s="13" customFormat="1" ht="11.25">
      <c r="B548" s="208"/>
      <c r="C548" s="209"/>
      <c r="D548" s="195" t="s">
        <v>189</v>
      </c>
      <c r="E548" s="210" t="s">
        <v>19</v>
      </c>
      <c r="F548" s="211" t="s">
        <v>4661</v>
      </c>
      <c r="G548" s="209"/>
      <c r="H548" s="212">
        <v>672.6</v>
      </c>
      <c r="I548" s="213"/>
      <c r="J548" s="209"/>
      <c r="K548" s="209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189</v>
      </c>
      <c r="AU548" s="218" t="s">
        <v>85</v>
      </c>
      <c r="AV548" s="13" t="s">
        <v>85</v>
      </c>
      <c r="AW548" s="13" t="s">
        <v>35</v>
      </c>
      <c r="AX548" s="13" t="s">
        <v>75</v>
      </c>
      <c r="AY548" s="218" t="s">
        <v>178</v>
      </c>
    </row>
    <row r="549" spans="2:65" s="14" customFormat="1" ht="11.25">
      <c r="B549" s="219"/>
      <c r="C549" s="220"/>
      <c r="D549" s="195" t="s">
        <v>189</v>
      </c>
      <c r="E549" s="221" t="s">
        <v>19</v>
      </c>
      <c r="F549" s="222" t="s">
        <v>258</v>
      </c>
      <c r="G549" s="220"/>
      <c r="H549" s="223">
        <v>1391.72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189</v>
      </c>
      <c r="AU549" s="229" t="s">
        <v>85</v>
      </c>
      <c r="AV549" s="14" t="s">
        <v>185</v>
      </c>
      <c r="AW549" s="14" t="s">
        <v>35</v>
      </c>
      <c r="AX549" s="14" t="s">
        <v>83</v>
      </c>
      <c r="AY549" s="229" t="s">
        <v>178</v>
      </c>
    </row>
    <row r="550" spans="2:65" s="1" customFormat="1" ht="16.5" customHeight="1">
      <c r="B550" s="35"/>
      <c r="C550" s="183" t="s">
        <v>600</v>
      </c>
      <c r="D550" s="183" t="s">
        <v>180</v>
      </c>
      <c r="E550" s="184" t="s">
        <v>4716</v>
      </c>
      <c r="F550" s="185" t="s">
        <v>4717</v>
      </c>
      <c r="G550" s="186" t="s">
        <v>183</v>
      </c>
      <c r="H550" s="187">
        <v>10.19</v>
      </c>
      <c r="I550" s="188"/>
      <c r="J550" s="189">
        <f>ROUND(I550*H550,2)</f>
        <v>0</v>
      </c>
      <c r="K550" s="185" t="s">
        <v>184</v>
      </c>
      <c r="L550" s="39"/>
      <c r="M550" s="190" t="s">
        <v>19</v>
      </c>
      <c r="N550" s="191" t="s">
        <v>46</v>
      </c>
      <c r="O550" s="61"/>
      <c r="P550" s="192">
        <f>O550*H550</f>
        <v>0</v>
      </c>
      <c r="Q550" s="192">
        <v>8.4250000000000005E-2</v>
      </c>
      <c r="R550" s="192">
        <f>Q550*H550</f>
        <v>0.85850749999999998</v>
      </c>
      <c r="S550" s="192">
        <v>0</v>
      </c>
      <c r="T550" s="193">
        <f>S550*H550</f>
        <v>0</v>
      </c>
      <c r="AR550" s="18" t="s">
        <v>185</v>
      </c>
      <c r="AT550" s="18" t="s">
        <v>180</v>
      </c>
      <c r="AU550" s="18" t="s">
        <v>85</v>
      </c>
      <c r="AY550" s="18" t="s">
        <v>178</v>
      </c>
      <c r="BE550" s="194">
        <f>IF(N550="základní",J550,0)</f>
        <v>0</v>
      </c>
      <c r="BF550" s="194">
        <f>IF(N550="snížená",J550,0)</f>
        <v>0</v>
      </c>
      <c r="BG550" s="194">
        <f>IF(N550="zákl. přenesená",J550,0)</f>
        <v>0</v>
      </c>
      <c r="BH550" s="194">
        <f>IF(N550="sníž. přenesená",J550,0)</f>
        <v>0</v>
      </c>
      <c r="BI550" s="194">
        <f>IF(N550="nulová",J550,0)</f>
        <v>0</v>
      </c>
      <c r="BJ550" s="18" t="s">
        <v>83</v>
      </c>
      <c r="BK550" s="194">
        <f>ROUND(I550*H550,2)</f>
        <v>0</v>
      </c>
      <c r="BL550" s="18" t="s">
        <v>185</v>
      </c>
      <c r="BM550" s="18" t="s">
        <v>4718</v>
      </c>
    </row>
    <row r="551" spans="2:65" s="1" customFormat="1" ht="29.25">
      <c r="B551" s="35"/>
      <c r="C551" s="36"/>
      <c r="D551" s="195" t="s">
        <v>187</v>
      </c>
      <c r="E551" s="36"/>
      <c r="F551" s="196" t="s">
        <v>4719</v>
      </c>
      <c r="G551" s="36"/>
      <c r="H551" s="36"/>
      <c r="I551" s="113"/>
      <c r="J551" s="36"/>
      <c r="K551" s="36"/>
      <c r="L551" s="39"/>
      <c r="M551" s="197"/>
      <c r="N551" s="61"/>
      <c r="O551" s="61"/>
      <c r="P551" s="61"/>
      <c r="Q551" s="61"/>
      <c r="R551" s="61"/>
      <c r="S551" s="61"/>
      <c r="T551" s="62"/>
      <c r="AT551" s="18" t="s">
        <v>187</v>
      </c>
      <c r="AU551" s="18" t="s">
        <v>85</v>
      </c>
    </row>
    <row r="552" spans="2:65" s="1" customFormat="1" ht="39">
      <c r="B552" s="35"/>
      <c r="C552" s="36"/>
      <c r="D552" s="195" t="s">
        <v>333</v>
      </c>
      <c r="E552" s="36"/>
      <c r="F552" s="241" t="s">
        <v>4720</v>
      </c>
      <c r="G552" s="36"/>
      <c r="H552" s="36"/>
      <c r="I552" s="113"/>
      <c r="J552" s="36"/>
      <c r="K552" s="36"/>
      <c r="L552" s="39"/>
      <c r="M552" s="197"/>
      <c r="N552" s="61"/>
      <c r="O552" s="61"/>
      <c r="P552" s="61"/>
      <c r="Q552" s="61"/>
      <c r="R552" s="61"/>
      <c r="S552" s="61"/>
      <c r="T552" s="62"/>
      <c r="AT552" s="18" t="s">
        <v>333</v>
      </c>
      <c r="AU552" s="18" t="s">
        <v>85</v>
      </c>
    </row>
    <row r="553" spans="2:65" s="12" customFormat="1" ht="11.25">
      <c r="B553" s="198"/>
      <c r="C553" s="199"/>
      <c r="D553" s="195" t="s">
        <v>189</v>
      </c>
      <c r="E553" s="200" t="s">
        <v>19</v>
      </c>
      <c r="F553" s="201" t="s">
        <v>4721</v>
      </c>
      <c r="G553" s="199"/>
      <c r="H553" s="200" t="s">
        <v>19</v>
      </c>
      <c r="I553" s="202"/>
      <c r="J553" s="199"/>
      <c r="K553" s="199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189</v>
      </c>
      <c r="AU553" s="207" t="s">
        <v>85</v>
      </c>
      <c r="AV553" s="12" t="s">
        <v>83</v>
      </c>
      <c r="AW553" s="12" t="s">
        <v>35</v>
      </c>
      <c r="AX553" s="12" t="s">
        <v>75</v>
      </c>
      <c r="AY553" s="207" t="s">
        <v>178</v>
      </c>
    </row>
    <row r="554" spans="2:65" s="13" customFormat="1" ht="11.25">
      <c r="B554" s="208"/>
      <c r="C554" s="209"/>
      <c r="D554" s="195" t="s">
        <v>189</v>
      </c>
      <c r="E554" s="210" t="s">
        <v>19</v>
      </c>
      <c r="F554" s="211" t="s">
        <v>4401</v>
      </c>
      <c r="G554" s="209"/>
      <c r="H554" s="212">
        <v>10.19</v>
      </c>
      <c r="I554" s="213"/>
      <c r="J554" s="209"/>
      <c r="K554" s="209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189</v>
      </c>
      <c r="AU554" s="218" t="s">
        <v>85</v>
      </c>
      <c r="AV554" s="13" t="s">
        <v>85</v>
      </c>
      <c r="AW554" s="13" t="s">
        <v>35</v>
      </c>
      <c r="AX554" s="13" t="s">
        <v>83</v>
      </c>
      <c r="AY554" s="218" t="s">
        <v>178</v>
      </c>
    </row>
    <row r="555" spans="2:65" s="1" customFormat="1" ht="16.5" customHeight="1">
      <c r="B555" s="35"/>
      <c r="C555" s="245" t="s">
        <v>1127</v>
      </c>
      <c r="D555" s="245" t="s">
        <v>970</v>
      </c>
      <c r="E555" s="246" t="s">
        <v>4722</v>
      </c>
      <c r="F555" s="247" t="s">
        <v>4723</v>
      </c>
      <c r="G555" s="248" t="s">
        <v>183</v>
      </c>
      <c r="H555" s="249">
        <v>10.7</v>
      </c>
      <c r="I555" s="250"/>
      <c r="J555" s="251">
        <f>ROUND(I555*H555,2)</f>
        <v>0</v>
      </c>
      <c r="K555" s="247" t="s">
        <v>184</v>
      </c>
      <c r="L555" s="252"/>
      <c r="M555" s="253" t="s">
        <v>19</v>
      </c>
      <c r="N555" s="254" t="s">
        <v>46</v>
      </c>
      <c r="O555" s="61"/>
      <c r="P555" s="192">
        <f>O555*H555</f>
        <v>0</v>
      </c>
      <c r="Q555" s="192">
        <v>0.13100000000000001</v>
      </c>
      <c r="R555" s="192">
        <f>Q555*H555</f>
        <v>1.4016999999999999</v>
      </c>
      <c r="S555" s="192">
        <v>0</v>
      </c>
      <c r="T555" s="193">
        <f>S555*H555</f>
        <v>0</v>
      </c>
      <c r="AR555" s="18" t="s">
        <v>230</v>
      </c>
      <c r="AT555" s="18" t="s">
        <v>970</v>
      </c>
      <c r="AU555" s="18" t="s">
        <v>85</v>
      </c>
      <c r="AY555" s="18" t="s">
        <v>178</v>
      </c>
      <c r="BE555" s="194">
        <f>IF(N555="základní",J555,0)</f>
        <v>0</v>
      </c>
      <c r="BF555" s="194">
        <f>IF(N555="snížená",J555,0)</f>
        <v>0</v>
      </c>
      <c r="BG555" s="194">
        <f>IF(N555="zákl. přenesená",J555,0)</f>
        <v>0</v>
      </c>
      <c r="BH555" s="194">
        <f>IF(N555="sníž. přenesená",J555,0)</f>
        <v>0</v>
      </c>
      <c r="BI555" s="194">
        <f>IF(N555="nulová",J555,0)</f>
        <v>0</v>
      </c>
      <c r="BJ555" s="18" t="s">
        <v>83</v>
      </c>
      <c r="BK555" s="194">
        <f>ROUND(I555*H555,2)</f>
        <v>0</v>
      </c>
      <c r="BL555" s="18" t="s">
        <v>185</v>
      </c>
      <c r="BM555" s="18" t="s">
        <v>4724</v>
      </c>
    </row>
    <row r="556" spans="2:65" s="1" customFormat="1" ht="11.25">
      <c r="B556" s="35"/>
      <c r="C556" s="36"/>
      <c r="D556" s="195" t="s">
        <v>187</v>
      </c>
      <c r="E556" s="36"/>
      <c r="F556" s="196" t="s">
        <v>4723</v>
      </c>
      <c r="G556" s="36"/>
      <c r="H556" s="36"/>
      <c r="I556" s="113"/>
      <c r="J556" s="36"/>
      <c r="K556" s="36"/>
      <c r="L556" s="39"/>
      <c r="M556" s="197"/>
      <c r="N556" s="61"/>
      <c r="O556" s="61"/>
      <c r="P556" s="61"/>
      <c r="Q556" s="61"/>
      <c r="R556" s="61"/>
      <c r="S556" s="61"/>
      <c r="T556" s="62"/>
      <c r="AT556" s="18" t="s">
        <v>187</v>
      </c>
      <c r="AU556" s="18" t="s">
        <v>85</v>
      </c>
    </row>
    <row r="557" spans="2:65" s="13" customFormat="1" ht="11.25">
      <c r="B557" s="208"/>
      <c r="C557" s="209"/>
      <c r="D557" s="195" t="s">
        <v>189</v>
      </c>
      <c r="E557" s="209"/>
      <c r="F557" s="211" t="s">
        <v>4725</v>
      </c>
      <c r="G557" s="209"/>
      <c r="H557" s="212">
        <v>10.7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189</v>
      </c>
      <c r="AU557" s="218" t="s">
        <v>85</v>
      </c>
      <c r="AV557" s="13" t="s">
        <v>85</v>
      </c>
      <c r="AW557" s="13" t="s">
        <v>4</v>
      </c>
      <c r="AX557" s="13" t="s">
        <v>83</v>
      </c>
      <c r="AY557" s="218" t="s">
        <v>178</v>
      </c>
    </row>
    <row r="558" spans="2:65" s="11" customFormat="1" ht="22.9" customHeight="1">
      <c r="B558" s="167"/>
      <c r="C558" s="168"/>
      <c r="D558" s="169" t="s">
        <v>74</v>
      </c>
      <c r="E558" s="181" t="s">
        <v>218</v>
      </c>
      <c r="F558" s="181" t="s">
        <v>1150</v>
      </c>
      <c r="G558" s="168"/>
      <c r="H558" s="168"/>
      <c r="I558" s="171"/>
      <c r="J558" s="182">
        <f>BK558</f>
        <v>0</v>
      </c>
      <c r="K558" s="168"/>
      <c r="L558" s="173"/>
      <c r="M558" s="174"/>
      <c r="N558" s="175"/>
      <c r="O558" s="175"/>
      <c r="P558" s="176">
        <f>SUM(P559:P562)</f>
        <v>0</v>
      </c>
      <c r="Q558" s="175"/>
      <c r="R558" s="176">
        <f>SUM(R559:R562)</f>
        <v>3.831982</v>
      </c>
      <c r="S558" s="175"/>
      <c r="T558" s="177">
        <f>SUM(T559:T562)</f>
        <v>0</v>
      </c>
      <c r="AR558" s="178" t="s">
        <v>83</v>
      </c>
      <c r="AT558" s="179" t="s">
        <v>74</v>
      </c>
      <c r="AU558" s="179" t="s">
        <v>83</v>
      </c>
      <c r="AY558" s="178" t="s">
        <v>178</v>
      </c>
      <c r="BK558" s="180">
        <f>SUM(BK559:BK562)</f>
        <v>0</v>
      </c>
    </row>
    <row r="559" spans="2:65" s="1" customFormat="1" ht="22.5" customHeight="1">
      <c r="B559" s="35"/>
      <c r="C559" s="183" t="s">
        <v>1134</v>
      </c>
      <c r="D559" s="183" t="s">
        <v>180</v>
      </c>
      <c r="E559" s="184" t="s">
        <v>4726</v>
      </c>
      <c r="F559" s="185" t="s">
        <v>4727</v>
      </c>
      <c r="G559" s="186" t="s">
        <v>183</v>
      </c>
      <c r="H559" s="187">
        <v>41.72</v>
      </c>
      <c r="I559" s="188"/>
      <c r="J559" s="189">
        <f>ROUND(I559*H559,2)</f>
        <v>0</v>
      </c>
      <c r="K559" s="185" t="s">
        <v>487</v>
      </c>
      <c r="L559" s="39"/>
      <c r="M559" s="190" t="s">
        <v>19</v>
      </c>
      <c r="N559" s="191" t="s">
        <v>46</v>
      </c>
      <c r="O559" s="61"/>
      <c r="P559" s="192">
        <f>O559*H559</f>
        <v>0</v>
      </c>
      <c r="Q559" s="192">
        <v>9.1850000000000001E-2</v>
      </c>
      <c r="R559" s="192">
        <f>Q559*H559</f>
        <v>3.831982</v>
      </c>
      <c r="S559" s="192">
        <v>0</v>
      </c>
      <c r="T559" s="193">
        <f>S559*H559</f>
        <v>0</v>
      </c>
      <c r="AR559" s="18" t="s">
        <v>185</v>
      </c>
      <c r="AT559" s="18" t="s">
        <v>180</v>
      </c>
      <c r="AU559" s="18" t="s">
        <v>85</v>
      </c>
      <c r="AY559" s="18" t="s">
        <v>178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18" t="s">
        <v>83</v>
      </c>
      <c r="BK559" s="194">
        <f>ROUND(I559*H559,2)</f>
        <v>0</v>
      </c>
      <c r="BL559" s="18" t="s">
        <v>185</v>
      </c>
      <c r="BM559" s="18" t="s">
        <v>4728</v>
      </c>
    </row>
    <row r="560" spans="2:65" s="1" customFormat="1" ht="11.25">
      <c r="B560" s="35"/>
      <c r="C560" s="36"/>
      <c r="D560" s="195" t="s">
        <v>187</v>
      </c>
      <c r="E560" s="36"/>
      <c r="F560" s="196" t="s">
        <v>4729</v>
      </c>
      <c r="G560" s="36"/>
      <c r="H560" s="36"/>
      <c r="I560" s="113"/>
      <c r="J560" s="36"/>
      <c r="K560" s="36"/>
      <c r="L560" s="39"/>
      <c r="M560" s="197"/>
      <c r="N560" s="61"/>
      <c r="O560" s="61"/>
      <c r="P560" s="61"/>
      <c r="Q560" s="61"/>
      <c r="R560" s="61"/>
      <c r="S560" s="61"/>
      <c r="T560" s="62"/>
      <c r="AT560" s="18" t="s">
        <v>187</v>
      </c>
      <c r="AU560" s="18" t="s">
        <v>85</v>
      </c>
    </row>
    <row r="561" spans="2:65" s="12" customFormat="1" ht="11.25">
      <c r="B561" s="198"/>
      <c r="C561" s="199"/>
      <c r="D561" s="195" t="s">
        <v>189</v>
      </c>
      <c r="E561" s="200" t="s">
        <v>19</v>
      </c>
      <c r="F561" s="201" t="s">
        <v>4730</v>
      </c>
      <c r="G561" s="199"/>
      <c r="H561" s="200" t="s">
        <v>19</v>
      </c>
      <c r="I561" s="202"/>
      <c r="J561" s="199"/>
      <c r="K561" s="199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189</v>
      </c>
      <c r="AU561" s="207" t="s">
        <v>85</v>
      </c>
      <c r="AV561" s="12" t="s">
        <v>83</v>
      </c>
      <c r="AW561" s="12" t="s">
        <v>35</v>
      </c>
      <c r="AX561" s="12" t="s">
        <v>75</v>
      </c>
      <c r="AY561" s="207" t="s">
        <v>178</v>
      </c>
    </row>
    <row r="562" spans="2:65" s="13" customFormat="1" ht="11.25">
      <c r="B562" s="208"/>
      <c r="C562" s="209"/>
      <c r="D562" s="195" t="s">
        <v>189</v>
      </c>
      <c r="E562" s="210" t="s">
        <v>19</v>
      </c>
      <c r="F562" s="211" t="s">
        <v>4529</v>
      </c>
      <c r="G562" s="209"/>
      <c r="H562" s="212">
        <v>41.72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189</v>
      </c>
      <c r="AU562" s="218" t="s">
        <v>85</v>
      </c>
      <c r="AV562" s="13" t="s">
        <v>85</v>
      </c>
      <c r="AW562" s="13" t="s">
        <v>35</v>
      </c>
      <c r="AX562" s="13" t="s">
        <v>83</v>
      </c>
      <c r="AY562" s="218" t="s">
        <v>178</v>
      </c>
    </row>
    <row r="563" spans="2:65" s="11" customFormat="1" ht="22.9" customHeight="1">
      <c r="B563" s="167"/>
      <c r="C563" s="168"/>
      <c r="D563" s="169" t="s">
        <v>74</v>
      </c>
      <c r="E563" s="181" t="s">
        <v>216</v>
      </c>
      <c r="F563" s="181" t="s">
        <v>1723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SUM(P564:P638)</f>
        <v>0</v>
      </c>
      <c r="Q563" s="175"/>
      <c r="R563" s="176">
        <f>SUM(R564:R638)</f>
        <v>52.361044499999998</v>
      </c>
      <c r="S563" s="175"/>
      <c r="T563" s="177">
        <f>SUM(T564:T638)</f>
        <v>46.331800000000008</v>
      </c>
      <c r="AR563" s="178" t="s">
        <v>83</v>
      </c>
      <c r="AT563" s="179" t="s">
        <v>74</v>
      </c>
      <c r="AU563" s="179" t="s">
        <v>83</v>
      </c>
      <c r="AY563" s="178" t="s">
        <v>178</v>
      </c>
      <c r="BK563" s="180">
        <f>SUM(BK564:BK638)</f>
        <v>0</v>
      </c>
    </row>
    <row r="564" spans="2:65" s="1" customFormat="1" ht="16.5" customHeight="1">
      <c r="B564" s="35"/>
      <c r="C564" s="183" t="s">
        <v>1151</v>
      </c>
      <c r="D564" s="183" t="s">
        <v>180</v>
      </c>
      <c r="E564" s="184" t="s">
        <v>4731</v>
      </c>
      <c r="F564" s="185" t="s">
        <v>4732</v>
      </c>
      <c r="G564" s="186" t="s">
        <v>496</v>
      </c>
      <c r="H564" s="187">
        <v>228.7</v>
      </c>
      <c r="I564" s="188"/>
      <c r="J564" s="189">
        <f>ROUND(I564*H564,2)</f>
        <v>0</v>
      </c>
      <c r="K564" s="185" t="s">
        <v>184</v>
      </c>
      <c r="L564" s="39"/>
      <c r="M564" s="190" t="s">
        <v>19</v>
      </c>
      <c r="N564" s="191" t="s">
        <v>46</v>
      </c>
      <c r="O564" s="61"/>
      <c r="P564" s="192">
        <f>O564*H564</f>
        <v>0</v>
      </c>
      <c r="Q564" s="192">
        <v>0.10095</v>
      </c>
      <c r="R564" s="192">
        <f>Q564*H564</f>
        <v>23.087264999999999</v>
      </c>
      <c r="S564" s="192">
        <v>0</v>
      </c>
      <c r="T564" s="193">
        <f>S564*H564</f>
        <v>0</v>
      </c>
      <c r="AR564" s="18" t="s">
        <v>185</v>
      </c>
      <c r="AT564" s="18" t="s">
        <v>180</v>
      </c>
      <c r="AU564" s="18" t="s">
        <v>85</v>
      </c>
      <c r="AY564" s="18" t="s">
        <v>178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18" t="s">
        <v>83</v>
      </c>
      <c r="BK564" s="194">
        <f>ROUND(I564*H564,2)</f>
        <v>0</v>
      </c>
      <c r="BL564" s="18" t="s">
        <v>185</v>
      </c>
      <c r="BM564" s="18" t="s">
        <v>4733</v>
      </c>
    </row>
    <row r="565" spans="2:65" s="1" customFormat="1" ht="19.5">
      <c r="B565" s="35"/>
      <c r="C565" s="36"/>
      <c r="D565" s="195" t="s">
        <v>187</v>
      </c>
      <c r="E565" s="36"/>
      <c r="F565" s="196" t="s">
        <v>4734</v>
      </c>
      <c r="G565" s="36"/>
      <c r="H565" s="36"/>
      <c r="I565" s="113"/>
      <c r="J565" s="36"/>
      <c r="K565" s="36"/>
      <c r="L565" s="39"/>
      <c r="M565" s="197"/>
      <c r="N565" s="61"/>
      <c r="O565" s="61"/>
      <c r="P565" s="61"/>
      <c r="Q565" s="61"/>
      <c r="R565" s="61"/>
      <c r="S565" s="61"/>
      <c r="T565" s="62"/>
      <c r="AT565" s="18" t="s">
        <v>187</v>
      </c>
      <c r="AU565" s="18" t="s">
        <v>85</v>
      </c>
    </row>
    <row r="566" spans="2:65" s="12" customFormat="1" ht="11.25">
      <c r="B566" s="198"/>
      <c r="C566" s="199"/>
      <c r="D566" s="195" t="s">
        <v>189</v>
      </c>
      <c r="E566" s="200" t="s">
        <v>19</v>
      </c>
      <c r="F566" s="201" t="s">
        <v>4509</v>
      </c>
      <c r="G566" s="199"/>
      <c r="H566" s="200" t="s">
        <v>19</v>
      </c>
      <c r="I566" s="202"/>
      <c r="J566" s="199"/>
      <c r="K566" s="199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189</v>
      </c>
      <c r="AU566" s="207" t="s">
        <v>85</v>
      </c>
      <c r="AV566" s="12" t="s">
        <v>83</v>
      </c>
      <c r="AW566" s="12" t="s">
        <v>35</v>
      </c>
      <c r="AX566" s="12" t="s">
        <v>75</v>
      </c>
      <c r="AY566" s="207" t="s">
        <v>178</v>
      </c>
    </row>
    <row r="567" spans="2:65" s="13" customFormat="1" ht="11.25">
      <c r="B567" s="208"/>
      <c r="C567" s="209"/>
      <c r="D567" s="195" t="s">
        <v>189</v>
      </c>
      <c r="E567" s="210" t="s">
        <v>19</v>
      </c>
      <c r="F567" s="211" t="s">
        <v>4735</v>
      </c>
      <c r="G567" s="209"/>
      <c r="H567" s="212">
        <v>111.6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189</v>
      </c>
      <c r="AU567" s="218" t="s">
        <v>85</v>
      </c>
      <c r="AV567" s="13" t="s">
        <v>85</v>
      </c>
      <c r="AW567" s="13" t="s">
        <v>35</v>
      </c>
      <c r="AX567" s="13" t="s">
        <v>75</v>
      </c>
      <c r="AY567" s="218" t="s">
        <v>178</v>
      </c>
    </row>
    <row r="568" spans="2:65" s="12" customFormat="1" ht="11.25">
      <c r="B568" s="198"/>
      <c r="C568" s="199"/>
      <c r="D568" s="195" t="s">
        <v>189</v>
      </c>
      <c r="E568" s="200" t="s">
        <v>19</v>
      </c>
      <c r="F568" s="201" t="s">
        <v>4511</v>
      </c>
      <c r="G568" s="199"/>
      <c r="H568" s="200" t="s">
        <v>19</v>
      </c>
      <c r="I568" s="202"/>
      <c r="J568" s="199"/>
      <c r="K568" s="199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189</v>
      </c>
      <c r="AU568" s="207" t="s">
        <v>85</v>
      </c>
      <c r="AV568" s="12" t="s">
        <v>83</v>
      </c>
      <c r="AW568" s="12" t="s">
        <v>35</v>
      </c>
      <c r="AX568" s="12" t="s">
        <v>75</v>
      </c>
      <c r="AY568" s="207" t="s">
        <v>178</v>
      </c>
    </row>
    <row r="569" spans="2:65" s="13" customFormat="1" ht="11.25">
      <c r="B569" s="208"/>
      <c r="C569" s="209"/>
      <c r="D569" s="195" t="s">
        <v>189</v>
      </c>
      <c r="E569" s="210" t="s">
        <v>19</v>
      </c>
      <c r="F569" s="211" t="s">
        <v>4407</v>
      </c>
      <c r="G569" s="209"/>
      <c r="H569" s="212">
        <v>12.8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189</v>
      </c>
      <c r="AU569" s="218" t="s">
        <v>85</v>
      </c>
      <c r="AV569" s="13" t="s">
        <v>85</v>
      </c>
      <c r="AW569" s="13" t="s">
        <v>35</v>
      </c>
      <c r="AX569" s="13" t="s">
        <v>75</v>
      </c>
      <c r="AY569" s="218" t="s">
        <v>178</v>
      </c>
    </row>
    <row r="570" spans="2:65" s="15" customFormat="1" ht="11.25">
      <c r="B570" s="230"/>
      <c r="C570" s="231"/>
      <c r="D570" s="195" t="s">
        <v>189</v>
      </c>
      <c r="E570" s="232" t="s">
        <v>19</v>
      </c>
      <c r="F570" s="233" t="s">
        <v>274</v>
      </c>
      <c r="G570" s="231"/>
      <c r="H570" s="234">
        <v>124.4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189</v>
      </c>
      <c r="AU570" s="240" t="s">
        <v>85</v>
      </c>
      <c r="AV570" s="15" t="s">
        <v>198</v>
      </c>
      <c r="AW570" s="15" t="s">
        <v>35</v>
      </c>
      <c r="AX570" s="15" t="s">
        <v>75</v>
      </c>
      <c r="AY570" s="240" t="s">
        <v>178</v>
      </c>
    </row>
    <row r="571" spans="2:65" s="12" customFormat="1" ht="11.25">
      <c r="B571" s="198"/>
      <c r="C571" s="199"/>
      <c r="D571" s="195" t="s">
        <v>189</v>
      </c>
      <c r="E571" s="200" t="s">
        <v>19</v>
      </c>
      <c r="F571" s="201" t="s">
        <v>4736</v>
      </c>
      <c r="G571" s="199"/>
      <c r="H571" s="200" t="s">
        <v>19</v>
      </c>
      <c r="I571" s="202"/>
      <c r="J571" s="199"/>
      <c r="K571" s="199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189</v>
      </c>
      <c r="AU571" s="207" t="s">
        <v>85</v>
      </c>
      <c r="AV571" s="12" t="s">
        <v>83</v>
      </c>
      <c r="AW571" s="12" t="s">
        <v>35</v>
      </c>
      <c r="AX571" s="12" t="s">
        <v>75</v>
      </c>
      <c r="AY571" s="207" t="s">
        <v>178</v>
      </c>
    </row>
    <row r="572" spans="2:65" s="13" customFormat="1" ht="11.25">
      <c r="B572" s="208"/>
      <c r="C572" s="209"/>
      <c r="D572" s="195" t="s">
        <v>189</v>
      </c>
      <c r="E572" s="210" t="s">
        <v>19</v>
      </c>
      <c r="F572" s="211" t="s">
        <v>4737</v>
      </c>
      <c r="G572" s="209"/>
      <c r="H572" s="212">
        <v>104.3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189</v>
      </c>
      <c r="AU572" s="218" t="s">
        <v>85</v>
      </c>
      <c r="AV572" s="13" t="s">
        <v>85</v>
      </c>
      <c r="AW572" s="13" t="s">
        <v>35</v>
      </c>
      <c r="AX572" s="13" t="s">
        <v>75</v>
      </c>
      <c r="AY572" s="218" t="s">
        <v>178</v>
      </c>
    </row>
    <row r="573" spans="2:65" s="14" customFormat="1" ht="11.25">
      <c r="B573" s="219"/>
      <c r="C573" s="220"/>
      <c r="D573" s="195" t="s">
        <v>189</v>
      </c>
      <c r="E573" s="221" t="s">
        <v>19</v>
      </c>
      <c r="F573" s="222" t="s">
        <v>258</v>
      </c>
      <c r="G573" s="220"/>
      <c r="H573" s="223">
        <v>228.7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189</v>
      </c>
      <c r="AU573" s="229" t="s">
        <v>85</v>
      </c>
      <c r="AV573" s="14" t="s">
        <v>185</v>
      </c>
      <c r="AW573" s="14" t="s">
        <v>35</v>
      </c>
      <c r="AX573" s="14" t="s">
        <v>83</v>
      </c>
      <c r="AY573" s="229" t="s">
        <v>178</v>
      </c>
    </row>
    <row r="574" spans="2:65" s="1" customFormat="1" ht="16.5" customHeight="1">
      <c r="B574" s="35"/>
      <c r="C574" s="245" t="s">
        <v>1160</v>
      </c>
      <c r="D574" s="245" t="s">
        <v>970</v>
      </c>
      <c r="E574" s="246" t="s">
        <v>4738</v>
      </c>
      <c r="F574" s="247" t="s">
        <v>4739</v>
      </c>
      <c r="G574" s="248" t="s">
        <v>496</v>
      </c>
      <c r="H574" s="249">
        <v>233.274</v>
      </c>
      <c r="I574" s="250"/>
      <c r="J574" s="251">
        <f>ROUND(I574*H574,2)</f>
        <v>0</v>
      </c>
      <c r="K574" s="247" t="s">
        <v>184</v>
      </c>
      <c r="L574" s="252"/>
      <c r="M574" s="253" t="s">
        <v>19</v>
      </c>
      <c r="N574" s="254" t="s">
        <v>46</v>
      </c>
      <c r="O574" s="61"/>
      <c r="P574" s="192">
        <f>O574*H574</f>
        <v>0</v>
      </c>
      <c r="Q574" s="192">
        <v>2.8000000000000001E-2</v>
      </c>
      <c r="R574" s="192">
        <f>Q574*H574</f>
        <v>6.5316720000000004</v>
      </c>
      <c r="S574" s="192">
        <v>0</v>
      </c>
      <c r="T574" s="193">
        <f>S574*H574</f>
        <v>0</v>
      </c>
      <c r="AR574" s="18" t="s">
        <v>230</v>
      </c>
      <c r="AT574" s="18" t="s">
        <v>970</v>
      </c>
      <c r="AU574" s="18" t="s">
        <v>85</v>
      </c>
      <c r="AY574" s="18" t="s">
        <v>178</v>
      </c>
      <c r="BE574" s="194">
        <f>IF(N574="základní",J574,0)</f>
        <v>0</v>
      </c>
      <c r="BF574" s="194">
        <f>IF(N574="snížená",J574,0)</f>
        <v>0</v>
      </c>
      <c r="BG574" s="194">
        <f>IF(N574="zákl. přenesená",J574,0)</f>
        <v>0</v>
      </c>
      <c r="BH574" s="194">
        <f>IF(N574="sníž. přenesená",J574,0)</f>
        <v>0</v>
      </c>
      <c r="BI574" s="194">
        <f>IF(N574="nulová",J574,0)</f>
        <v>0</v>
      </c>
      <c r="BJ574" s="18" t="s">
        <v>83</v>
      </c>
      <c r="BK574" s="194">
        <f>ROUND(I574*H574,2)</f>
        <v>0</v>
      </c>
      <c r="BL574" s="18" t="s">
        <v>185</v>
      </c>
      <c r="BM574" s="18" t="s">
        <v>4740</v>
      </c>
    </row>
    <row r="575" spans="2:65" s="1" customFormat="1" ht="11.25">
      <c r="B575" s="35"/>
      <c r="C575" s="36"/>
      <c r="D575" s="195" t="s">
        <v>187</v>
      </c>
      <c r="E575" s="36"/>
      <c r="F575" s="196" t="s">
        <v>4739</v>
      </c>
      <c r="G575" s="36"/>
      <c r="H575" s="36"/>
      <c r="I575" s="113"/>
      <c r="J575" s="36"/>
      <c r="K575" s="36"/>
      <c r="L575" s="39"/>
      <c r="M575" s="197"/>
      <c r="N575" s="61"/>
      <c r="O575" s="61"/>
      <c r="P575" s="61"/>
      <c r="Q575" s="61"/>
      <c r="R575" s="61"/>
      <c r="S575" s="61"/>
      <c r="T575" s="62"/>
      <c r="AT575" s="18" t="s">
        <v>187</v>
      </c>
      <c r="AU575" s="18" t="s">
        <v>85</v>
      </c>
    </row>
    <row r="576" spans="2:65" s="13" customFormat="1" ht="11.25">
      <c r="B576" s="208"/>
      <c r="C576" s="209"/>
      <c r="D576" s="195" t="s">
        <v>189</v>
      </c>
      <c r="E576" s="209"/>
      <c r="F576" s="211" t="s">
        <v>4741</v>
      </c>
      <c r="G576" s="209"/>
      <c r="H576" s="212">
        <v>233.274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189</v>
      </c>
      <c r="AU576" s="218" t="s">
        <v>85</v>
      </c>
      <c r="AV576" s="13" t="s">
        <v>85</v>
      </c>
      <c r="AW576" s="13" t="s">
        <v>4</v>
      </c>
      <c r="AX576" s="13" t="s">
        <v>83</v>
      </c>
      <c r="AY576" s="218" t="s">
        <v>178</v>
      </c>
    </row>
    <row r="577" spans="2:65" s="1" customFormat="1" ht="16.5" customHeight="1">
      <c r="B577" s="35"/>
      <c r="C577" s="183" t="s">
        <v>1236</v>
      </c>
      <c r="D577" s="183" t="s">
        <v>180</v>
      </c>
      <c r="E577" s="184" t="s">
        <v>4742</v>
      </c>
      <c r="F577" s="185" t="s">
        <v>4743</v>
      </c>
      <c r="G577" s="186" t="s">
        <v>496</v>
      </c>
      <c r="H577" s="187">
        <v>70</v>
      </c>
      <c r="I577" s="188"/>
      <c r="J577" s="189">
        <f>ROUND(I577*H577,2)</f>
        <v>0</v>
      </c>
      <c r="K577" s="185" t="s">
        <v>184</v>
      </c>
      <c r="L577" s="39"/>
      <c r="M577" s="190" t="s">
        <v>19</v>
      </c>
      <c r="N577" s="191" t="s">
        <v>46</v>
      </c>
      <c r="O577" s="61"/>
      <c r="P577" s="192">
        <f>O577*H577</f>
        <v>0</v>
      </c>
      <c r="Q577" s="192">
        <v>0.29221000000000003</v>
      </c>
      <c r="R577" s="192">
        <f>Q577*H577</f>
        <v>20.454700000000003</v>
      </c>
      <c r="S577" s="192">
        <v>0</v>
      </c>
      <c r="T577" s="193">
        <f>S577*H577</f>
        <v>0</v>
      </c>
      <c r="AR577" s="18" t="s">
        <v>185</v>
      </c>
      <c r="AT577" s="18" t="s">
        <v>180</v>
      </c>
      <c r="AU577" s="18" t="s">
        <v>85</v>
      </c>
      <c r="AY577" s="18" t="s">
        <v>178</v>
      </c>
      <c r="BE577" s="194">
        <f>IF(N577="základní",J577,0)</f>
        <v>0</v>
      </c>
      <c r="BF577" s="194">
        <f>IF(N577="snížená",J577,0)</f>
        <v>0</v>
      </c>
      <c r="BG577" s="194">
        <f>IF(N577="zákl. přenesená",J577,0)</f>
        <v>0</v>
      </c>
      <c r="BH577" s="194">
        <f>IF(N577="sníž. přenesená",J577,0)</f>
        <v>0</v>
      </c>
      <c r="BI577" s="194">
        <f>IF(N577="nulová",J577,0)</f>
        <v>0</v>
      </c>
      <c r="BJ577" s="18" t="s">
        <v>83</v>
      </c>
      <c r="BK577" s="194">
        <f>ROUND(I577*H577,2)</f>
        <v>0</v>
      </c>
      <c r="BL577" s="18" t="s">
        <v>185</v>
      </c>
      <c r="BM577" s="18" t="s">
        <v>4744</v>
      </c>
    </row>
    <row r="578" spans="2:65" s="1" customFormat="1" ht="11.25">
      <c r="B578" s="35"/>
      <c r="C578" s="36"/>
      <c r="D578" s="195" t="s">
        <v>187</v>
      </c>
      <c r="E578" s="36"/>
      <c r="F578" s="196" t="s">
        <v>4745</v>
      </c>
      <c r="G578" s="36"/>
      <c r="H578" s="36"/>
      <c r="I578" s="113"/>
      <c r="J578" s="36"/>
      <c r="K578" s="36"/>
      <c r="L578" s="39"/>
      <c r="M578" s="197"/>
      <c r="N578" s="61"/>
      <c r="O578" s="61"/>
      <c r="P578" s="61"/>
      <c r="Q578" s="61"/>
      <c r="R578" s="61"/>
      <c r="S578" s="61"/>
      <c r="T578" s="62"/>
      <c r="AT578" s="18" t="s">
        <v>187</v>
      </c>
      <c r="AU578" s="18" t="s">
        <v>85</v>
      </c>
    </row>
    <row r="579" spans="2:65" s="12" customFormat="1" ht="11.25">
      <c r="B579" s="198"/>
      <c r="C579" s="199"/>
      <c r="D579" s="195" t="s">
        <v>189</v>
      </c>
      <c r="E579" s="200" t="s">
        <v>19</v>
      </c>
      <c r="F579" s="201" t="s">
        <v>4746</v>
      </c>
      <c r="G579" s="199"/>
      <c r="H579" s="200" t="s">
        <v>19</v>
      </c>
      <c r="I579" s="202"/>
      <c r="J579" s="199"/>
      <c r="K579" s="199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189</v>
      </c>
      <c r="AU579" s="207" t="s">
        <v>85</v>
      </c>
      <c r="AV579" s="12" t="s">
        <v>83</v>
      </c>
      <c r="AW579" s="12" t="s">
        <v>35</v>
      </c>
      <c r="AX579" s="12" t="s">
        <v>75</v>
      </c>
      <c r="AY579" s="207" t="s">
        <v>178</v>
      </c>
    </row>
    <row r="580" spans="2:65" s="13" customFormat="1" ht="11.25">
      <c r="B580" s="208"/>
      <c r="C580" s="209"/>
      <c r="D580" s="195" t="s">
        <v>189</v>
      </c>
      <c r="E580" s="210" t="s">
        <v>19</v>
      </c>
      <c r="F580" s="211" t="s">
        <v>4747</v>
      </c>
      <c r="G580" s="209"/>
      <c r="H580" s="212">
        <v>70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189</v>
      </c>
      <c r="AU580" s="218" t="s">
        <v>85</v>
      </c>
      <c r="AV580" s="13" t="s">
        <v>85</v>
      </c>
      <c r="AW580" s="13" t="s">
        <v>35</v>
      </c>
      <c r="AX580" s="13" t="s">
        <v>83</v>
      </c>
      <c r="AY580" s="218" t="s">
        <v>178</v>
      </c>
    </row>
    <row r="581" spans="2:65" s="1" customFormat="1" ht="27.75" customHeight="1">
      <c r="B581" s="35"/>
      <c r="C581" s="245" t="s">
        <v>1259</v>
      </c>
      <c r="D581" s="245" t="s">
        <v>970</v>
      </c>
      <c r="E581" s="246" t="s">
        <v>4748</v>
      </c>
      <c r="F581" s="247" t="s">
        <v>4749</v>
      </c>
      <c r="G581" s="248" t="s">
        <v>291</v>
      </c>
      <c r="H581" s="249">
        <v>69</v>
      </c>
      <c r="I581" s="250"/>
      <c r="J581" s="251">
        <f>ROUND(I581*H581,2)</f>
        <v>0</v>
      </c>
      <c r="K581" s="247" t="s">
        <v>1889</v>
      </c>
      <c r="L581" s="252"/>
      <c r="M581" s="253" t="s">
        <v>19</v>
      </c>
      <c r="N581" s="254" t="s">
        <v>46</v>
      </c>
      <c r="O581" s="61"/>
      <c r="P581" s="192">
        <f>O581*H581</f>
        <v>0</v>
      </c>
      <c r="Q581" s="192">
        <v>3.3999999999999998E-3</v>
      </c>
      <c r="R581" s="192">
        <f>Q581*H581</f>
        <v>0.23459999999999998</v>
      </c>
      <c r="S581" s="192">
        <v>0</v>
      </c>
      <c r="T581" s="193">
        <f>S581*H581</f>
        <v>0</v>
      </c>
      <c r="AR581" s="18" t="s">
        <v>230</v>
      </c>
      <c r="AT581" s="18" t="s">
        <v>970</v>
      </c>
      <c r="AU581" s="18" t="s">
        <v>85</v>
      </c>
      <c r="AY581" s="18" t="s">
        <v>178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18" t="s">
        <v>83</v>
      </c>
      <c r="BK581" s="194">
        <f>ROUND(I581*H581,2)</f>
        <v>0</v>
      </c>
      <c r="BL581" s="18" t="s">
        <v>185</v>
      </c>
      <c r="BM581" s="18" t="s">
        <v>4750</v>
      </c>
    </row>
    <row r="582" spans="2:65" s="1" customFormat="1" ht="11.25">
      <c r="B582" s="35"/>
      <c r="C582" s="36"/>
      <c r="D582" s="195" t="s">
        <v>187</v>
      </c>
      <c r="E582" s="36"/>
      <c r="F582" s="196" t="s">
        <v>4751</v>
      </c>
      <c r="G582" s="36"/>
      <c r="H582" s="36"/>
      <c r="I582" s="113"/>
      <c r="J582" s="36"/>
      <c r="K582" s="36"/>
      <c r="L582" s="39"/>
      <c r="M582" s="197"/>
      <c r="N582" s="61"/>
      <c r="O582" s="61"/>
      <c r="P582" s="61"/>
      <c r="Q582" s="61"/>
      <c r="R582" s="61"/>
      <c r="S582" s="61"/>
      <c r="T582" s="62"/>
      <c r="AT582" s="18" t="s">
        <v>187</v>
      </c>
      <c r="AU582" s="18" t="s">
        <v>85</v>
      </c>
    </row>
    <row r="583" spans="2:65" s="1" customFormat="1" ht="107.25">
      <c r="B583" s="35"/>
      <c r="C583" s="36"/>
      <c r="D583" s="195" t="s">
        <v>333</v>
      </c>
      <c r="E583" s="36"/>
      <c r="F583" s="241" t="s">
        <v>4752</v>
      </c>
      <c r="G583" s="36"/>
      <c r="H583" s="36"/>
      <c r="I583" s="113"/>
      <c r="J583" s="36"/>
      <c r="K583" s="36"/>
      <c r="L583" s="39"/>
      <c r="M583" s="197"/>
      <c r="N583" s="61"/>
      <c r="O583" s="61"/>
      <c r="P583" s="61"/>
      <c r="Q583" s="61"/>
      <c r="R583" s="61"/>
      <c r="S583" s="61"/>
      <c r="T583" s="62"/>
      <c r="AT583" s="18" t="s">
        <v>333</v>
      </c>
      <c r="AU583" s="18" t="s">
        <v>85</v>
      </c>
    </row>
    <row r="584" spans="2:65" s="1" customFormat="1" ht="26.25" customHeight="1">
      <c r="B584" s="35"/>
      <c r="C584" s="245" t="s">
        <v>1284</v>
      </c>
      <c r="D584" s="245" t="s">
        <v>970</v>
      </c>
      <c r="E584" s="246" t="s">
        <v>4753</v>
      </c>
      <c r="F584" s="247" t="s">
        <v>4754</v>
      </c>
      <c r="G584" s="248" t="s">
        <v>291</v>
      </c>
      <c r="H584" s="249">
        <v>2</v>
      </c>
      <c r="I584" s="250"/>
      <c r="J584" s="251">
        <f>ROUND(I584*H584,2)</f>
        <v>0</v>
      </c>
      <c r="K584" s="247" t="s">
        <v>1889</v>
      </c>
      <c r="L584" s="252"/>
      <c r="M584" s="253" t="s">
        <v>19</v>
      </c>
      <c r="N584" s="254" t="s">
        <v>46</v>
      </c>
      <c r="O584" s="61"/>
      <c r="P584" s="192">
        <f>O584*H584</f>
        <v>0</v>
      </c>
      <c r="Q584" s="192">
        <v>4.5999999999999999E-3</v>
      </c>
      <c r="R584" s="192">
        <f>Q584*H584</f>
        <v>9.1999999999999998E-3</v>
      </c>
      <c r="S584" s="192">
        <v>0</v>
      </c>
      <c r="T584" s="193">
        <f>S584*H584</f>
        <v>0</v>
      </c>
      <c r="AR584" s="18" t="s">
        <v>230</v>
      </c>
      <c r="AT584" s="18" t="s">
        <v>970</v>
      </c>
      <c r="AU584" s="18" t="s">
        <v>85</v>
      </c>
      <c r="AY584" s="18" t="s">
        <v>178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18" t="s">
        <v>83</v>
      </c>
      <c r="BK584" s="194">
        <f>ROUND(I584*H584,2)</f>
        <v>0</v>
      </c>
      <c r="BL584" s="18" t="s">
        <v>185</v>
      </c>
      <c r="BM584" s="18" t="s">
        <v>4755</v>
      </c>
    </row>
    <row r="585" spans="2:65" s="1" customFormat="1" ht="11.25">
      <c r="B585" s="35"/>
      <c r="C585" s="36"/>
      <c r="D585" s="195" t="s">
        <v>187</v>
      </c>
      <c r="E585" s="36"/>
      <c r="F585" s="196" t="s">
        <v>4754</v>
      </c>
      <c r="G585" s="36"/>
      <c r="H585" s="36"/>
      <c r="I585" s="113"/>
      <c r="J585" s="36"/>
      <c r="K585" s="36"/>
      <c r="L585" s="39"/>
      <c r="M585" s="197"/>
      <c r="N585" s="61"/>
      <c r="O585" s="61"/>
      <c r="P585" s="61"/>
      <c r="Q585" s="61"/>
      <c r="R585" s="61"/>
      <c r="S585" s="61"/>
      <c r="T585" s="62"/>
      <c r="AT585" s="18" t="s">
        <v>187</v>
      </c>
      <c r="AU585" s="18" t="s">
        <v>85</v>
      </c>
    </row>
    <row r="586" spans="2:65" s="1" customFormat="1" ht="16.5" customHeight="1">
      <c r="B586" s="35"/>
      <c r="C586" s="183" t="s">
        <v>1318</v>
      </c>
      <c r="D586" s="183" t="s">
        <v>180</v>
      </c>
      <c r="E586" s="184" t="s">
        <v>4756</v>
      </c>
      <c r="F586" s="185" t="s">
        <v>4757</v>
      </c>
      <c r="G586" s="186" t="s">
        <v>291</v>
      </c>
      <c r="H586" s="187">
        <v>6</v>
      </c>
      <c r="I586" s="188"/>
      <c r="J586" s="189">
        <f>ROUND(I586*H586,2)</f>
        <v>0</v>
      </c>
      <c r="K586" s="185" t="s">
        <v>184</v>
      </c>
      <c r="L586" s="39"/>
      <c r="M586" s="190" t="s">
        <v>19</v>
      </c>
      <c r="N586" s="191" t="s">
        <v>46</v>
      </c>
      <c r="O586" s="61"/>
      <c r="P586" s="192">
        <f>O586*H586</f>
        <v>0</v>
      </c>
      <c r="Q586" s="192">
        <v>1.16E-3</v>
      </c>
      <c r="R586" s="192">
        <f>Q586*H586</f>
        <v>6.96E-3</v>
      </c>
      <c r="S586" s="192">
        <v>0</v>
      </c>
      <c r="T586" s="193">
        <f>S586*H586</f>
        <v>0</v>
      </c>
      <c r="AR586" s="18" t="s">
        <v>185</v>
      </c>
      <c r="AT586" s="18" t="s">
        <v>180</v>
      </c>
      <c r="AU586" s="18" t="s">
        <v>85</v>
      </c>
      <c r="AY586" s="18" t="s">
        <v>178</v>
      </c>
      <c r="BE586" s="194">
        <f>IF(N586="základní",J586,0)</f>
        <v>0</v>
      </c>
      <c r="BF586" s="194">
        <f>IF(N586="snížená",J586,0)</f>
        <v>0</v>
      </c>
      <c r="BG586" s="194">
        <f>IF(N586="zákl. přenesená",J586,0)</f>
        <v>0</v>
      </c>
      <c r="BH586" s="194">
        <f>IF(N586="sníž. přenesená",J586,0)</f>
        <v>0</v>
      </c>
      <c r="BI586" s="194">
        <f>IF(N586="nulová",J586,0)</f>
        <v>0</v>
      </c>
      <c r="BJ586" s="18" t="s">
        <v>83</v>
      </c>
      <c r="BK586" s="194">
        <f>ROUND(I586*H586,2)</f>
        <v>0</v>
      </c>
      <c r="BL586" s="18" t="s">
        <v>185</v>
      </c>
      <c r="BM586" s="18" t="s">
        <v>4758</v>
      </c>
    </row>
    <row r="587" spans="2:65" s="1" customFormat="1" ht="11.25">
      <c r="B587" s="35"/>
      <c r="C587" s="36"/>
      <c r="D587" s="195" t="s">
        <v>187</v>
      </c>
      <c r="E587" s="36"/>
      <c r="F587" s="196" t="s">
        <v>4759</v>
      </c>
      <c r="G587" s="36"/>
      <c r="H587" s="36"/>
      <c r="I587" s="113"/>
      <c r="J587" s="36"/>
      <c r="K587" s="36"/>
      <c r="L587" s="39"/>
      <c r="M587" s="197"/>
      <c r="N587" s="61"/>
      <c r="O587" s="61"/>
      <c r="P587" s="61"/>
      <c r="Q587" s="61"/>
      <c r="R587" s="61"/>
      <c r="S587" s="61"/>
      <c r="T587" s="62"/>
      <c r="AT587" s="18" t="s">
        <v>187</v>
      </c>
      <c r="AU587" s="18" t="s">
        <v>85</v>
      </c>
    </row>
    <row r="588" spans="2:65" s="1" customFormat="1" ht="25.5" customHeight="1">
      <c r="B588" s="35"/>
      <c r="C588" s="245" t="s">
        <v>1328</v>
      </c>
      <c r="D588" s="245" t="s">
        <v>970</v>
      </c>
      <c r="E588" s="246" t="s">
        <v>4760</v>
      </c>
      <c r="F588" s="247" t="s">
        <v>4761</v>
      </c>
      <c r="G588" s="248" t="s">
        <v>291</v>
      </c>
      <c r="H588" s="249">
        <v>6</v>
      </c>
      <c r="I588" s="250"/>
      <c r="J588" s="251">
        <f>ROUND(I588*H588,2)</f>
        <v>0</v>
      </c>
      <c r="K588" s="247" t="s">
        <v>1889</v>
      </c>
      <c r="L588" s="252"/>
      <c r="M588" s="253" t="s">
        <v>19</v>
      </c>
      <c r="N588" s="254" t="s">
        <v>46</v>
      </c>
      <c r="O588" s="61"/>
      <c r="P588" s="192">
        <f>O588*H588</f>
        <v>0</v>
      </c>
      <c r="Q588" s="192">
        <v>3.5000000000000003E-2</v>
      </c>
      <c r="R588" s="192">
        <f>Q588*H588</f>
        <v>0.21000000000000002</v>
      </c>
      <c r="S588" s="192">
        <v>0</v>
      </c>
      <c r="T588" s="193">
        <f>S588*H588</f>
        <v>0</v>
      </c>
      <c r="AR588" s="18" t="s">
        <v>230</v>
      </c>
      <c r="AT588" s="18" t="s">
        <v>970</v>
      </c>
      <c r="AU588" s="18" t="s">
        <v>85</v>
      </c>
      <c r="AY588" s="18" t="s">
        <v>178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18" t="s">
        <v>83</v>
      </c>
      <c r="BK588" s="194">
        <f>ROUND(I588*H588,2)</f>
        <v>0</v>
      </c>
      <c r="BL588" s="18" t="s">
        <v>185</v>
      </c>
      <c r="BM588" s="18" t="s">
        <v>4762</v>
      </c>
    </row>
    <row r="589" spans="2:65" s="1" customFormat="1" ht="11.25">
      <c r="B589" s="35"/>
      <c r="C589" s="36"/>
      <c r="D589" s="195" t="s">
        <v>187</v>
      </c>
      <c r="E589" s="36"/>
      <c r="F589" s="196" t="s">
        <v>4761</v>
      </c>
      <c r="G589" s="36"/>
      <c r="H589" s="36"/>
      <c r="I589" s="113"/>
      <c r="J589" s="36"/>
      <c r="K589" s="36"/>
      <c r="L589" s="39"/>
      <c r="M589" s="197"/>
      <c r="N589" s="61"/>
      <c r="O589" s="61"/>
      <c r="P589" s="61"/>
      <c r="Q589" s="61"/>
      <c r="R589" s="61"/>
      <c r="S589" s="61"/>
      <c r="T589" s="62"/>
      <c r="AT589" s="18" t="s">
        <v>187</v>
      </c>
      <c r="AU589" s="18" t="s">
        <v>85</v>
      </c>
    </row>
    <row r="590" spans="2:65" s="1" customFormat="1" ht="87.75">
      <c r="B590" s="35"/>
      <c r="C590" s="36"/>
      <c r="D590" s="195" t="s">
        <v>333</v>
      </c>
      <c r="E590" s="36"/>
      <c r="F590" s="241" t="s">
        <v>4763</v>
      </c>
      <c r="G590" s="36"/>
      <c r="H590" s="36"/>
      <c r="I590" s="113"/>
      <c r="J590" s="36"/>
      <c r="K590" s="36"/>
      <c r="L590" s="39"/>
      <c r="M590" s="197"/>
      <c r="N590" s="61"/>
      <c r="O590" s="61"/>
      <c r="P590" s="61"/>
      <c r="Q590" s="61"/>
      <c r="R590" s="61"/>
      <c r="S590" s="61"/>
      <c r="T590" s="62"/>
      <c r="AT590" s="18" t="s">
        <v>333</v>
      </c>
      <c r="AU590" s="18" t="s">
        <v>85</v>
      </c>
    </row>
    <row r="591" spans="2:65" s="1" customFormat="1" ht="16.5" customHeight="1">
      <c r="B591" s="35"/>
      <c r="C591" s="183" t="s">
        <v>1336</v>
      </c>
      <c r="D591" s="183" t="s">
        <v>180</v>
      </c>
      <c r="E591" s="184" t="s">
        <v>4764</v>
      </c>
      <c r="F591" s="185" t="s">
        <v>4765</v>
      </c>
      <c r="G591" s="186" t="s">
        <v>291</v>
      </c>
      <c r="H591" s="187">
        <v>6</v>
      </c>
      <c r="I591" s="188"/>
      <c r="J591" s="189">
        <f>ROUND(I591*H591,2)</f>
        <v>0</v>
      </c>
      <c r="K591" s="185" t="s">
        <v>212</v>
      </c>
      <c r="L591" s="39"/>
      <c r="M591" s="190" t="s">
        <v>19</v>
      </c>
      <c r="N591" s="191" t="s">
        <v>46</v>
      </c>
      <c r="O591" s="61"/>
      <c r="P591" s="192">
        <f>O591*H591</f>
        <v>0</v>
      </c>
      <c r="Q591" s="192">
        <v>0.3</v>
      </c>
      <c r="R591" s="192">
        <f>Q591*H591</f>
        <v>1.7999999999999998</v>
      </c>
      <c r="S591" s="192">
        <v>0</v>
      </c>
      <c r="T591" s="193">
        <f>S591*H591</f>
        <v>0</v>
      </c>
      <c r="AR591" s="18" t="s">
        <v>185</v>
      </c>
      <c r="AT591" s="18" t="s">
        <v>180</v>
      </c>
      <c r="AU591" s="18" t="s">
        <v>85</v>
      </c>
      <c r="AY591" s="18" t="s">
        <v>178</v>
      </c>
      <c r="BE591" s="194">
        <f>IF(N591="základní",J591,0)</f>
        <v>0</v>
      </c>
      <c r="BF591" s="194">
        <f>IF(N591="snížená",J591,0)</f>
        <v>0</v>
      </c>
      <c r="BG591" s="194">
        <f>IF(N591="zákl. přenesená",J591,0)</f>
        <v>0</v>
      </c>
      <c r="BH591" s="194">
        <f>IF(N591="sníž. přenesená",J591,0)</f>
        <v>0</v>
      </c>
      <c r="BI591" s="194">
        <f>IF(N591="nulová",J591,0)</f>
        <v>0</v>
      </c>
      <c r="BJ591" s="18" t="s">
        <v>83</v>
      </c>
      <c r="BK591" s="194">
        <f>ROUND(I591*H591,2)</f>
        <v>0</v>
      </c>
      <c r="BL591" s="18" t="s">
        <v>185</v>
      </c>
      <c r="BM591" s="18" t="s">
        <v>4766</v>
      </c>
    </row>
    <row r="592" spans="2:65" s="1" customFormat="1" ht="11.25">
      <c r="B592" s="35"/>
      <c r="C592" s="36"/>
      <c r="D592" s="195" t="s">
        <v>187</v>
      </c>
      <c r="E592" s="36"/>
      <c r="F592" s="196" t="s">
        <v>4765</v>
      </c>
      <c r="G592" s="36"/>
      <c r="H592" s="36"/>
      <c r="I592" s="113"/>
      <c r="J592" s="36"/>
      <c r="K592" s="36"/>
      <c r="L592" s="39"/>
      <c r="M592" s="197"/>
      <c r="N592" s="61"/>
      <c r="O592" s="61"/>
      <c r="P592" s="61"/>
      <c r="Q592" s="61"/>
      <c r="R592" s="61"/>
      <c r="S592" s="61"/>
      <c r="T592" s="62"/>
      <c r="AT592" s="18" t="s">
        <v>187</v>
      </c>
      <c r="AU592" s="18" t="s">
        <v>85</v>
      </c>
    </row>
    <row r="593" spans="2:65" s="1" customFormat="1" ht="48.75">
      <c r="B593" s="35"/>
      <c r="C593" s="36"/>
      <c r="D593" s="195" t="s">
        <v>333</v>
      </c>
      <c r="E593" s="36"/>
      <c r="F593" s="241" t="s">
        <v>4767</v>
      </c>
      <c r="G593" s="36"/>
      <c r="H593" s="36"/>
      <c r="I593" s="113"/>
      <c r="J593" s="36"/>
      <c r="K593" s="36"/>
      <c r="L593" s="39"/>
      <c r="M593" s="197"/>
      <c r="N593" s="61"/>
      <c r="O593" s="61"/>
      <c r="P593" s="61"/>
      <c r="Q593" s="61"/>
      <c r="R593" s="61"/>
      <c r="S593" s="61"/>
      <c r="T593" s="62"/>
      <c r="AT593" s="18" t="s">
        <v>333</v>
      </c>
      <c r="AU593" s="18" t="s">
        <v>85</v>
      </c>
    </row>
    <row r="594" spans="2:65" s="1" customFormat="1" ht="16.5" customHeight="1">
      <c r="B594" s="35"/>
      <c r="C594" s="183" t="s">
        <v>1354</v>
      </c>
      <c r="D594" s="183" t="s">
        <v>180</v>
      </c>
      <c r="E594" s="184" t="s">
        <v>4768</v>
      </c>
      <c r="F594" s="185" t="s">
        <v>4769</v>
      </c>
      <c r="G594" s="186" t="s">
        <v>291</v>
      </c>
      <c r="H594" s="187">
        <v>6</v>
      </c>
      <c r="I594" s="188"/>
      <c r="J594" s="189">
        <f>ROUND(I594*H594,2)</f>
        <v>0</v>
      </c>
      <c r="K594" s="185" t="s">
        <v>184</v>
      </c>
      <c r="L594" s="39"/>
      <c r="M594" s="190" t="s">
        <v>19</v>
      </c>
      <c r="N594" s="191" t="s">
        <v>46</v>
      </c>
      <c r="O594" s="61"/>
      <c r="P594" s="192">
        <f>O594*H594</f>
        <v>0</v>
      </c>
      <c r="Q594" s="192">
        <v>2.5000000000000001E-4</v>
      </c>
      <c r="R594" s="192">
        <f>Q594*H594</f>
        <v>1.5E-3</v>
      </c>
      <c r="S594" s="192">
        <v>0</v>
      </c>
      <c r="T594" s="193">
        <f>S594*H594</f>
        <v>0</v>
      </c>
      <c r="AR594" s="18" t="s">
        <v>185</v>
      </c>
      <c r="AT594" s="18" t="s">
        <v>180</v>
      </c>
      <c r="AU594" s="18" t="s">
        <v>85</v>
      </c>
      <c r="AY594" s="18" t="s">
        <v>178</v>
      </c>
      <c r="BE594" s="194">
        <f>IF(N594="základní",J594,0)</f>
        <v>0</v>
      </c>
      <c r="BF594" s="194">
        <f>IF(N594="snížená",J594,0)</f>
        <v>0</v>
      </c>
      <c r="BG594" s="194">
        <f>IF(N594="zákl. přenesená",J594,0)</f>
        <v>0</v>
      </c>
      <c r="BH594" s="194">
        <f>IF(N594="sníž. přenesená",J594,0)</f>
        <v>0</v>
      </c>
      <c r="BI594" s="194">
        <f>IF(N594="nulová",J594,0)</f>
        <v>0</v>
      </c>
      <c r="BJ594" s="18" t="s">
        <v>83</v>
      </c>
      <c r="BK594" s="194">
        <f>ROUND(I594*H594,2)</f>
        <v>0</v>
      </c>
      <c r="BL594" s="18" t="s">
        <v>185</v>
      </c>
      <c r="BM594" s="18" t="s">
        <v>4770</v>
      </c>
    </row>
    <row r="595" spans="2:65" s="1" customFormat="1" ht="19.5">
      <c r="B595" s="35"/>
      <c r="C595" s="36"/>
      <c r="D595" s="195" t="s">
        <v>187</v>
      </c>
      <c r="E595" s="36"/>
      <c r="F595" s="196" t="s">
        <v>4771</v>
      </c>
      <c r="G595" s="36"/>
      <c r="H595" s="36"/>
      <c r="I595" s="113"/>
      <c r="J595" s="36"/>
      <c r="K595" s="36"/>
      <c r="L595" s="39"/>
      <c r="M595" s="197"/>
      <c r="N595" s="61"/>
      <c r="O595" s="61"/>
      <c r="P595" s="61"/>
      <c r="Q595" s="61"/>
      <c r="R595" s="61"/>
      <c r="S595" s="61"/>
      <c r="T595" s="62"/>
      <c r="AT595" s="18" t="s">
        <v>187</v>
      </c>
      <c r="AU595" s="18" t="s">
        <v>85</v>
      </c>
    </row>
    <row r="596" spans="2:65" s="12" customFormat="1" ht="11.25">
      <c r="B596" s="198"/>
      <c r="C596" s="199"/>
      <c r="D596" s="195" t="s">
        <v>189</v>
      </c>
      <c r="E596" s="200" t="s">
        <v>19</v>
      </c>
      <c r="F596" s="201" t="s">
        <v>4772</v>
      </c>
      <c r="G596" s="199"/>
      <c r="H596" s="200" t="s">
        <v>19</v>
      </c>
      <c r="I596" s="202"/>
      <c r="J596" s="199"/>
      <c r="K596" s="199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189</v>
      </c>
      <c r="AU596" s="207" t="s">
        <v>85</v>
      </c>
      <c r="AV596" s="12" t="s">
        <v>83</v>
      </c>
      <c r="AW596" s="12" t="s">
        <v>35</v>
      </c>
      <c r="AX596" s="12" t="s">
        <v>75</v>
      </c>
      <c r="AY596" s="207" t="s">
        <v>178</v>
      </c>
    </row>
    <row r="597" spans="2:65" s="12" customFormat="1" ht="11.25">
      <c r="B597" s="198"/>
      <c r="C597" s="199"/>
      <c r="D597" s="195" t="s">
        <v>189</v>
      </c>
      <c r="E597" s="200" t="s">
        <v>19</v>
      </c>
      <c r="F597" s="201" t="s">
        <v>4773</v>
      </c>
      <c r="G597" s="199"/>
      <c r="H597" s="200" t="s">
        <v>19</v>
      </c>
      <c r="I597" s="202"/>
      <c r="J597" s="199"/>
      <c r="K597" s="199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189</v>
      </c>
      <c r="AU597" s="207" t="s">
        <v>85</v>
      </c>
      <c r="AV597" s="12" t="s">
        <v>83</v>
      </c>
      <c r="AW597" s="12" t="s">
        <v>35</v>
      </c>
      <c r="AX597" s="12" t="s">
        <v>75</v>
      </c>
      <c r="AY597" s="207" t="s">
        <v>178</v>
      </c>
    </row>
    <row r="598" spans="2:65" s="13" customFormat="1" ht="11.25">
      <c r="B598" s="208"/>
      <c r="C598" s="209"/>
      <c r="D598" s="195" t="s">
        <v>189</v>
      </c>
      <c r="E598" s="210" t="s">
        <v>19</v>
      </c>
      <c r="F598" s="211" t="s">
        <v>218</v>
      </c>
      <c r="G598" s="209"/>
      <c r="H598" s="212">
        <v>6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189</v>
      </c>
      <c r="AU598" s="218" t="s">
        <v>85</v>
      </c>
      <c r="AV598" s="13" t="s">
        <v>85</v>
      </c>
      <c r="AW598" s="13" t="s">
        <v>35</v>
      </c>
      <c r="AX598" s="13" t="s">
        <v>83</v>
      </c>
      <c r="AY598" s="218" t="s">
        <v>178</v>
      </c>
    </row>
    <row r="599" spans="2:65" s="1" customFormat="1" ht="16.5" customHeight="1">
      <c r="B599" s="35"/>
      <c r="C599" s="183" t="s">
        <v>1368</v>
      </c>
      <c r="D599" s="183" t="s">
        <v>180</v>
      </c>
      <c r="E599" s="184" t="s">
        <v>4774</v>
      </c>
      <c r="F599" s="185" t="s">
        <v>4775</v>
      </c>
      <c r="G599" s="186" t="s">
        <v>291</v>
      </c>
      <c r="H599" s="187">
        <v>4</v>
      </c>
      <c r="I599" s="188"/>
      <c r="J599" s="189">
        <f>ROUND(I599*H599,2)</f>
        <v>0</v>
      </c>
      <c r="K599" s="185" t="s">
        <v>184</v>
      </c>
      <c r="L599" s="39"/>
      <c r="M599" s="190" t="s">
        <v>19</v>
      </c>
      <c r="N599" s="191" t="s">
        <v>46</v>
      </c>
      <c r="O599" s="61"/>
      <c r="P599" s="192">
        <f>O599*H599</f>
        <v>0</v>
      </c>
      <c r="Q599" s="192">
        <v>4.4000000000000002E-4</v>
      </c>
      <c r="R599" s="192">
        <f>Q599*H599</f>
        <v>1.7600000000000001E-3</v>
      </c>
      <c r="S599" s="192">
        <v>0</v>
      </c>
      <c r="T599" s="193">
        <f>S599*H599</f>
        <v>0</v>
      </c>
      <c r="AR599" s="18" t="s">
        <v>185</v>
      </c>
      <c r="AT599" s="18" t="s">
        <v>180</v>
      </c>
      <c r="AU599" s="18" t="s">
        <v>85</v>
      </c>
      <c r="AY599" s="18" t="s">
        <v>178</v>
      </c>
      <c r="BE599" s="194">
        <f>IF(N599="základní",J599,0)</f>
        <v>0</v>
      </c>
      <c r="BF599" s="194">
        <f>IF(N599="snížená",J599,0)</f>
        <v>0</v>
      </c>
      <c r="BG599" s="194">
        <f>IF(N599="zákl. přenesená",J599,0)</f>
        <v>0</v>
      </c>
      <c r="BH599" s="194">
        <f>IF(N599="sníž. přenesená",J599,0)</f>
        <v>0</v>
      </c>
      <c r="BI599" s="194">
        <f>IF(N599="nulová",J599,0)</f>
        <v>0</v>
      </c>
      <c r="BJ599" s="18" t="s">
        <v>83</v>
      </c>
      <c r="BK599" s="194">
        <f>ROUND(I599*H599,2)</f>
        <v>0</v>
      </c>
      <c r="BL599" s="18" t="s">
        <v>185</v>
      </c>
      <c r="BM599" s="18" t="s">
        <v>4776</v>
      </c>
    </row>
    <row r="600" spans="2:65" s="1" customFormat="1" ht="19.5">
      <c r="B600" s="35"/>
      <c r="C600" s="36"/>
      <c r="D600" s="195" t="s">
        <v>187</v>
      </c>
      <c r="E600" s="36"/>
      <c r="F600" s="196" t="s">
        <v>4777</v>
      </c>
      <c r="G600" s="36"/>
      <c r="H600" s="36"/>
      <c r="I600" s="113"/>
      <c r="J600" s="36"/>
      <c r="K600" s="36"/>
      <c r="L600" s="39"/>
      <c r="M600" s="197"/>
      <c r="N600" s="61"/>
      <c r="O600" s="61"/>
      <c r="P600" s="61"/>
      <c r="Q600" s="61"/>
      <c r="R600" s="61"/>
      <c r="S600" s="61"/>
      <c r="T600" s="62"/>
      <c r="AT600" s="18" t="s">
        <v>187</v>
      </c>
      <c r="AU600" s="18" t="s">
        <v>85</v>
      </c>
    </row>
    <row r="601" spans="2:65" s="12" customFormat="1" ht="11.25">
      <c r="B601" s="198"/>
      <c r="C601" s="199"/>
      <c r="D601" s="195" t="s">
        <v>189</v>
      </c>
      <c r="E601" s="200" t="s">
        <v>19</v>
      </c>
      <c r="F601" s="201" t="s">
        <v>4778</v>
      </c>
      <c r="G601" s="199"/>
      <c r="H601" s="200" t="s">
        <v>19</v>
      </c>
      <c r="I601" s="202"/>
      <c r="J601" s="199"/>
      <c r="K601" s="199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189</v>
      </c>
      <c r="AU601" s="207" t="s">
        <v>85</v>
      </c>
      <c r="AV601" s="12" t="s">
        <v>83</v>
      </c>
      <c r="AW601" s="12" t="s">
        <v>35</v>
      </c>
      <c r="AX601" s="12" t="s">
        <v>75</v>
      </c>
      <c r="AY601" s="207" t="s">
        <v>178</v>
      </c>
    </row>
    <row r="602" spans="2:65" s="13" customFormat="1" ht="11.25">
      <c r="B602" s="208"/>
      <c r="C602" s="209"/>
      <c r="D602" s="195" t="s">
        <v>189</v>
      </c>
      <c r="E602" s="210" t="s">
        <v>19</v>
      </c>
      <c r="F602" s="211" t="s">
        <v>185</v>
      </c>
      <c r="G602" s="209"/>
      <c r="H602" s="212">
        <v>4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189</v>
      </c>
      <c r="AU602" s="218" t="s">
        <v>85</v>
      </c>
      <c r="AV602" s="13" t="s">
        <v>85</v>
      </c>
      <c r="AW602" s="13" t="s">
        <v>35</v>
      </c>
      <c r="AX602" s="13" t="s">
        <v>83</v>
      </c>
      <c r="AY602" s="218" t="s">
        <v>178</v>
      </c>
    </row>
    <row r="603" spans="2:65" s="1" customFormat="1" ht="16.5" customHeight="1">
      <c r="B603" s="35"/>
      <c r="C603" s="183" t="s">
        <v>328</v>
      </c>
      <c r="D603" s="183" t="s">
        <v>180</v>
      </c>
      <c r="E603" s="184" t="s">
        <v>224</v>
      </c>
      <c r="F603" s="185" t="s">
        <v>225</v>
      </c>
      <c r="G603" s="186" t="s">
        <v>226</v>
      </c>
      <c r="H603" s="187">
        <v>5.58</v>
      </c>
      <c r="I603" s="188"/>
      <c r="J603" s="189">
        <f>ROUND(I603*H603,2)</f>
        <v>0</v>
      </c>
      <c r="K603" s="185" t="s">
        <v>184</v>
      </c>
      <c r="L603" s="39"/>
      <c r="M603" s="190" t="s">
        <v>19</v>
      </c>
      <c r="N603" s="191" t="s">
        <v>46</v>
      </c>
      <c r="O603" s="61"/>
      <c r="P603" s="192">
        <f>O603*H603</f>
        <v>0</v>
      </c>
      <c r="Q603" s="192">
        <v>0</v>
      </c>
      <c r="R603" s="192">
        <f>Q603*H603</f>
        <v>0</v>
      </c>
      <c r="S603" s="192">
        <v>2.2000000000000002</v>
      </c>
      <c r="T603" s="193">
        <f>S603*H603</f>
        <v>12.276000000000002</v>
      </c>
      <c r="AR603" s="18" t="s">
        <v>185</v>
      </c>
      <c r="AT603" s="18" t="s">
        <v>180</v>
      </c>
      <c r="AU603" s="18" t="s">
        <v>85</v>
      </c>
      <c r="AY603" s="18" t="s">
        <v>178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18" t="s">
        <v>83</v>
      </c>
      <c r="BK603" s="194">
        <f>ROUND(I603*H603,2)</f>
        <v>0</v>
      </c>
      <c r="BL603" s="18" t="s">
        <v>185</v>
      </c>
      <c r="BM603" s="18" t="s">
        <v>4779</v>
      </c>
    </row>
    <row r="604" spans="2:65" s="1" customFormat="1" ht="11.25">
      <c r="B604" s="35"/>
      <c r="C604" s="36"/>
      <c r="D604" s="195" t="s">
        <v>187</v>
      </c>
      <c r="E604" s="36"/>
      <c r="F604" s="196" t="s">
        <v>228</v>
      </c>
      <c r="G604" s="36"/>
      <c r="H604" s="36"/>
      <c r="I604" s="113"/>
      <c r="J604" s="36"/>
      <c r="K604" s="36"/>
      <c r="L604" s="39"/>
      <c r="M604" s="197"/>
      <c r="N604" s="61"/>
      <c r="O604" s="61"/>
      <c r="P604" s="61"/>
      <c r="Q604" s="61"/>
      <c r="R604" s="61"/>
      <c r="S604" s="61"/>
      <c r="T604" s="62"/>
      <c r="AT604" s="18" t="s">
        <v>187</v>
      </c>
      <c r="AU604" s="18" t="s">
        <v>85</v>
      </c>
    </row>
    <row r="605" spans="2:65" s="12" customFormat="1" ht="11.25">
      <c r="B605" s="198"/>
      <c r="C605" s="199"/>
      <c r="D605" s="195" t="s">
        <v>189</v>
      </c>
      <c r="E605" s="200" t="s">
        <v>19</v>
      </c>
      <c r="F605" s="201" t="s">
        <v>4780</v>
      </c>
      <c r="G605" s="199"/>
      <c r="H605" s="200" t="s">
        <v>19</v>
      </c>
      <c r="I605" s="202"/>
      <c r="J605" s="199"/>
      <c r="K605" s="199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189</v>
      </c>
      <c r="AU605" s="207" t="s">
        <v>85</v>
      </c>
      <c r="AV605" s="12" t="s">
        <v>83</v>
      </c>
      <c r="AW605" s="12" t="s">
        <v>35</v>
      </c>
      <c r="AX605" s="12" t="s">
        <v>75</v>
      </c>
      <c r="AY605" s="207" t="s">
        <v>178</v>
      </c>
    </row>
    <row r="606" spans="2:65" s="13" customFormat="1" ht="11.25">
      <c r="B606" s="208"/>
      <c r="C606" s="209"/>
      <c r="D606" s="195" t="s">
        <v>189</v>
      </c>
      <c r="E606" s="210" t="s">
        <v>19</v>
      </c>
      <c r="F606" s="211" t="s">
        <v>4579</v>
      </c>
      <c r="G606" s="209"/>
      <c r="H606" s="212">
        <v>5.58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189</v>
      </c>
      <c r="AU606" s="218" t="s">
        <v>85</v>
      </c>
      <c r="AV606" s="13" t="s">
        <v>85</v>
      </c>
      <c r="AW606" s="13" t="s">
        <v>35</v>
      </c>
      <c r="AX606" s="13" t="s">
        <v>83</v>
      </c>
      <c r="AY606" s="218" t="s">
        <v>178</v>
      </c>
    </row>
    <row r="607" spans="2:65" s="1" customFormat="1" ht="16.5" customHeight="1">
      <c r="B607" s="35"/>
      <c r="C607" s="183" t="s">
        <v>1380</v>
      </c>
      <c r="D607" s="183" t="s">
        <v>180</v>
      </c>
      <c r="E607" s="184" t="s">
        <v>4781</v>
      </c>
      <c r="F607" s="185" t="s">
        <v>4782</v>
      </c>
      <c r="G607" s="186" t="s">
        <v>226</v>
      </c>
      <c r="H607" s="187">
        <v>0.3</v>
      </c>
      <c r="I607" s="188"/>
      <c r="J607" s="189">
        <f>ROUND(I607*H607,2)</f>
        <v>0</v>
      </c>
      <c r="K607" s="185" t="s">
        <v>184</v>
      </c>
      <c r="L607" s="39"/>
      <c r="M607" s="190" t="s">
        <v>19</v>
      </c>
      <c r="N607" s="191" t="s">
        <v>46</v>
      </c>
      <c r="O607" s="61"/>
      <c r="P607" s="192">
        <f>O607*H607</f>
        <v>0</v>
      </c>
      <c r="Q607" s="192">
        <v>0</v>
      </c>
      <c r="R607" s="192">
        <f>Q607*H607</f>
        <v>0</v>
      </c>
      <c r="S607" s="192">
        <v>2.5</v>
      </c>
      <c r="T607" s="193">
        <f>S607*H607</f>
        <v>0.75</v>
      </c>
      <c r="AR607" s="18" t="s">
        <v>185</v>
      </c>
      <c r="AT607" s="18" t="s">
        <v>180</v>
      </c>
      <c r="AU607" s="18" t="s">
        <v>85</v>
      </c>
      <c r="AY607" s="18" t="s">
        <v>178</v>
      </c>
      <c r="BE607" s="194">
        <f>IF(N607="základní",J607,0)</f>
        <v>0</v>
      </c>
      <c r="BF607" s="194">
        <f>IF(N607="snížená",J607,0)</f>
        <v>0</v>
      </c>
      <c r="BG607" s="194">
        <f>IF(N607="zákl. přenesená",J607,0)</f>
        <v>0</v>
      </c>
      <c r="BH607" s="194">
        <f>IF(N607="sníž. přenesená",J607,0)</f>
        <v>0</v>
      </c>
      <c r="BI607" s="194">
        <f>IF(N607="nulová",J607,0)</f>
        <v>0</v>
      </c>
      <c r="BJ607" s="18" t="s">
        <v>83</v>
      </c>
      <c r="BK607" s="194">
        <f>ROUND(I607*H607,2)</f>
        <v>0</v>
      </c>
      <c r="BL607" s="18" t="s">
        <v>185</v>
      </c>
      <c r="BM607" s="18" t="s">
        <v>4783</v>
      </c>
    </row>
    <row r="608" spans="2:65" s="1" customFormat="1" ht="11.25">
      <c r="B608" s="35"/>
      <c r="C608" s="36"/>
      <c r="D608" s="195" t="s">
        <v>187</v>
      </c>
      <c r="E608" s="36"/>
      <c r="F608" s="196" t="s">
        <v>4784</v>
      </c>
      <c r="G608" s="36"/>
      <c r="H608" s="36"/>
      <c r="I608" s="113"/>
      <c r="J608" s="36"/>
      <c r="K608" s="36"/>
      <c r="L608" s="39"/>
      <c r="M608" s="197"/>
      <c r="N608" s="61"/>
      <c r="O608" s="61"/>
      <c r="P608" s="61"/>
      <c r="Q608" s="61"/>
      <c r="R608" s="61"/>
      <c r="S608" s="61"/>
      <c r="T608" s="62"/>
      <c r="AT608" s="18" t="s">
        <v>187</v>
      </c>
      <c r="AU608" s="18" t="s">
        <v>85</v>
      </c>
    </row>
    <row r="609" spans="2:65" s="12" customFormat="1" ht="11.25">
      <c r="B609" s="198"/>
      <c r="C609" s="199"/>
      <c r="D609" s="195" t="s">
        <v>189</v>
      </c>
      <c r="E609" s="200" t="s">
        <v>19</v>
      </c>
      <c r="F609" s="201" t="s">
        <v>4785</v>
      </c>
      <c r="G609" s="199"/>
      <c r="H609" s="200" t="s">
        <v>19</v>
      </c>
      <c r="I609" s="202"/>
      <c r="J609" s="199"/>
      <c r="K609" s="199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189</v>
      </c>
      <c r="AU609" s="207" t="s">
        <v>85</v>
      </c>
      <c r="AV609" s="12" t="s">
        <v>83</v>
      </c>
      <c r="AW609" s="12" t="s">
        <v>35</v>
      </c>
      <c r="AX609" s="12" t="s">
        <v>75</v>
      </c>
      <c r="AY609" s="207" t="s">
        <v>178</v>
      </c>
    </row>
    <row r="610" spans="2:65" s="13" customFormat="1" ht="11.25">
      <c r="B610" s="208"/>
      <c r="C610" s="209"/>
      <c r="D610" s="195" t="s">
        <v>189</v>
      </c>
      <c r="E610" s="210" t="s">
        <v>19</v>
      </c>
      <c r="F610" s="211" t="s">
        <v>4786</v>
      </c>
      <c r="G610" s="209"/>
      <c r="H610" s="212">
        <v>0.3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189</v>
      </c>
      <c r="AU610" s="218" t="s">
        <v>85</v>
      </c>
      <c r="AV610" s="13" t="s">
        <v>85</v>
      </c>
      <c r="AW610" s="13" t="s">
        <v>35</v>
      </c>
      <c r="AX610" s="13" t="s">
        <v>83</v>
      </c>
      <c r="AY610" s="218" t="s">
        <v>178</v>
      </c>
    </row>
    <row r="611" spans="2:65" s="1" customFormat="1" ht="16.5" customHeight="1">
      <c r="B611" s="35"/>
      <c r="C611" s="183" t="s">
        <v>1385</v>
      </c>
      <c r="D611" s="183" t="s">
        <v>180</v>
      </c>
      <c r="E611" s="184" t="s">
        <v>237</v>
      </c>
      <c r="F611" s="185" t="s">
        <v>238</v>
      </c>
      <c r="G611" s="186" t="s">
        <v>226</v>
      </c>
      <c r="H611" s="187">
        <v>8.01</v>
      </c>
      <c r="I611" s="188"/>
      <c r="J611" s="189">
        <f>ROUND(I611*H611,2)</f>
        <v>0</v>
      </c>
      <c r="K611" s="185" t="s">
        <v>184</v>
      </c>
      <c r="L611" s="39"/>
      <c r="M611" s="190" t="s">
        <v>19</v>
      </c>
      <c r="N611" s="191" t="s">
        <v>46</v>
      </c>
      <c r="O611" s="61"/>
      <c r="P611" s="192">
        <f>O611*H611</f>
        <v>0</v>
      </c>
      <c r="Q611" s="192">
        <v>0</v>
      </c>
      <c r="R611" s="192">
        <f>Q611*H611</f>
        <v>0</v>
      </c>
      <c r="S611" s="192">
        <v>2.5</v>
      </c>
      <c r="T611" s="193">
        <f>S611*H611</f>
        <v>20.024999999999999</v>
      </c>
      <c r="AR611" s="18" t="s">
        <v>185</v>
      </c>
      <c r="AT611" s="18" t="s">
        <v>180</v>
      </c>
      <c r="AU611" s="18" t="s">
        <v>85</v>
      </c>
      <c r="AY611" s="18" t="s">
        <v>178</v>
      </c>
      <c r="BE611" s="194">
        <f>IF(N611="základní",J611,0)</f>
        <v>0</v>
      </c>
      <c r="BF611" s="194">
        <f>IF(N611="snížená",J611,0)</f>
        <v>0</v>
      </c>
      <c r="BG611" s="194">
        <f>IF(N611="zákl. přenesená",J611,0)</f>
        <v>0</v>
      </c>
      <c r="BH611" s="194">
        <f>IF(N611="sníž. přenesená",J611,0)</f>
        <v>0</v>
      </c>
      <c r="BI611" s="194">
        <f>IF(N611="nulová",J611,0)</f>
        <v>0</v>
      </c>
      <c r="BJ611" s="18" t="s">
        <v>83</v>
      </c>
      <c r="BK611" s="194">
        <f>ROUND(I611*H611,2)</f>
        <v>0</v>
      </c>
      <c r="BL611" s="18" t="s">
        <v>185</v>
      </c>
      <c r="BM611" s="18" t="s">
        <v>4787</v>
      </c>
    </row>
    <row r="612" spans="2:65" s="1" customFormat="1" ht="11.25">
      <c r="B612" s="35"/>
      <c r="C612" s="36"/>
      <c r="D612" s="195" t="s">
        <v>187</v>
      </c>
      <c r="E612" s="36"/>
      <c r="F612" s="196" t="s">
        <v>240</v>
      </c>
      <c r="G612" s="36"/>
      <c r="H612" s="36"/>
      <c r="I612" s="113"/>
      <c r="J612" s="36"/>
      <c r="K612" s="36"/>
      <c r="L612" s="39"/>
      <c r="M612" s="197"/>
      <c r="N612" s="61"/>
      <c r="O612" s="61"/>
      <c r="P612" s="61"/>
      <c r="Q612" s="61"/>
      <c r="R612" s="61"/>
      <c r="S612" s="61"/>
      <c r="T612" s="62"/>
      <c r="AT612" s="18" t="s">
        <v>187</v>
      </c>
      <c r="AU612" s="18" t="s">
        <v>85</v>
      </c>
    </row>
    <row r="613" spans="2:65" s="12" customFormat="1" ht="11.25">
      <c r="B613" s="198"/>
      <c r="C613" s="199"/>
      <c r="D613" s="195" t="s">
        <v>189</v>
      </c>
      <c r="E613" s="200" t="s">
        <v>19</v>
      </c>
      <c r="F613" s="201" t="s">
        <v>4788</v>
      </c>
      <c r="G613" s="199"/>
      <c r="H613" s="200" t="s">
        <v>19</v>
      </c>
      <c r="I613" s="202"/>
      <c r="J613" s="199"/>
      <c r="K613" s="199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189</v>
      </c>
      <c r="AU613" s="207" t="s">
        <v>85</v>
      </c>
      <c r="AV613" s="12" t="s">
        <v>83</v>
      </c>
      <c r="AW613" s="12" t="s">
        <v>35</v>
      </c>
      <c r="AX613" s="12" t="s">
        <v>75</v>
      </c>
      <c r="AY613" s="207" t="s">
        <v>178</v>
      </c>
    </row>
    <row r="614" spans="2:65" s="13" customFormat="1" ht="11.25">
      <c r="B614" s="208"/>
      <c r="C614" s="209"/>
      <c r="D614" s="195" t="s">
        <v>189</v>
      </c>
      <c r="E614" s="210" t="s">
        <v>19</v>
      </c>
      <c r="F614" s="211" t="s">
        <v>4789</v>
      </c>
      <c r="G614" s="209"/>
      <c r="H614" s="212">
        <v>8.01</v>
      </c>
      <c r="I614" s="213"/>
      <c r="J614" s="209"/>
      <c r="K614" s="209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189</v>
      </c>
      <c r="AU614" s="218" t="s">
        <v>85</v>
      </c>
      <c r="AV614" s="13" t="s">
        <v>85</v>
      </c>
      <c r="AW614" s="13" t="s">
        <v>35</v>
      </c>
      <c r="AX614" s="13" t="s">
        <v>83</v>
      </c>
      <c r="AY614" s="218" t="s">
        <v>178</v>
      </c>
    </row>
    <row r="615" spans="2:65" s="1" customFormat="1" ht="16.5" customHeight="1">
      <c r="B615" s="35"/>
      <c r="C615" s="183" t="s">
        <v>1391</v>
      </c>
      <c r="D615" s="183" t="s">
        <v>180</v>
      </c>
      <c r="E615" s="184" t="s">
        <v>4124</v>
      </c>
      <c r="F615" s="185" t="s">
        <v>4125</v>
      </c>
      <c r="G615" s="186" t="s">
        <v>226</v>
      </c>
      <c r="H615" s="187">
        <v>5.58</v>
      </c>
      <c r="I615" s="188"/>
      <c r="J615" s="189">
        <f>ROUND(I615*H615,2)</f>
        <v>0</v>
      </c>
      <c r="K615" s="185" t="s">
        <v>184</v>
      </c>
      <c r="L615" s="39"/>
      <c r="M615" s="190" t="s">
        <v>19</v>
      </c>
      <c r="N615" s="191" t="s">
        <v>46</v>
      </c>
      <c r="O615" s="61"/>
      <c r="P615" s="192">
        <f>O615*H615</f>
        <v>0</v>
      </c>
      <c r="Q615" s="192">
        <v>0</v>
      </c>
      <c r="R615" s="192">
        <f>Q615*H615</f>
        <v>0</v>
      </c>
      <c r="S615" s="192">
        <v>2.2000000000000002</v>
      </c>
      <c r="T615" s="193">
        <f>S615*H615</f>
        <v>12.276000000000002</v>
      </c>
      <c r="AR615" s="18" t="s">
        <v>185</v>
      </c>
      <c r="AT615" s="18" t="s">
        <v>180</v>
      </c>
      <c r="AU615" s="18" t="s">
        <v>85</v>
      </c>
      <c r="AY615" s="18" t="s">
        <v>178</v>
      </c>
      <c r="BE615" s="194">
        <f>IF(N615="základní",J615,0)</f>
        <v>0</v>
      </c>
      <c r="BF615" s="194">
        <f>IF(N615="snížená",J615,0)</f>
        <v>0</v>
      </c>
      <c r="BG615" s="194">
        <f>IF(N615="zákl. přenesená",J615,0)</f>
        <v>0</v>
      </c>
      <c r="BH615" s="194">
        <f>IF(N615="sníž. přenesená",J615,0)</f>
        <v>0</v>
      </c>
      <c r="BI615" s="194">
        <f>IF(N615="nulová",J615,0)</f>
        <v>0</v>
      </c>
      <c r="BJ615" s="18" t="s">
        <v>83</v>
      </c>
      <c r="BK615" s="194">
        <f>ROUND(I615*H615,2)</f>
        <v>0</v>
      </c>
      <c r="BL615" s="18" t="s">
        <v>185</v>
      </c>
      <c r="BM615" s="18" t="s">
        <v>4790</v>
      </c>
    </row>
    <row r="616" spans="2:65" s="1" customFormat="1" ht="11.25">
      <c r="B616" s="35"/>
      <c r="C616" s="36"/>
      <c r="D616" s="195" t="s">
        <v>187</v>
      </c>
      <c r="E616" s="36"/>
      <c r="F616" s="196" t="s">
        <v>4127</v>
      </c>
      <c r="G616" s="36"/>
      <c r="H616" s="36"/>
      <c r="I616" s="113"/>
      <c r="J616" s="36"/>
      <c r="K616" s="36"/>
      <c r="L616" s="39"/>
      <c r="M616" s="197"/>
      <c r="N616" s="61"/>
      <c r="O616" s="61"/>
      <c r="P616" s="61"/>
      <c r="Q616" s="61"/>
      <c r="R616" s="61"/>
      <c r="S616" s="61"/>
      <c r="T616" s="62"/>
      <c r="AT616" s="18" t="s">
        <v>187</v>
      </c>
      <c r="AU616" s="18" t="s">
        <v>85</v>
      </c>
    </row>
    <row r="617" spans="2:65" s="12" customFormat="1" ht="11.25">
      <c r="B617" s="198"/>
      <c r="C617" s="199"/>
      <c r="D617" s="195" t="s">
        <v>189</v>
      </c>
      <c r="E617" s="200" t="s">
        <v>19</v>
      </c>
      <c r="F617" s="201" t="s">
        <v>4791</v>
      </c>
      <c r="G617" s="199"/>
      <c r="H617" s="200" t="s">
        <v>19</v>
      </c>
      <c r="I617" s="202"/>
      <c r="J617" s="199"/>
      <c r="K617" s="199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189</v>
      </c>
      <c r="AU617" s="207" t="s">
        <v>85</v>
      </c>
      <c r="AV617" s="12" t="s">
        <v>83</v>
      </c>
      <c r="AW617" s="12" t="s">
        <v>35</v>
      </c>
      <c r="AX617" s="12" t="s">
        <v>75</v>
      </c>
      <c r="AY617" s="207" t="s">
        <v>178</v>
      </c>
    </row>
    <row r="618" spans="2:65" s="13" customFormat="1" ht="11.25">
      <c r="B618" s="208"/>
      <c r="C618" s="209"/>
      <c r="D618" s="195" t="s">
        <v>189</v>
      </c>
      <c r="E618" s="210" t="s">
        <v>19</v>
      </c>
      <c r="F618" s="211" t="s">
        <v>4579</v>
      </c>
      <c r="G618" s="209"/>
      <c r="H618" s="212">
        <v>5.58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189</v>
      </c>
      <c r="AU618" s="218" t="s">
        <v>85</v>
      </c>
      <c r="AV618" s="13" t="s">
        <v>85</v>
      </c>
      <c r="AW618" s="13" t="s">
        <v>35</v>
      </c>
      <c r="AX618" s="13" t="s">
        <v>83</v>
      </c>
      <c r="AY618" s="218" t="s">
        <v>178</v>
      </c>
    </row>
    <row r="619" spans="2:65" s="1" customFormat="1" ht="16.5" customHeight="1">
      <c r="B619" s="35"/>
      <c r="C619" s="183" t="s">
        <v>1397</v>
      </c>
      <c r="D619" s="183" t="s">
        <v>180</v>
      </c>
      <c r="E619" s="184" t="s">
        <v>4136</v>
      </c>
      <c r="F619" s="185" t="s">
        <v>4137</v>
      </c>
      <c r="G619" s="186" t="s">
        <v>496</v>
      </c>
      <c r="H619" s="187">
        <v>8.8000000000000007</v>
      </c>
      <c r="I619" s="188"/>
      <c r="J619" s="189">
        <f>ROUND(I619*H619,2)</f>
        <v>0</v>
      </c>
      <c r="K619" s="185" t="s">
        <v>184</v>
      </c>
      <c r="L619" s="39"/>
      <c r="M619" s="190" t="s">
        <v>19</v>
      </c>
      <c r="N619" s="191" t="s">
        <v>46</v>
      </c>
      <c r="O619" s="61"/>
      <c r="P619" s="192">
        <f>O619*H619</f>
        <v>0</v>
      </c>
      <c r="Q619" s="192">
        <v>0</v>
      </c>
      <c r="R619" s="192">
        <f>Q619*H619</f>
        <v>0</v>
      </c>
      <c r="S619" s="192">
        <v>7.0000000000000007E-2</v>
      </c>
      <c r="T619" s="193">
        <f>S619*H619</f>
        <v>0.6160000000000001</v>
      </c>
      <c r="AR619" s="18" t="s">
        <v>185</v>
      </c>
      <c r="AT619" s="18" t="s">
        <v>180</v>
      </c>
      <c r="AU619" s="18" t="s">
        <v>85</v>
      </c>
      <c r="AY619" s="18" t="s">
        <v>178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18" t="s">
        <v>83</v>
      </c>
      <c r="BK619" s="194">
        <f>ROUND(I619*H619,2)</f>
        <v>0</v>
      </c>
      <c r="BL619" s="18" t="s">
        <v>185</v>
      </c>
      <c r="BM619" s="18" t="s">
        <v>4792</v>
      </c>
    </row>
    <row r="620" spans="2:65" s="1" customFormat="1" ht="11.25">
      <c r="B620" s="35"/>
      <c r="C620" s="36"/>
      <c r="D620" s="195" t="s">
        <v>187</v>
      </c>
      <c r="E620" s="36"/>
      <c r="F620" s="196" t="s">
        <v>4137</v>
      </c>
      <c r="G620" s="36"/>
      <c r="H620" s="36"/>
      <c r="I620" s="113"/>
      <c r="J620" s="36"/>
      <c r="K620" s="36"/>
      <c r="L620" s="39"/>
      <c r="M620" s="197"/>
      <c r="N620" s="61"/>
      <c r="O620" s="61"/>
      <c r="P620" s="61"/>
      <c r="Q620" s="61"/>
      <c r="R620" s="61"/>
      <c r="S620" s="61"/>
      <c r="T620" s="62"/>
      <c r="AT620" s="18" t="s">
        <v>187</v>
      </c>
      <c r="AU620" s="18" t="s">
        <v>85</v>
      </c>
    </row>
    <row r="621" spans="2:65" s="12" customFormat="1" ht="11.25">
      <c r="B621" s="198"/>
      <c r="C621" s="199"/>
      <c r="D621" s="195" t="s">
        <v>189</v>
      </c>
      <c r="E621" s="200" t="s">
        <v>19</v>
      </c>
      <c r="F621" s="201" t="s">
        <v>4793</v>
      </c>
      <c r="G621" s="199"/>
      <c r="H621" s="200" t="s">
        <v>19</v>
      </c>
      <c r="I621" s="202"/>
      <c r="J621" s="199"/>
      <c r="K621" s="199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189</v>
      </c>
      <c r="AU621" s="207" t="s">
        <v>85</v>
      </c>
      <c r="AV621" s="12" t="s">
        <v>83</v>
      </c>
      <c r="AW621" s="12" t="s">
        <v>35</v>
      </c>
      <c r="AX621" s="12" t="s">
        <v>75</v>
      </c>
      <c r="AY621" s="207" t="s">
        <v>178</v>
      </c>
    </row>
    <row r="622" spans="2:65" s="13" customFormat="1" ht="11.25">
      <c r="B622" s="208"/>
      <c r="C622" s="209"/>
      <c r="D622" s="195" t="s">
        <v>189</v>
      </c>
      <c r="E622" s="210" t="s">
        <v>19</v>
      </c>
      <c r="F622" s="211" t="s">
        <v>4794</v>
      </c>
      <c r="G622" s="209"/>
      <c r="H622" s="212">
        <v>4</v>
      </c>
      <c r="I622" s="213"/>
      <c r="J622" s="209"/>
      <c r="K622" s="209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189</v>
      </c>
      <c r="AU622" s="218" t="s">
        <v>85</v>
      </c>
      <c r="AV622" s="13" t="s">
        <v>85</v>
      </c>
      <c r="AW622" s="13" t="s">
        <v>35</v>
      </c>
      <c r="AX622" s="13" t="s">
        <v>75</v>
      </c>
      <c r="AY622" s="218" t="s">
        <v>178</v>
      </c>
    </row>
    <row r="623" spans="2:65" s="13" customFormat="1" ht="11.25">
      <c r="B623" s="208"/>
      <c r="C623" s="209"/>
      <c r="D623" s="195" t="s">
        <v>189</v>
      </c>
      <c r="E623" s="210" t="s">
        <v>19</v>
      </c>
      <c r="F623" s="211" t="s">
        <v>4795</v>
      </c>
      <c r="G623" s="209"/>
      <c r="H623" s="212">
        <v>4.8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189</v>
      </c>
      <c r="AU623" s="218" t="s">
        <v>85</v>
      </c>
      <c r="AV623" s="13" t="s">
        <v>85</v>
      </c>
      <c r="AW623" s="13" t="s">
        <v>35</v>
      </c>
      <c r="AX623" s="13" t="s">
        <v>75</v>
      </c>
      <c r="AY623" s="218" t="s">
        <v>178</v>
      </c>
    </row>
    <row r="624" spans="2:65" s="14" customFormat="1" ht="11.25">
      <c r="B624" s="219"/>
      <c r="C624" s="220"/>
      <c r="D624" s="195" t="s">
        <v>189</v>
      </c>
      <c r="E624" s="221" t="s">
        <v>19</v>
      </c>
      <c r="F624" s="222" t="s">
        <v>258</v>
      </c>
      <c r="G624" s="220"/>
      <c r="H624" s="223">
        <v>8.8000000000000007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189</v>
      </c>
      <c r="AU624" s="229" t="s">
        <v>85</v>
      </c>
      <c r="AV624" s="14" t="s">
        <v>185</v>
      </c>
      <c r="AW624" s="14" t="s">
        <v>35</v>
      </c>
      <c r="AX624" s="14" t="s">
        <v>83</v>
      </c>
      <c r="AY624" s="229" t="s">
        <v>178</v>
      </c>
    </row>
    <row r="625" spans="2:65" s="1" customFormat="1" ht="16.5" customHeight="1">
      <c r="B625" s="35"/>
      <c r="C625" s="183" t="s">
        <v>1407</v>
      </c>
      <c r="D625" s="183" t="s">
        <v>180</v>
      </c>
      <c r="E625" s="184" t="s">
        <v>4796</v>
      </c>
      <c r="F625" s="185" t="s">
        <v>4797</v>
      </c>
      <c r="G625" s="186" t="s">
        <v>226</v>
      </c>
      <c r="H625" s="187">
        <v>0.16200000000000001</v>
      </c>
      <c r="I625" s="188"/>
      <c r="J625" s="189">
        <f>ROUND(I625*H625,2)</f>
        <v>0</v>
      </c>
      <c r="K625" s="185" t="s">
        <v>184</v>
      </c>
      <c r="L625" s="39"/>
      <c r="M625" s="190" t="s">
        <v>19</v>
      </c>
      <c r="N625" s="191" t="s">
        <v>46</v>
      </c>
      <c r="O625" s="61"/>
      <c r="P625" s="192">
        <f>O625*H625</f>
        <v>0</v>
      </c>
      <c r="Q625" s="192">
        <v>0</v>
      </c>
      <c r="R625" s="192">
        <f>Q625*H625</f>
        <v>0</v>
      </c>
      <c r="S625" s="192">
        <v>2.4</v>
      </c>
      <c r="T625" s="193">
        <f>S625*H625</f>
        <v>0.38879999999999998</v>
      </c>
      <c r="AR625" s="18" t="s">
        <v>185</v>
      </c>
      <c r="AT625" s="18" t="s">
        <v>180</v>
      </c>
      <c r="AU625" s="18" t="s">
        <v>85</v>
      </c>
      <c r="AY625" s="18" t="s">
        <v>178</v>
      </c>
      <c r="BE625" s="194">
        <f>IF(N625="základní",J625,0)</f>
        <v>0</v>
      </c>
      <c r="BF625" s="194">
        <f>IF(N625="snížená",J625,0)</f>
        <v>0</v>
      </c>
      <c r="BG625" s="194">
        <f>IF(N625="zákl. přenesená",J625,0)</f>
        <v>0</v>
      </c>
      <c r="BH625" s="194">
        <f>IF(N625="sníž. přenesená",J625,0)</f>
        <v>0</v>
      </c>
      <c r="BI625" s="194">
        <f>IF(N625="nulová",J625,0)</f>
        <v>0</v>
      </c>
      <c r="BJ625" s="18" t="s">
        <v>83</v>
      </c>
      <c r="BK625" s="194">
        <f>ROUND(I625*H625,2)</f>
        <v>0</v>
      </c>
      <c r="BL625" s="18" t="s">
        <v>185</v>
      </c>
      <c r="BM625" s="18" t="s">
        <v>4798</v>
      </c>
    </row>
    <row r="626" spans="2:65" s="1" customFormat="1" ht="11.25">
      <c r="B626" s="35"/>
      <c r="C626" s="36"/>
      <c r="D626" s="195" t="s">
        <v>187</v>
      </c>
      <c r="E626" s="36"/>
      <c r="F626" s="196" t="s">
        <v>4799</v>
      </c>
      <c r="G626" s="36"/>
      <c r="H626" s="36"/>
      <c r="I626" s="113"/>
      <c r="J626" s="36"/>
      <c r="K626" s="36"/>
      <c r="L626" s="39"/>
      <c r="M626" s="197"/>
      <c r="N626" s="61"/>
      <c r="O626" s="61"/>
      <c r="P626" s="61"/>
      <c r="Q626" s="61"/>
      <c r="R626" s="61"/>
      <c r="S626" s="61"/>
      <c r="T626" s="62"/>
      <c r="AT626" s="18" t="s">
        <v>187</v>
      </c>
      <c r="AU626" s="18" t="s">
        <v>85</v>
      </c>
    </row>
    <row r="627" spans="2:65" s="12" customFormat="1" ht="11.25">
      <c r="B627" s="198"/>
      <c r="C627" s="199"/>
      <c r="D627" s="195" t="s">
        <v>189</v>
      </c>
      <c r="E627" s="200" t="s">
        <v>19</v>
      </c>
      <c r="F627" s="201" t="s">
        <v>4800</v>
      </c>
      <c r="G627" s="199"/>
      <c r="H627" s="200" t="s">
        <v>19</v>
      </c>
      <c r="I627" s="202"/>
      <c r="J627" s="199"/>
      <c r="K627" s="199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189</v>
      </c>
      <c r="AU627" s="207" t="s">
        <v>85</v>
      </c>
      <c r="AV627" s="12" t="s">
        <v>83</v>
      </c>
      <c r="AW627" s="12" t="s">
        <v>35</v>
      </c>
      <c r="AX627" s="12" t="s">
        <v>75</v>
      </c>
      <c r="AY627" s="207" t="s">
        <v>178</v>
      </c>
    </row>
    <row r="628" spans="2:65" s="13" customFormat="1" ht="11.25">
      <c r="B628" s="208"/>
      <c r="C628" s="209"/>
      <c r="D628" s="195" t="s">
        <v>189</v>
      </c>
      <c r="E628" s="210" t="s">
        <v>19</v>
      </c>
      <c r="F628" s="211" t="s">
        <v>4801</v>
      </c>
      <c r="G628" s="209"/>
      <c r="H628" s="212">
        <v>0.16200000000000001</v>
      </c>
      <c r="I628" s="213"/>
      <c r="J628" s="209"/>
      <c r="K628" s="209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189</v>
      </c>
      <c r="AU628" s="218" t="s">
        <v>85</v>
      </c>
      <c r="AV628" s="13" t="s">
        <v>85</v>
      </c>
      <c r="AW628" s="13" t="s">
        <v>35</v>
      </c>
      <c r="AX628" s="13" t="s">
        <v>83</v>
      </c>
      <c r="AY628" s="218" t="s">
        <v>178</v>
      </c>
    </row>
    <row r="629" spans="2:65" s="1" customFormat="1" ht="16.5" customHeight="1">
      <c r="B629" s="35"/>
      <c r="C629" s="183" t="s">
        <v>1420</v>
      </c>
      <c r="D629" s="183" t="s">
        <v>180</v>
      </c>
      <c r="E629" s="184" t="s">
        <v>4802</v>
      </c>
      <c r="F629" s="185" t="s">
        <v>4803</v>
      </c>
      <c r="G629" s="186" t="s">
        <v>496</v>
      </c>
      <c r="H629" s="187">
        <v>11.25</v>
      </c>
      <c r="I629" s="188"/>
      <c r="J629" s="189">
        <f>ROUND(I629*H629,2)</f>
        <v>0</v>
      </c>
      <c r="K629" s="185" t="s">
        <v>184</v>
      </c>
      <c r="L629" s="39"/>
      <c r="M629" s="190" t="s">
        <v>19</v>
      </c>
      <c r="N629" s="191" t="s">
        <v>46</v>
      </c>
      <c r="O629" s="61"/>
      <c r="P629" s="192">
        <f>O629*H629</f>
        <v>0</v>
      </c>
      <c r="Q629" s="192">
        <v>3.8999999999999999E-4</v>
      </c>
      <c r="R629" s="192">
        <f>Q629*H629</f>
        <v>4.3874999999999999E-3</v>
      </c>
      <c r="S629" s="192">
        <v>0</v>
      </c>
      <c r="T629" s="193">
        <f>S629*H629</f>
        <v>0</v>
      </c>
      <c r="AR629" s="18" t="s">
        <v>185</v>
      </c>
      <c r="AT629" s="18" t="s">
        <v>180</v>
      </c>
      <c r="AU629" s="18" t="s">
        <v>85</v>
      </c>
      <c r="AY629" s="18" t="s">
        <v>178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8" t="s">
        <v>83</v>
      </c>
      <c r="BK629" s="194">
        <f>ROUND(I629*H629,2)</f>
        <v>0</v>
      </c>
      <c r="BL629" s="18" t="s">
        <v>185</v>
      </c>
      <c r="BM629" s="18" t="s">
        <v>4804</v>
      </c>
    </row>
    <row r="630" spans="2:65" s="1" customFormat="1" ht="11.25">
      <c r="B630" s="35"/>
      <c r="C630" s="36"/>
      <c r="D630" s="195" t="s">
        <v>187</v>
      </c>
      <c r="E630" s="36"/>
      <c r="F630" s="196" t="s">
        <v>4805</v>
      </c>
      <c r="G630" s="36"/>
      <c r="H630" s="36"/>
      <c r="I630" s="113"/>
      <c r="J630" s="36"/>
      <c r="K630" s="36"/>
      <c r="L630" s="39"/>
      <c r="M630" s="197"/>
      <c r="N630" s="61"/>
      <c r="O630" s="61"/>
      <c r="P630" s="61"/>
      <c r="Q630" s="61"/>
      <c r="R630" s="61"/>
      <c r="S630" s="61"/>
      <c r="T630" s="62"/>
      <c r="AT630" s="18" t="s">
        <v>187</v>
      </c>
      <c r="AU630" s="18" t="s">
        <v>85</v>
      </c>
    </row>
    <row r="631" spans="2:65" s="12" customFormat="1" ht="11.25">
      <c r="B631" s="198"/>
      <c r="C631" s="199"/>
      <c r="D631" s="195" t="s">
        <v>189</v>
      </c>
      <c r="E631" s="200" t="s">
        <v>19</v>
      </c>
      <c r="F631" s="201" t="s">
        <v>4806</v>
      </c>
      <c r="G631" s="199"/>
      <c r="H631" s="200" t="s">
        <v>19</v>
      </c>
      <c r="I631" s="202"/>
      <c r="J631" s="199"/>
      <c r="K631" s="199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189</v>
      </c>
      <c r="AU631" s="207" t="s">
        <v>85</v>
      </c>
      <c r="AV631" s="12" t="s">
        <v>83</v>
      </c>
      <c r="AW631" s="12" t="s">
        <v>35</v>
      </c>
      <c r="AX631" s="12" t="s">
        <v>75</v>
      </c>
      <c r="AY631" s="207" t="s">
        <v>178</v>
      </c>
    </row>
    <row r="632" spans="2:65" s="12" customFormat="1" ht="22.5">
      <c r="B632" s="198"/>
      <c r="C632" s="199"/>
      <c r="D632" s="195" t="s">
        <v>189</v>
      </c>
      <c r="E632" s="200" t="s">
        <v>19</v>
      </c>
      <c r="F632" s="201" t="s">
        <v>4807</v>
      </c>
      <c r="G632" s="199"/>
      <c r="H632" s="200" t="s">
        <v>19</v>
      </c>
      <c r="I632" s="202"/>
      <c r="J632" s="199"/>
      <c r="K632" s="199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189</v>
      </c>
      <c r="AU632" s="207" t="s">
        <v>85</v>
      </c>
      <c r="AV632" s="12" t="s">
        <v>83</v>
      </c>
      <c r="AW632" s="12" t="s">
        <v>35</v>
      </c>
      <c r="AX632" s="12" t="s">
        <v>75</v>
      </c>
      <c r="AY632" s="207" t="s">
        <v>178</v>
      </c>
    </row>
    <row r="633" spans="2:65" s="13" customFormat="1" ht="11.25">
      <c r="B633" s="208"/>
      <c r="C633" s="209"/>
      <c r="D633" s="195" t="s">
        <v>189</v>
      </c>
      <c r="E633" s="210" t="s">
        <v>19</v>
      </c>
      <c r="F633" s="211" t="s">
        <v>4808</v>
      </c>
      <c r="G633" s="209"/>
      <c r="H633" s="212">
        <v>11.25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189</v>
      </c>
      <c r="AU633" s="218" t="s">
        <v>85</v>
      </c>
      <c r="AV633" s="13" t="s">
        <v>85</v>
      </c>
      <c r="AW633" s="13" t="s">
        <v>35</v>
      </c>
      <c r="AX633" s="13" t="s">
        <v>83</v>
      </c>
      <c r="AY633" s="218" t="s">
        <v>178</v>
      </c>
    </row>
    <row r="634" spans="2:65" s="1" customFormat="1" ht="16.5" customHeight="1">
      <c r="B634" s="35"/>
      <c r="C634" s="245" t="s">
        <v>1433</v>
      </c>
      <c r="D634" s="245" t="s">
        <v>970</v>
      </c>
      <c r="E634" s="246" t="s">
        <v>4809</v>
      </c>
      <c r="F634" s="247" t="s">
        <v>4810</v>
      </c>
      <c r="G634" s="248" t="s">
        <v>362</v>
      </c>
      <c r="H634" s="249">
        <v>1.9E-2</v>
      </c>
      <c r="I634" s="250"/>
      <c r="J634" s="251">
        <f>ROUND(I634*H634,2)</f>
        <v>0</v>
      </c>
      <c r="K634" s="247" t="s">
        <v>184</v>
      </c>
      <c r="L634" s="252"/>
      <c r="M634" s="253" t="s">
        <v>19</v>
      </c>
      <c r="N634" s="254" t="s">
        <v>46</v>
      </c>
      <c r="O634" s="61"/>
      <c r="P634" s="192">
        <f>O634*H634</f>
        <v>0</v>
      </c>
      <c r="Q634" s="192">
        <v>1</v>
      </c>
      <c r="R634" s="192">
        <f>Q634*H634</f>
        <v>1.9E-2</v>
      </c>
      <c r="S634" s="192">
        <v>0</v>
      </c>
      <c r="T634" s="193">
        <f>S634*H634</f>
        <v>0</v>
      </c>
      <c r="AR634" s="18" t="s">
        <v>230</v>
      </c>
      <c r="AT634" s="18" t="s">
        <v>970</v>
      </c>
      <c r="AU634" s="18" t="s">
        <v>85</v>
      </c>
      <c r="AY634" s="18" t="s">
        <v>178</v>
      </c>
      <c r="BE634" s="194">
        <f>IF(N634="základní",J634,0)</f>
        <v>0</v>
      </c>
      <c r="BF634" s="194">
        <f>IF(N634="snížená",J634,0)</f>
        <v>0</v>
      </c>
      <c r="BG634" s="194">
        <f>IF(N634="zákl. přenesená",J634,0)</f>
        <v>0</v>
      </c>
      <c r="BH634" s="194">
        <f>IF(N634="sníž. přenesená",J634,0)</f>
        <v>0</v>
      </c>
      <c r="BI634" s="194">
        <f>IF(N634="nulová",J634,0)</f>
        <v>0</v>
      </c>
      <c r="BJ634" s="18" t="s">
        <v>83</v>
      </c>
      <c r="BK634" s="194">
        <f>ROUND(I634*H634,2)</f>
        <v>0</v>
      </c>
      <c r="BL634" s="18" t="s">
        <v>185</v>
      </c>
      <c r="BM634" s="18" t="s">
        <v>4811</v>
      </c>
    </row>
    <row r="635" spans="2:65" s="1" customFormat="1" ht="11.25">
      <c r="B635" s="35"/>
      <c r="C635" s="36"/>
      <c r="D635" s="195" t="s">
        <v>187</v>
      </c>
      <c r="E635" s="36"/>
      <c r="F635" s="196" t="s">
        <v>4810</v>
      </c>
      <c r="G635" s="36"/>
      <c r="H635" s="36"/>
      <c r="I635" s="113"/>
      <c r="J635" s="36"/>
      <c r="K635" s="36"/>
      <c r="L635" s="39"/>
      <c r="M635" s="197"/>
      <c r="N635" s="61"/>
      <c r="O635" s="61"/>
      <c r="P635" s="61"/>
      <c r="Q635" s="61"/>
      <c r="R635" s="61"/>
      <c r="S635" s="61"/>
      <c r="T635" s="62"/>
      <c r="AT635" s="18" t="s">
        <v>187</v>
      </c>
      <c r="AU635" s="18" t="s">
        <v>85</v>
      </c>
    </row>
    <row r="636" spans="2:65" s="12" customFormat="1" ht="11.25">
      <c r="B636" s="198"/>
      <c r="C636" s="199"/>
      <c r="D636" s="195" t="s">
        <v>189</v>
      </c>
      <c r="E636" s="200" t="s">
        <v>19</v>
      </c>
      <c r="F636" s="201" t="s">
        <v>4806</v>
      </c>
      <c r="G636" s="199"/>
      <c r="H636" s="200" t="s">
        <v>19</v>
      </c>
      <c r="I636" s="202"/>
      <c r="J636" s="199"/>
      <c r="K636" s="199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189</v>
      </c>
      <c r="AU636" s="207" t="s">
        <v>85</v>
      </c>
      <c r="AV636" s="12" t="s">
        <v>83</v>
      </c>
      <c r="AW636" s="12" t="s">
        <v>35</v>
      </c>
      <c r="AX636" s="12" t="s">
        <v>75</v>
      </c>
      <c r="AY636" s="207" t="s">
        <v>178</v>
      </c>
    </row>
    <row r="637" spans="2:65" s="12" customFormat="1" ht="11.25">
      <c r="B637" s="198"/>
      <c r="C637" s="199"/>
      <c r="D637" s="195" t="s">
        <v>189</v>
      </c>
      <c r="E637" s="200" t="s">
        <v>19</v>
      </c>
      <c r="F637" s="201" t="s">
        <v>4812</v>
      </c>
      <c r="G637" s="199"/>
      <c r="H637" s="200" t="s">
        <v>19</v>
      </c>
      <c r="I637" s="202"/>
      <c r="J637" s="199"/>
      <c r="K637" s="199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189</v>
      </c>
      <c r="AU637" s="207" t="s">
        <v>85</v>
      </c>
      <c r="AV637" s="12" t="s">
        <v>83</v>
      </c>
      <c r="AW637" s="12" t="s">
        <v>35</v>
      </c>
      <c r="AX637" s="12" t="s">
        <v>75</v>
      </c>
      <c r="AY637" s="207" t="s">
        <v>178</v>
      </c>
    </row>
    <row r="638" spans="2:65" s="13" customFormat="1" ht="11.25">
      <c r="B638" s="208"/>
      <c r="C638" s="209"/>
      <c r="D638" s="195" t="s">
        <v>189</v>
      </c>
      <c r="E638" s="210" t="s">
        <v>19</v>
      </c>
      <c r="F638" s="211" t="s">
        <v>4813</v>
      </c>
      <c r="G638" s="209"/>
      <c r="H638" s="212">
        <v>1.9E-2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189</v>
      </c>
      <c r="AU638" s="218" t="s">
        <v>85</v>
      </c>
      <c r="AV638" s="13" t="s">
        <v>85</v>
      </c>
      <c r="AW638" s="13" t="s">
        <v>35</v>
      </c>
      <c r="AX638" s="13" t="s">
        <v>83</v>
      </c>
      <c r="AY638" s="218" t="s">
        <v>178</v>
      </c>
    </row>
    <row r="639" spans="2:65" s="11" customFormat="1" ht="22.9" customHeight="1">
      <c r="B639" s="167"/>
      <c r="C639" s="168"/>
      <c r="D639" s="169" t="s">
        <v>74</v>
      </c>
      <c r="E639" s="181" t="s">
        <v>357</v>
      </c>
      <c r="F639" s="181" t="s">
        <v>358</v>
      </c>
      <c r="G639" s="168"/>
      <c r="H639" s="168"/>
      <c r="I639" s="171"/>
      <c r="J639" s="182">
        <f>BK639</f>
        <v>0</v>
      </c>
      <c r="K639" s="168"/>
      <c r="L639" s="173"/>
      <c r="M639" s="174"/>
      <c r="N639" s="175"/>
      <c r="O639" s="175"/>
      <c r="P639" s="176">
        <f>SUM(P640:P663)</f>
        <v>0</v>
      </c>
      <c r="Q639" s="175"/>
      <c r="R639" s="176">
        <f>SUM(R640:R663)</f>
        <v>0</v>
      </c>
      <c r="S639" s="175"/>
      <c r="T639" s="177">
        <f>SUM(T640:T663)</f>
        <v>0</v>
      </c>
      <c r="AR639" s="178" t="s">
        <v>83</v>
      </c>
      <c r="AT639" s="179" t="s">
        <v>74</v>
      </c>
      <c r="AU639" s="179" t="s">
        <v>83</v>
      </c>
      <c r="AY639" s="178" t="s">
        <v>178</v>
      </c>
      <c r="BK639" s="180">
        <f>SUM(BK640:BK663)</f>
        <v>0</v>
      </c>
    </row>
    <row r="640" spans="2:65" s="1" customFormat="1" ht="16.5" customHeight="1">
      <c r="B640" s="35"/>
      <c r="C640" s="183" t="s">
        <v>1437</v>
      </c>
      <c r="D640" s="183" t="s">
        <v>180</v>
      </c>
      <c r="E640" s="184" t="s">
        <v>4175</v>
      </c>
      <c r="F640" s="185" t="s">
        <v>4176</v>
      </c>
      <c r="G640" s="186" t="s">
        <v>362</v>
      </c>
      <c r="H640" s="187">
        <v>615.80100000000004</v>
      </c>
      <c r="I640" s="188"/>
      <c r="J640" s="189">
        <f>ROUND(I640*H640,2)</f>
        <v>0</v>
      </c>
      <c r="K640" s="185" t="s">
        <v>184</v>
      </c>
      <c r="L640" s="39"/>
      <c r="M640" s="190" t="s">
        <v>19</v>
      </c>
      <c r="N640" s="191" t="s">
        <v>46</v>
      </c>
      <c r="O640" s="61"/>
      <c r="P640" s="192">
        <f>O640*H640</f>
        <v>0</v>
      </c>
      <c r="Q640" s="192">
        <v>0</v>
      </c>
      <c r="R640" s="192">
        <f>Q640*H640</f>
        <v>0</v>
      </c>
      <c r="S640" s="192">
        <v>0</v>
      </c>
      <c r="T640" s="193">
        <f>S640*H640</f>
        <v>0</v>
      </c>
      <c r="AR640" s="18" t="s">
        <v>185</v>
      </c>
      <c r="AT640" s="18" t="s">
        <v>180</v>
      </c>
      <c r="AU640" s="18" t="s">
        <v>85</v>
      </c>
      <c r="AY640" s="18" t="s">
        <v>178</v>
      </c>
      <c r="BE640" s="194">
        <f>IF(N640="základní",J640,0)</f>
        <v>0</v>
      </c>
      <c r="BF640" s="194">
        <f>IF(N640="snížená",J640,0)</f>
        <v>0</v>
      </c>
      <c r="BG640" s="194">
        <f>IF(N640="zákl. přenesená",J640,0)</f>
        <v>0</v>
      </c>
      <c r="BH640" s="194">
        <f>IF(N640="sníž. přenesená",J640,0)</f>
        <v>0</v>
      </c>
      <c r="BI640" s="194">
        <f>IF(N640="nulová",J640,0)</f>
        <v>0</v>
      </c>
      <c r="BJ640" s="18" t="s">
        <v>83</v>
      </c>
      <c r="BK640" s="194">
        <f>ROUND(I640*H640,2)</f>
        <v>0</v>
      </c>
      <c r="BL640" s="18" t="s">
        <v>185</v>
      </c>
      <c r="BM640" s="18" t="s">
        <v>4814</v>
      </c>
    </row>
    <row r="641" spans="2:65" s="1" customFormat="1" ht="11.25">
      <c r="B641" s="35"/>
      <c r="C641" s="36"/>
      <c r="D641" s="195" t="s">
        <v>187</v>
      </c>
      <c r="E641" s="36"/>
      <c r="F641" s="196" t="s">
        <v>4178</v>
      </c>
      <c r="G641" s="36"/>
      <c r="H641" s="36"/>
      <c r="I641" s="113"/>
      <c r="J641" s="36"/>
      <c r="K641" s="36"/>
      <c r="L641" s="39"/>
      <c r="M641" s="197"/>
      <c r="N641" s="61"/>
      <c r="O641" s="61"/>
      <c r="P641" s="61"/>
      <c r="Q641" s="61"/>
      <c r="R641" s="61"/>
      <c r="S641" s="61"/>
      <c r="T641" s="62"/>
      <c r="AT641" s="18" t="s">
        <v>187</v>
      </c>
      <c r="AU641" s="18" t="s">
        <v>85</v>
      </c>
    </row>
    <row r="642" spans="2:65" s="13" customFormat="1" ht="11.25">
      <c r="B642" s="208"/>
      <c r="C642" s="209"/>
      <c r="D642" s="195" t="s">
        <v>189</v>
      </c>
      <c r="E642" s="210" t="s">
        <v>19</v>
      </c>
      <c r="F642" s="211" t="s">
        <v>4815</v>
      </c>
      <c r="G642" s="209"/>
      <c r="H642" s="212">
        <v>27.536000000000001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189</v>
      </c>
      <c r="AU642" s="218" t="s">
        <v>85</v>
      </c>
      <c r="AV642" s="13" t="s">
        <v>85</v>
      </c>
      <c r="AW642" s="13" t="s">
        <v>35</v>
      </c>
      <c r="AX642" s="13" t="s">
        <v>75</v>
      </c>
      <c r="AY642" s="218" t="s">
        <v>178</v>
      </c>
    </row>
    <row r="643" spans="2:65" s="13" customFormat="1" ht="11.25">
      <c r="B643" s="208"/>
      <c r="C643" s="209"/>
      <c r="D643" s="195" t="s">
        <v>189</v>
      </c>
      <c r="E643" s="210" t="s">
        <v>19</v>
      </c>
      <c r="F643" s="211" t="s">
        <v>4816</v>
      </c>
      <c r="G643" s="209"/>
      <c r="H643" s="212">
        <v>566.30799999999999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189</v>
      </c>
      <c r="AU643" s="218" t="s">
        <v>85</v>
      </c>
      <c r="AV643" s="13" t="s">
        <v>85</v>
      </c>
      <c r="AW643" s="13" t="s">
        <v>35</v>
      </c>
      <c r="AX643" s="13" t="s">
        <v>75</v>
      </c>
      <c r="AY643" s="218" t="s">
        <v>178</v>
      </c>
    </row>
    <row r="644" spans="2:65" s="13" customFormat="1" ht="11.25">
      <c r="B644" s="208"/>
      <c r="C644" s="209"/>
      <c r="D644" s="195" t="s">
        <v>189</v>
      </c>
      <c r="E644" s="210" t="s">
        <v>19</v>
      </c>
      <c r="F644" s="211" t="s">
        <v>4817</v>
      </c>
      <c r="G644" s="209"/>
      <c r="H644" s="212">
        <v>21.957000000000001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189</v>
      </c>
      <c r="AU644" s="218" t="s">
        <v>85</v>
      </c>
      <c r="AV644" s="13" t="s">
        <v>85</v>
      </c>
      <c r="AW644" s="13" t="s">
        <v>35</v>
      </c>
      <c r="AX644" s="13" t="s">
        <v>75</v>
      </c>
      <c r="AY644" s="218" t="s">
        <v>178</v>
      </c>
    </row>
    <row r="645" spans="2:65" s="14" customFormat="1" ht="11.25">
      <c r="B645" s="219"/>
      <c r="C645" s="220"/>
      <c r="D645" s="195" t="s">
        <v>189</v>
      </c>
      <c r="E645" s="221" t="s">
        <v>19</v>
      </c>
      <c r="F645" s="222" t="s">
        <v>258</v>
      </c>
      <c r="G645" s="220"/>
      <c r="H645" s="223">
        <v>615.80100000000004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189</v>
      </c>
      <c r="AU645" s="229" t="s">
        <v>85</v>
      </c>
      <c r="AV645" s="14" t="s">
        <v>185</v>
      </c>
      <c r="AW645" s="14" t="s">
        <v>35</v>
      </c>
      <c r="AX645" s="14" t="s">
        <v>83</v>
      </c>
      <c r="AY645" s="229" t="s">
        <v>178</v>
      </c>
    </row>
    <row r="646" spans="2:65" s="1" customFormat="1" ht="16.5" customHeight="1">
      <c r="B646" s="35"/>
      <c r="C646" s="183" t="s">
        <v>1443</v>
      </c>
      <c r="D646" s="183" t="s">
        <v>180</v>
      </c>
      <c r="E646" s="184" t="s">
        <v>4180</v>
      </c>
      <c r="F646" s="185" t="s">
        <v>4181</v>
      </c>
      <c r="G646" s="186" t="s">
        <v>362</v>
      </c>
      <c r="H646" s="187">
        <v>5542.2089999999998</v>
      </c>
      <c r="I646" s="188"/>
      <c r="J646" s="189">
        <f>ROUND(I646*H646,2)</f>
        <v>0</v>
      </c>
      <c r="K646" s="185" t="s">
        <v>184</v>
      </c>
      <c r="L646" s="39"/>
      <c r="M646" s="190" t="s">
        <v>19</v>
      </c>
      <c r="N646" s="191" t="s">
        <v>46</v>
      </c>
      <c r="O646" s="61"/>
      <c r="P646" s="192">
        <f>O646*H646</f>
        <v>0</v>
      </c>
      <c r="Q646" s="192">
        <v>0</v>
      </c>
      <c r="R646" s="192">
        <f>Q646*H646</f>
        <v>0</v>
      </c>
      <c r="S646" s="192">
        <v>0</v>
      </c>
      <c r="T646" s="193">
        <f>S646*H646</f>
        <v>0</v>
      </c>
      <c r="AR646" s="18" t="s">
        <v>185</v>
      </c>
      <c r="AT646" s="18" t="s">
        <v>180</v>
      </c>
      <c r="AU646" s="18" t="s">
        <v>85</v>
      </c>
      <c r="AY646" s="18" t="s">
        <v>178</v>
      </c>
      <c r="BE646" s="194">
        <f>IF(N646="základní",J646,0)</f>
        <v>0</v>
      </c>
      <c r="BF646" s="194">
        <f>IF(N646="snížená",J646,0)</f>
        <v>0</v>
      </c>
      <c r="BG646" s="194">
        <f>IF(N646="zákl. přenesená",J646,0)</f>
        <v>0</v>
      </c>
      <c r="BH646" s="194">
        <f>IF(N646="sníž. přenesená",J646,0)</f>
        <v>0</v>
      </c>
      <c r="BI646" s="194">
        <f>IF(N646="nulová",J646,0)</f>
        <v>0</v>
      </c>
      <c r="BJ646" s="18" t="s">
        <v>83</v>
      </c>
      <c r="BK646" s="194">
        <f>ROUND(I646*H646,2)</f>
        <v>0</v>
      </c>
      <c r="BL646" s="18" t="s">
        <v>185</v>
      </c>
      <c r="BM646" s="18" t="s">
        <v>4818</v>
      </c>
    </row>
    <row r="647" spans="2:65" s="1" customFormat="1" ht="11.25">
      <c r="B647" s="35"/>
      <c r="C647" s="36"/>
      <c r="D647" s="195" t="s">
        <v>187</v>
      </c>
      <c r="E647" s="36"/>
      <c r="F647" s="196" t="s">
        <v>4183</v>
      </c>
      <c r="G647" s="36"/>
      <c r="H647" s="36"/>
      <c r="I647" s="113"/>
      <c r="J647" s="36"/>
      <c r="K647" s="36"/>
      <c r="L647" s="39"/>
      <c r="M647" s="197"/>
      <c r="N647" s="61"/>
      <c r="O647" s="61"/>
      <c r="P647" s="61"/>
      <c r="Q647" s="61"/>
      <c r="R647" s="61"/>
      <c r="S647" s="61"/>
      <c r="T647" s="62"/>
      <c r="AT647" s="18" t="s">
        <v>187</v>
      </c>
      <c r="AU647" s="18" t="s">
        <v>85</v>
      </c>
    </row>
    <row r="648" spans="2:65" s="12" customFormat="1" ht="11.25">
      <c r="B648" s="198"/>
      <c r="C648" s="199"/>
      <c r="D648" s="195" t="s">
        <v>189</v>
      </c>
      <c r="E648" s="200" t="s">
        <v>19</v>
      </c>
      <c r="F648" s="201" t="s">
        <v>379</v>
      </c>
      <c r="G648" s="199"/>
      <c r="H648" s="200" t="s">
        <v>19</v>
      </c>
      <c r="I648" s="202"/>
      <c r="J648" s="199"/>
      <c r="K648" s="199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189</v>
      </c>
      <c r="AU648" s="207" t="s">
        <v>85</v>
      </c>
      <c r="AV648" s="12" t="s">
        <v>83</v>
      </c>
      <c r="AW648" s="12" t="s">
        <v>35</v>
      </c>
      <c r="AX648" s="12" t="s">
        <v>75</v>
      </c>
      <c r="AY648" s="207" t="s">
        <v>178</v>
      </c>
    </row>
    <row r="649" spans="2:65" s="12" customFormat="1" ht="11.25">
      <c r="B649" s="198"/>
      <c r="C649" s="199"/>
      <c r="D649" s="195" t="s">
        <v>189</v>
      </c>
      <c r="E649" s="200" t="s">
        <v>19</v>
      </c>
      <c r="F649" s="201" t="s">
        <v>380</v>
      </c>
      <c r="G649" s="199"/>
      <c r="H649" s="200" t="s">
        <v>19</v>
      </c>
      <c r="I649" s="202"/>
      <c r="J649" s="199"/>
      <c r="K649" s="199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189</v>
      </c>
      <c r="AU649" s="207" t="s">
        <v>85</v>
      </c>
      <c r="AV649" s="12" t="s">
        <v>83</v>
      </c>
      <c r="AW649" s="12" t="s">
        <v>35</v>
      </c>
      <c r="AX649" s="12" t="s">
        <v>75</v>
      </c>
      <c r="AY649" s="207" t="s">
        <v>178</v>
      </c>
    </row>
    <row r="650" spans="2:65" s="13" customFormat="1" ht="11.25">
      <c r="B650" s="208"/>
      <c r="C650" s="209"/>
      <c r="D650" s="195" t="s">
        <v>189</v>
      </c>
      <c r="E650" s="210" t="s">
        <v>19</v>
      </c>
      <c r="F650" s="211" t="s">
        <v>4819</v>
      </c>
      <c r="G650" s="209"/>
      <c r="H650" s="212">
        <v>5542.2089999999998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189</v>
      </c>
      <c r="AU650" s="218" t="s">
        <v>85</v>
      </c>
      <c r="AV650" s="13" t="s">
        <v>85</v>
      </c>
      <c r="AW650" s="13" t="s">
        <v>35</v>
      </c>
      <c r="AX650" s="13" t="s">
        <v>83</v>
      </c>
      <c r="AY650" s="218" t="s">
        <v>178</v>
      </c>
    </row>
    <row r="651" spans="2:65" s="1" customFormat="1" ht="16.5" customHeight="1">
      <c r="B651" s="35"/>
      <c r="C651" s="183" t="s">
        <v>1461</v>
      </c>
      <c r="D651" s="183" t="s">
        <v>180</v>
      </c>
      <c r="E651" s="184" t="s">
        <v>4199</v>
      </c>
      <c r="F651" s="185" t="s">
        <v>4200</v>
      </c>
      <c r="G651" s="186" t="s">
        <v>362</v>
      </c>
      <c r="H651" s="187">
        <v>49.493000000000002</v>
      </c>
      <c r="I651" s="188"/>
      <c r="J651" s="189">
        <f>ROUND(I651*H651,2)</f>
        <v>0</v>
      </c>
      <c r="K651" s="185" t="s">
        <v>184</v>
      </c>
      <c r="L651" s="39"/>
      <c r="M651" s="190" t="s">
        <v>19</v>
      </c>
      <c r="N651" s="191" t="s">
        <v>46</v>
      </c>
      <c r="O651" s="61"/>
      <c r="P651" s="192">
        <f>O651*H651</f>
        <v>0</v>
      </c>
      <c r="Q651" s="192">
        <v>0</v>
      </c>
      <c r="R651" s="192">
        <f>Q651*H651</f>
        <v>0</v>
      </c>
      <c r="S651" s="192">
        <v>0</v>
      </c>
      <c r="T651" s="193">
        <f>S651*H651</f>
        <v>0</v>
      </c>
      <c r="AR651" s="18" t="s">
        <v>185</v>
      </c>
      <c r="AT651" s="18" t="s">
        <v>180</v>
      </c>
      <c r="AU651" s="18" t="s">
        <v>85</v>
      </c>
      <c r="AY651" s="18" t="s">
        <v>178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18" t="s">
        <v>83</v>
      </c>
      <c r="BK651" s="194">
        <f>ROUND(I651*H651,2)</f>
        <v>0</v>
      </c>
      <c r="BL651" s="18" t="s">
        <v>185</v>
      </c>
      <c r="BM651" s="18" t="s">
        <v>4820</v>
      </c>
    </row>
    <row r="652" spans="2:65" s="1" customFormat="1" ht="11.25">
      <c r="B652" s="35"/>
      <c r="C652" s="36"/>
      <c r="D652" s="195" t="s">
        <v>187</v>
      </c>
      <c r="E652" s="36"/>
      <c r="F652" s="196" t="s">
        <v>4202</v>
      </c>
      <c r="G652" s="36"/>
      <c r="H652" s="36"/>
      <c r="I652" s="113"/>
      <c r="J652" s="36"/>
      <c r="K652" s="36"/>
      <c r="L652" s="39"/>
      <c r="M652" s="197"/>
      <c r="N652" s="61"/>
      <c r="O652" s="61"/>
      <c r="P652" s="61"/>
      <c r="Q652" s="61"/>
      <c r="R652" s="61"/>
      <c r="S652" s="61"/>
      <c r="T652" s="62"/>
      <c r="AT652" s="18" t="s">
        <v>187</v>
      </c>
      <c r="AU652" s="18" t="s">
        <v>85</v>
      </c>
    </row>
    <row r="653" spans="2:65" s="13" customFormat="1" ht="11.25">
      <c r="B653" s="208"/>
      <c r="C653" s="209"/>
      <c r="D653" s="195" t="s">
        <v>189</v>
      </c>
      <c r="E653" s="210" t="s">
        <v>19</v>
      </c>
      <c r="F653" s="211" t="s">
        <v>4815</v>
      </c>
      <c r="G653" s="209"/>
      <c r="H653" s="212">
        <v>27.536000000000001</v>
      </c>
      <c r="I653" s="213"/>
      <c r="J653" s="209"/>
      <c r="K653" s="209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189</v>
      </c>
      <c r="AU653" s="218" t="s">
        <v>85</v>
      </c>
      <c r="AV653" s="13" t="s">
        <v>85</v>
      </c>
      <c r="AW653" s="13" t="s">
        <v>35</v>
      </c>
      <c r="AX653" s="13" t="s">
        <v>75</v>
      </c>
      <c r="AY653" s="218" t="s">
        <v>178</v>
      </c>
    </row>
    <row r="654" spans="2:65" s="13" customFormat="1" ht="11.25">
      <c r="B654" s="208"/>
      <c r="C654" s="209"/>
      <c r="D654" s="195" t="s">
        <v>189</v>
      </c>
      <c r="E654" s="210" t="s">
        <v>19</v>
      </c>
      <c r="F654" s="211" t="s">
        <v>4817</v>
      </c>
      <c r="G654" s="209"/>
      <c r="H654" s="212">
        <v>21.957000000000001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189</v>
      </c>
      <c r="AU654" s="218" t="s">
        <v>85</v>
      </c>
      <c r="AV654" s="13" t="s">
        <v>85</v>
      </c>
      <c r="AW654" s="13" t="s">
        <v>35</v>
      </c>
      <c r="AX654" s="13" t="s">
        <v>75</v>
      </c>
      <c r="AY654" s="218" t="s">
        <v>178</v>
      </c>
    </row>
    <row r="655" spans="2:65" s="14" customFormat="1" ht="11.25">
      <c r="B655" s="219"/>
      <c r="C655" s="220"/>
      <c r="D655" s="195" t="s">
        <v>189</v>
      </c>
      <c r="E655" s="221" t="s">
        <v>19</v>
      </c>
      <c r="F655" s="222" t="s">
        <v>258</v>
      </c>
      <c r="G655" s="220"/>
      <c r="H655" s="223">
        <v>49.493000000000002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189</v>
      </c>
      <c r="AU655" s="229" t="s">
        <v>85</v>
      </c>
      <c r="AV655" s="14" t="s">
        <v>185</v>
      </c>
      <c r="AW655" s="14" t="s">
        <v>35</v>
      </c>
      <c r="AX655" s="14" t="s">
        <v>83</v>
      </c>
      <c r="AY655" s="229" t="s">
        <v>178</v>
      </c>
    </row>
    <row r="656" spans="2:65" s="1" customFormat="1" ht="16.5" customHeight="1">
      <c r="B656" s="35"/>
      <c r="C656" s="183" t="s">
        <v>1480</v>
      </c>
      <c r="D656" s="183" t="s">
        <v>180</v>
      </c>
      <c r="E656" s="184" t="s">
        <v>4205</v>
      </c>
      <c r="F656" s="185" t="s">
        <v>395</v>
      </c>
      <c r="G656" s="186" t="s">
        <v>362</v>
      </c>
      <c r="H656" s="187">
        <v>27.536000000000001</v>
      </c>
      <c r="I656" s="188"/>
      <c r="J656" s="189">
        <f>ROUND(I656*H656,2)</f>
        <v>0</v>
      </c>
      <c r="K656" s="185" t="s">
        <v>184</v>
      </c>
      <c r="L656" s="39"/>
      <c r="M656" s="190" t="s">
        <v>19</v>
      </c>
      <c r="N656" s="191" t="s">
        <v>46</v>
      </c>
      <c r="O656" s="61"/>
      <c r="P656" s="192">
        <f>O656*H656</f>
        <v>0</v>
      </c>
      <c r="Q656" s="192">
        <v>0</v>
      </c>
      <c r="R656" s="192">
        <f>Q656*H656</f>
        <v>0</v>
      </c>
      <c r="S656" s="192">
        <v>0</v>
      </c>
      <c r="T656" s="193">
        <f>S656*H656</f>
        <v>0</v>
      </c>
      <c r="AR656" s="18" t="s">
        <v>185</v>
      </c>
      <c r="AT656" s="18" t="s">
        <v>180</v>
      </c>
      <c r="AU656" s="18" t="s">
        <v>85</v>
      </c>
      <c r="AY656" s="18" t="s">
        <v>178</v>
      </c>
      <c r="BE656" s="194">
        <f>IF(N656="základní",J656,0)</f>
        <v>0</v>
      </c>
      <c r="BF656" s="194">
        <f>IF(N656="snížená",J656,0)</f>
        <v>0</v>
      </c>
      <c r="BG656" s="194">
        <f>IF(N656="zákl. přenesená",J656,0)</f>
        <v>0</v>
      </c>
      <c r="BH656" s="194">
        <f>IF(N656="sníž. přenesená",J656,0)</f>
        <v>0</v>
      </c>
      <c r="BI656" s="194">
        <f>IF(N656="nulová",J656,0)</f>
        <v>0</v>
      </c>
      <c r="BJ656" s="18" t="s">
        <v>83</v>
      </c>
      <c r="BK656" s="194">
        <f>ROUND(I656*H656,2)</f>
        <v>0</v>
      </c>
      <c r="BL656" s="18" t="s">
        <v>185</v>
      </c>
      <c r="BM656" s="18" t="s">
        <v>4821</v>
      </c>
    </row>
    <row r="657" spans="2:65" s="1" customFormat="1" ht="11.25">
      <c r="B657" s="35"/>
      <c r="C657" s="36"/>
      <c r="D657" s="195" t="s">
        <v>187</v>
      </c>
      <c r="E657" s="36"/>
      <c r="F657" s="196" t="s">
        <v>397</v>
      </c>
      <c r="G657" s="36"/>
      <c r="H657" s="36"/>
      <c r="I657" s="113"/>
      <c r="J657" s="36"/>
      <c r="K657" s="36"/>
      <c r="L657" s="39"/>
      <c r="M657" s="197"/>
      <c r="N657" s="61"/>
      <c r="O657" s="61"/>
      <c r="P657" s="61"/>
      <c r="Q657" s="61"/>
      <c r="R657" s="61"/>
      <c r="S657" s="61"/>
      <c r="T657" s="62"/>
      <c r="AT657" s="18" t="s">
        <v>187</v>
      </c>
      <c r="AU657" s="18" t="s">
        <v>85</v>
      </c>
    </row>
    <row r="658" spans="2:65" s="13" customFormat="1" ht="11.25">
      <c r="B658" s="208"/>
      <c r="C658" s="209"/>
      <c r="D658" s="195" t="s">
        <v>189</v>
      </c>
      <c r="E658" s="210" t="s">
        <v>19</v>
      </c>
      <c r="F658" s="211" t="s">
        <v>4815</v>
      </c>
      <c r="G658" s="209"/>
      <c r="H658" s="212">
        <v>27.536000000000001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189</v>
      </c>
      <c r="AU658" s="218" t="s">
        <v>85</v>
      </c>
      <c r="AV658" s="13" t="s">
        <v>85</v>
      </c>
      <c r="AW658" s="13" t="s">
        <v>35</v>
      </c>
      <c r="AX658" s="13" t="s">
        <v>83</v>
      </c>
      <c r="AY658" s="218" t="s">
        <v>178</v>
      </c>
    </row>
    <row r="659" spans="2:65" s="1" customFormat="1" ht="16.5" customHeight="1">
      <c r="B659" s="35"/>
      <c r="C659" s="183" t="s">
        <v>1485</v>
      </c>
      <c r="D659" s="183" t="s">
        <v>180</v>
      </c>
      <c r="E659" s="184" t="s">
        <v>424</v>
      </c>
      <c r="F659" s="185" t="s">
        <v>425</v>
      </c>
      <c r="G659" s="186" t="s">
        <v>362</v>
      </c>
      <c r="H659" s="187">
        <v>588.26499999999999</v>
      </c>
      <c r="I659" s="188"/>
      <c r="J659" s="189">
        <f>ROUND(I659*H659,2)</f>
        <v>0</v>
      </c>
      <c r="K659" s="185" t="s">
        <v>184</v>
      </c>
      <c r="L659" s="39"/>
      <c r="M659" s="190" t="s">
        <v>19</v>
      </c>
      <c r="N659" s="191" t="s">
        <v>46</v>
      </c>
      <c r="O659" s="61"/>
      <c r="P659" s="192">
        <f>O659*H659</f>
        <v>0</v>
      </c>
      <c r="Q659" s="192">
        <v>0</v>
      </c>
      <c r="R659" s="192">
        <f>Q659*H659</f>
        <v>0</v>
      </c>
      <c r="S659" s="192">
        <v>0</v>
      </c>
      <c r="T659" s="193">
        <f>S659*H659</f>
        <v>0</v>
      </c>
      <c r="AR659" s="18" t="s">
        <v>185</v>
      </c>
      <c r="AT659" s="18" t="s">
        <v>180</v>
      </c>
      <c r="AU659" s="18" t="s">
        <v>85</v>
      </c>
      <c r="AY659" s="18" t="s">
        <v>178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18" t="s">
        <v>83</v>
      </c>
      <c r="BK659" s="194">
        <f>ROUND(I659*H659,2)</f>
        <v>0</v>
      </c>
      <c r="BL659" s="18" t="s">
        <v>185</v>
      </c>
      <c r="BM659" s="18" t="s">
        <v>4822</v>
      </c>
    </row>
    <row r="660" spans="2:65" s="1" customFormat="1" ht="11.25">
      <c r="B660" s="35"/>
      <c r="C660" s="36"/>
      <c r="D660" s="195" t="s">
        <v>187</v>
      </c>
      <c r="E660" s="36"/>
      <c r="F660" s="196" t="s">
        <v>427</v>
      </c>
      <c r="G660" s="36"/>
      <c r="H660" s="36"/>
      <c r="I660" s="113"/>
      <c r="J660" s="36"/>
      <c r="K660" s="36"/>
      <c r="L660" s="39"/>
      <c r="M660" s="197"/>
      <c r="N660" s="61"/>
      <c r="O660" s="61"/>
      <c r="P660" s="61"/>
      <c r="Q660" s="61"/>
      <c r="R660" s="61"/>
      <c r="S660" s="61"/>
      <c r="T660" s="62"/>
      <c r="AT660" s="18" t="s">
        <v>187</v>
      </c>
      <c r="AU660" s="18" t="s">
        <v>85</v>
      </c>
    </row>
    <row r="661" spans="2:65" s="13" customFormat="1" ht="11.25">
      <c r="B661" s="208"/>
      <c r="C661" s="209"/>
      <c r="D661" s="195" t="s">
        <v>189</v>
      </c>
      <c r="E661" s="210" t="s">
        <v>19</v>
      </c>
      <c r="F661" s="211" t="s">
        <v>4816</v>
      </c>
      <c r="G661" s="209"/>
      <c r="H661" s="212">
        <v>566.30799999999999</v>
      </c>
      <c r="I661" s="213"/>
      <c r="J661" s="209"/>
      <c r="K661" s="209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189</v>
      </c>
      <c r="AU661" s="218" t="s">
        <v>85</v>
      </c>
      <c r="AV661" s="13" t="s">
        <v>85</v>
      </c>
      <c r="AW661" s="13" t="s">
        <v>35</v>
      </c>
      <c r="AX661" s="13" t="s">
        <v>75</v>
      </c>
      <c r="AY661" s="218" t="s">
        <v>178</v>
      </c>
    </row>
    <row r="662" spans="2:65" s="13" customFormat="1" ht="11.25">
      <c r="B662" s="208"/>
      <c r="C662" s="209"/>
      <c r="D662" s="195" t="s">
        <v>189</v>
      </c>
      <c r="E662" s="210" t="s">
        <v>19</v>
      </c>
      <c r="F662" s="211" t="s">
        <v>4817</v>
      </c>
      <c r="G662" s="209"/>
      <c r="H662" s="212">
        <v>21.957000000000001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189</v>
      </c>
      <c r="AU662" s="218" t="s">
        <v>85</v>
      </c>
      <c r="AV662" s="13" t="s">
        <v>85</v>
      </c>
      <c r="AW662" s="13" t="s">
        <v>35</v>
      </c>
      <c r="AX662" s="13" t="s">
        <v>75</v>
      </c>
      <c r="AY662" s="218" t="s">
        <v>178</v>
      </c>
    </row>
    <row r="663" spans="2:65" s="14" customFormat="1" ht="11.25">
      <c r="B663" s="219"/>
      <c r="C663" s="220"/>
      <c r="D663" s="195" t="s">
        <v>189</v>
      </c>
      <c r="E663" s="221" t="s">
        <v>19</v>
      </c>
      <c r="F663" s="222" t="s">
        <v>258</v>
      </c>
      <c r="G663" s="220"/>
      <c r="H663" s="223">
        <v>588.26499999999999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189</v>
      </c>
      <c r="AU663" s="229" t="s">
        <v>85</v>
      </c>
      <c r="AV663" s="14" t="s">
        <v>185</v>
      </c>
      <c r="AW663" s="14" t="s">
        <v>35</v>
      </c>
      <c r="AX663" s="14" t="s">
        <v>83</v>
      </c>
      <c r="AY663" s="229" t="s">
        <v>178</v>
      </c>
    </row>
    <row r="664" spans="2:65" s="11" customFormat="1" ht="22.9" customHeight="1">
      <c r="B664" s="167"/>
      <c r="C664" s="168"/>
      <c r="D664" s="169" t="s">
        <v>74</v>
      </c>
      <c r="E664" s="181" t="s">
        <v>1768</v>
      </c>
      <c r="F664" s="181" t="s">
        <v>1769</v>
      </c>
      <c r="G664" s="168"/>
      <c r="H664" s="168"/>
      <c r="I664" s="171"/>
      <c r="J664" s="182">
        <f>BK664</f>
        <v>0</v>
      </c>
      <c r="K664" s="168"/>
      <c r="L664" s="173"/>
      <c r="M664" s="174"/>
      <c r="N664" s="175"/>
      <c r="O664" s="175"/>
      <c r="P664" s="176">
        <f>SUM(P665:P666)</f>
        <v>0</v>
      </c>
      <c r="Q664" s="175"/>
      <c r="R664" s="176">
        <f>SUM(R665:R666)</f>
        <v>0</v>
      </c>
      <c r="S664" s="175"/>
      <c r="T664" s="177">
        <f>SUM(T665:T666)</f>
        <v>0</v>
      </c>
      <c r="AR664" s="178" t="s">
        <v>83</v>
      </c>
      <c r="AT664" s="179" t="s">
        <v>74</v>
      </c>
      <c r="AU664" s="179" t="s">
        <v>83</v>
      </c>
      <c r="AY664" s="178" t="s">
        <v>178</v>
      </c>
      <c r="BK664" s="180">
        <f>SUM(BK665:BK666)</f>
        <v>0</v>
      </c>
    </row>
    <row r="665" spans="2:65" s="1" customFormat="1" ht="16.5" customHeight="1">
      <c r="B665" s="35"/>
      <c r="C665" s="183" t="s">
        <v>1493</v>
      </c>
      <c r="D665" s="183" t="s">
        <v>180</v>
      </c>
      <c r="E665" s="184" t="s">
        <v>4823</v>
      </c>
      <c r="F665" s="185" t="s">
        <v>4824</v>
      </c>
      <c r="G665" s="186" t="s">
        <v>362</v>
      </c>
      <c r="H665" s="187">
        <v>779.79200000000003</v>
      </c>
      <c r="I665" s="188"/>
      <c r="J665" s="189">
        <f>ROUND(I665*H665,2)</f>
        <v>0</v>
      </c>
      <c r="K665" s="185" t="s">
        <v>184</v>
      </c>
      <c r="L665" s="39"/>
      <c r="M665" s="190" t="s">
        <v>19</v>
      </c>
      <c r="N665" s="191" t="s">
        <v>46</v>
      </c>
      <c r="O665" s="61"/>
      <c r="P665" s="192">
        <f>O665*H665</f>
        <v>0</v>
      </c>
      <c r="Q665" s="192">
        <v>0</v>
      </c>
      <c r="R665" s="192">
        <f>Q665*H665</f>
        <v>0</v>
      </c>
      <c r="S665" s="192">
        <v>0</v>
      </c>
      <c r="T665" s="193">
        <f>S665*H665</f>
        <v>0</v>
      </c>
      <c r="AR665" s="18" t="s">
        <v>185</v>
      </c>
      <c r="AT665" s="18" t="s">
        <v>180</v>
      </c>
      <c r="AU665" s="18" t="s">
        <v>85</v>
      </c>
      <c r="AY665" s="18" t="s">
        <v>178</v>
      </c>
      <c r="BE665" s="194">
        <f>IF(N665="základní",J665,0)</f>
        <v>0</v>
      </c>
      <c r="BF665" s="194">
        <f>IF(N665="snížená",J665,0)</f>
        <v>0</v>
      </c>
      <c r="BG665" s="194">
        <f>IF(N665="zákl. přenesená",J665,0)</f>
        <v>0</v>
      </c>
      <c r="BH665" s="194">
        <f>IF(N665="sníž. přenesená",J665,0)</f>
        <v>0</v>
      </c>
      <c r="BI665" s="194">
        <f>IF(N665="nulová",J665,0)</f>
        <v>0</v>
      </c>
      <c r="BJ665" s="18" t="s">
        <v>83</v>
      </c>
      <c r="BK665" s="194">
        <f>ROUND(I665*H665,2)</f>
        <v>0</v>
      </c>
      <c r="BL665" s="18" t="s">
        <v>185</v>
      </c>
      <c r="BM665" s="18" t="s">
        <v>4825</v>
      </c>
    </row>
    <row r="666" spans="2:65" s="1" customFormat="1" ht="11.25">
      <c r="B666" s="35"/>
      <c r="C666" s="36"/>
      <c r="D666" s="195" t="s">
        <v>187</v>
      </c>
      <c r="E666" s="36"/>
      <c r="F666" s="196" t="s">
        <v>4826</v>
      </c>
      <c r="G666" s="36"/>
      <c r="H666" s="36"/>
      <c r="I666" s="113"/>
      <c r="J666" s="36"/>
      <c r="K666" s="36"/>
      <c r="L666" s="39"/>
      <c r="M666" s="197"/>
      <c r="N666" s="61"/>
      <c r="O666" s="61"/>
      <c r="P666" s="61"/>
      <c r="Q666" s="61"/>
      <c r="R666" s="61"/>
      <c r="S666" s="61"/>
      <c r="T666" s="62"/>
      <c r="AT666" s="18" t="s">
        <v>187</v>
      </c>
      <c r="AU666" s="18" t="s">
        <v>85</v>
      </c>
    </row>
    <row r="667" spans="2:65" s="11" customFormat="1" ht="25.9" customHeight="1">
      <c r="B667" s="167"/>
      <c r="C667" s="168"/>
      <c r="D667" s="169" t="s">
        <v>74</v>
      </c>
      <c r="E667" s="170" t="s">
        <v>428</v>
      </c>
      <c r="F667" s="170" t="s">
        <v>429</v>
      </c>
      <c r="G667" s="168"/>
      <c r="H667" s="168"/>
      <c r="I667" s="171"/>
      <c r="J667" s="172">
        <f>BK667</f>
        <v>0</v>
      </c>
      <c r="K667" s="168"/>
      <c r="L667" s="173"/>
      <c r="M667" s="174"/>
      <c r="N667" s="175"/>
      <c r="O667" s="175"/>
      <c r="P667" s="176">
        <f>P668+P687</f>
        <v>0</v>
      </c>
      <c r="Q667" s="175"/>
      <c r="R667" s="176">
        <f>R668+R687</f>
        <v>0.1032892</v>
      </c>
      <c r="S667" s="175"/>
      <c r="T667" s="177">
        <f>T668+T687</f>
        <v>0</v>
      </c>
      <c r="AR667" s="178" t="s">
        <v>85</v>
      </c>
      <c r="AT667" s="179" t="s">
        <v>74</v>
      </c>
      <c r="AU667" s="179" t="s">
        <v>75</v>
      </c>
      <c r="AY667" s="178" t="s">
        <v>178</v>
      </c>
      <c r="BK667" s="180">
        <f>BK668+BK687</f>
        <v>0</v>
      </c>
    </row>
    <row r="668" spans="2:65" s="11" customFormat="1" ht="22.9" customHeight="1">
      <c r="B668" s="167"/>
      <c r="C668" s="168"/>
      <c r="D668" s="169" t="s">
        <v>74</v>
      </c>
      <c r="E668" s="181" t="s">
        <v>551</v>
      </c>
      <c r="F668" s="181" t="s">
        <v>552</v>
      </c>
      <c r="G668" s="168"/>
      <c r="H668" s="168"/>
      <c r="I668" s="171"/>
      <c r="J668" s="182">
        <f>BK668</f>
        <v>0</v>
      </c>
      <c r="K668" s="168"/>
      <c r="L668" s="173"/>
      <c r="M668" s="174"/>
      <c r="N668" s="175"/>
      <c r="O668" s="175"/>
      <c r="P668" s="176">
        <f>SUM(P669:P686)</f>
        <v>0</v>
      </c>
      <c r="Q668" s="175"/>
      <c r="R668" s="176">
        <f>SUM(R669:R686)</f>
        <v>7.9279199999999994E-2</v>
      </c>
      <c r="S668" s="175"/>
      <c r="T668" s="177">
        <f>SUM(T669:T686)</f>
        <v>0</v>
      </c>
      <c r="AR668" s="178" t="s">
        <v>85</v>
      </c>
      <c r="AT668" s="179" t="s">
        <v>74</v>
      </c>
      <c r="AU668" s="179" t="s">
        <v>83</v>
      </c>
      <c r="AY668" s="178" t="s">
        <v>178</v>
      </c>
      <c r="BK668" s="180">
        <f>SUM(BK669:BK686)</f>
        <v>0</v>
      </c>
    </row>
    <row r="669" spans="2:65" s="1" customFormat="1" ht="16.5" customHeight="1">
      <c r="B669" s="35"/>
      <c r="C669" s="183" t="s">
        <v>1498</v>
      </c>
      <c r="D669" s="183" t="s">
        <v>180</v>
      </c>
      <c r="E669" s="184" t="s">
        <v>2639</v>
      </c>
      <c r="F669" s="185" t="s">
        <v>2640</v>
      </c>
      <c r="G669" s="186" t="s">
        <v>2338</v>
      </c>
      <c r="H669" s="187">
        <v>67.760000000000005</v>
      </c>
      <c r="I669" s="188"/>
      <c r="J669" s="189">
        <f>ROUND(I669*H669,2)</f>
        <v>0</v>
      </c>
      <c r="K669" s="185" t="s">
        <v>184</v>
      </c>
      <c r="L669" s="39"/>
      <c r="M669" s="190" t="s">
        <v>19</v>
      </c>
      <c r="N669" s="191" t="s">
        <v>46</v>
      </c>
      <c r="O669" s="61"/>
      <c r="P669" s="192">
        <f>O669*H669</f>
        <v>0</v>
      </c>
      <c r="Q669" s="192">
        <v>6.9999999999999994E-5</v>
      </c>
      <c r="R669" s="192">
        <f>Q669*H669</f>
        <v>4.7432000000000004E-3</v>
      </c>
      <c r="S669" s="192">
        <v>0</v>
      </c>
      <c r="T669" s="193">
        <f>S669*H669</f>
        <v>0</v>
      </c>
      <c r="AR669" s="18" t="s">
        <v>288</v>
      </c>
      <c r="AT669" s="18" t="s">
        <v>180</v>
      </c>
      <c r="AU669" s="18" t="s">
        <v>85</v>
      </c>
      <c r="AY669" s="18" t="s">
        <v>178</v>
      </c>
      <c r="BE669" s="194">
        <f>IF(N669="základní",J669,0)</f>
        <v>0</v>
      </c>
      <c r="BF669" s="194">
        <f>IF(N669="snížená",J669,0)</f>
        <v>0</v>
      </c>
      <c r="BG669" s="194">
        <f>IF(N669="zákl. přenesená",J669,0)</f>
        <v>0</v>
      </c>
      <c r="BH669" s="194">
        <f>IF(N669="sníž. přenesená",J669,0)</f>
        <v>0</v>
      </c>
      <c r="BI669" s="194">
        <f>IF(N669="nulová",J669,0)</f>
        <v>0</v>
      </c>
      <c r="BJ669" s="18" t="s">
        <v>83</v>
      </c>
      <c r="BK669" s="194">
        <f>ROUND(I669*H669,2)</f>
        <v>0</v>
      </c>
      <c r="BL669" s="18" t="s">
        <v>288</v>
      </c>
      <c r="BM669" s="18" t="s">
        <v>4827</v>
      </c>
    </row>
    <row r="670" spans="2:65" s="1" customFormat="1" ht="11.25">
      <c r="B670" s="35"/>
      <c r="C670" s="36"/>
      <c r="D670" s="195" t="s">
        <v>187</v>
      </c>
      <c r="E670" s="36"/>
      <c r="F670" s="196" t="s">
        <v>2642</v>
      </c>
      <c r="G670" s="36"/>
      <c r="H670" s="36"/>
      <c r="I670" s="113"/>
      <c r="J670" s="36"/>
      <c r="K670" s="36"/>
      <c r="L670" s="39"/>
      <c r="M670" s="197"/>
      <c r="N670" s="61"/>
      <c r="O670" s="61"/>
      <c r="P670" s="61"/>
      <c r="Q670" s="61"/>
      <c r="R670" s="61"/>
      <c r="S670" s="61"/>
      <c r="T670" s="62"/>
      <c r="AT670" s="18" t="s">
        <v>187</v>
      </c>
      <c r="AU670" s="18" t="s">
        <v>85</v>
      </c>
    </row>
    <row r="671" spans="2:65" s="12" customFormat="1" ht="11.25">
      <c r="B671" s="198"/>
      <c r="C671" s="199"/>
      <c r="D671" s="195" t="s">
        <v>189</v>
      </c>
      <c r="E671" s="200" t="s">
        <v>19</v>
      </c>
      <c r="F671" s="201" t="s">
        <v>4828</v>
      </c>
      <c r="G671" s="199"/>
      <c r="H671" s="200" t="s">
        <v>19</v>
      </c>
      <c r="I671" s="202"/>
      <c r="J671" s="199"/>
      <c r="K671" s="199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189</v>
      </c>
      <c r="AU671" s="207" t="s">
        <v>85</v>
      </c>
      <c r="AV671" s="12" t="s">
        <v>83</v>
      </c>
      <c r="AW671" s="12" t="s">
        <v>35</v>
      </c>
      <c r="AX671" s="12" t="s">
        <v>75</v>
      </c>
      <c r="AY671" s="207" t="s">
        <v>178</v>
      </c>
    </row>
    <row r="672" spans="2:65" s="12" customFormat="1" ht="11.25">
      <c r="B672" s="198"/>
      <c r="C672" s="199"/>
      <c r="D672" s="195" t="s">
        <v>189</v>
      </c>
      <c r="E672" s="200" t="s">
        <v>19</v>
      </c>
      <c r="F672" s="201" t="s">
        <v>4829</v>
      </c>
      <c r="G672" s="199"/>
      <c r="H672" s="200" t="s">
        <v>19</v>
      </c>
      <c r="I672" s="202"/>
      <c r="J672" s="199"/>
      <c r="K672" s="199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189</v>
      </c>
      <c r="AU672" s="207" t="s">
        <v>85</v>
      </c>
      <c r="AV672" s="12" t="s">
        <v>83</v>
      </c>
      <c r="AW672" s="12" t="s">
        <v>35</v>
      </c>
      <c r="AX672" s="12" t="s">
        <v>75</v>
      </c>
      <c r="AY672" s="207" t="s">
        <v>178</v>
      </c>
    </row>
    <row r="673" spans="2:65" s="13" customFormat="1" ht="11.25">
      <c r="B673" s="208"/>
      <c r="C673" s="209"/>
      <c r="D673" s="195" t="s">
        <v>189</v>
      </c>
      <c r="E673" s="210" t="s">
        <v>19</v>
      </c>
      <c r="F673" s="211" t="s">
        <v>4830</v>
      </c>
      <c r="G673" s="209"/>
      <c r="H673" s="212">
        <v>67.760000000000005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189</v>
      </c>
      <c r="AU673" s="218" t="s">
        <v>85</v>
      </c>
      <c r="AV673" s="13" t="s">
        <v>85</v>
      </c>
      <c r="AW673" s="13" t="s">
        <v>35</v>
      </c>
      <c r="AX673" s="13" t="s">
        <v>83</v>
      </c>
      <c r="AY673" s="218" t="s">
        <v>178</v>
      </c>
    </row>
    <row r="674" spans="2:65" s="1" customFormat="1" ht="16.5" customHeight="1">
      <c r="B674" s="35"/>
      <c r="C674" s="245" t="s">
        <v>1505</v>
      </c>
      <c r="D674" s="245" t="s">
        <v>970</v>
      </c>
      <c r="E674" s="246" t="s">
        <v>4831</v>
      </c>
      <c r="F674" s="247" t="s">
        <v>4832</v>
      </c>
      <c r="G674" s="248" t="s">
        <v>496</v>
      </c>
      <c r="H674" s="249">
        <v>24.2</v>
      </c>
      <c r="I674" s="250"/>
      <c r="J674" s="251">
        <f>ROUND(I674*H674,2)</f>
        <v>0</v>
      </c>
      <c r="K674" s="247" t="s">
        <v>184</v>
      </c>
      <c r="L674" s="252"/>
      <c r="M674" s="253" t="s">
        <v>19</v>
      </c>
      <c r="N674" s="254" t="s">
        <v>46</v>
      </c>
      <c r="O674" s="61"/>
      <c r="P674" s="192">
        <f>O674*H674</f>
        <v>0</v>
      </c>
      <c r="Q674" s="192">
        <v>3.0799999999999998E-3</v>
      </c>
      <c r="R674" s="192">
        <f>Q674*H674</f>
        <v>7.4535999999999991E-2</v>
      </c>
      <c r="S674" s="192">
        <v>0</v>
      </c>
      <c r="T674" s="193">
        <f>S674*H674</f>
        <v>0</v>
      </c>
      <c r="AR674" s="18" t="s">
        <v>403</v>
      </c>
      <c r="AT674" s="18" t="s">
        <v>970</v>
      </c>
      <c r="AU674" s="18" t="s">
        <v>85</v>
      </c>
      <c r="AY674" s="18" t="s">
        <v>178</v>
      </c>
      <c r="BE674" s="194">
        <f>IF(N674="základní",J674,0)</f>
        <v>0</v>
      </c>
      <c r="BF674" s="194">
        <f>IF(N674="snížená",J674,0)</f>
        <v>0</v>
      </c>
      <c r="BG674" s="194">
        <f>IF(N674="zákl. přenesená",J674,0)</f>
        <v>0</v>
      </c>
      <c r="BH674" s="194">
        <f>IF(N674="sníž. přenesená",J674,0)</f>
        <v>0</v>
      </c>
      <c r="BI674" s="194">
        <f>IF(N674="nulová",J674,0)</f>
        <v>0</v>
      </c>
      <c r="BJ674" s="18" t="s">
        <v>83</v>
      </c>
      <c r="BK674" s="194">
        <f>ROUND(I674*H674,2)</f>
        <v>0</v>
      </c>
      <c r="BL674" s="18" t="s">
        <v>288</v>
      </c>
      <c r="BM674" s="18" t="s">
        <v>4833</v>
      </c>
    </row>
    <row r="675" spans="2:65" s="1" customFormat="1" ht="11.25">
      <c r="B675" s="35"/>
      <c r="C675" s="36"/>
      <c r="D675" s="195" t="s">
        <v>187</v>
      </c>
      <c r="E675" s="36"/>
      <c r="F675" s="196" t="s">
        <v>4832</v>
      </c>
      <c r="G675" s="36"/>
      <c r="H675" s="36"/>
      <c r="I675" s="113"/>
      <c r="J675" s="36"/>
      <c r="K675" s="36"/>
      <c r="L675" s="39"/>
      <c r="M675" s="197"/>
      <c r="N675" s="61"/>
      <c r="O675" s="61"/>
      <c r="P675" s="61"/>
      <c r="Q675" s="61"/>
      <c r="R675" s="61"/>
      <c r="S675" s="61"/>
      <c r="T675" s="62"/>
      <c r="AT675" s="18" t="s">
        <v>187</v>
      </c>
      <c r="AU675" s="18" t="s">
        <v>85</v>
      </c>
    </row>
    <row r="676" spans="2:65" s="1" customFormat="1" ht="19.5">
      <c r="B676" s="35"/>
      <c r="C676" s="36"/>
      <c r="D676" s="195" t="s">
        <v>333</v>
      </c>
      <c r="E676" s="36"/>
      <c r="F676" s="241" t="s">
        <v>4834</v>
      </c>
      <c r="G676" s="36"/>
      <c r="H676" s="36"/>
      <c r="I676" s="113"/>
      <c r="J676" s="36"/>
      <c r="K676" s="36"/>
      <c r="L676" s="39"/>
      <c r="M676" s="197"/>
      <c r="N676" s="61"/>
      <c r="O676" s="61"/>
      <c r="P676" s="61"/>
      <c r="Q676" s="61"/>
      <c r="R676" s="61"/>
      <c r="S676" s="61"/>
      <c r="T676" s="62"/>
      <c r="AT676" s="18" t="s">
        <v>333</v>
      </c>
      <c r="AU676" s="18" t="s">
        <v>85</v>
      </c>
    </row>
    <row r="677" spans="2:65" s="12" customFormat="1" ht="11.25">
      <c r="B677" s="198"/>
      <c r="C677" s="199"/>
      <c r="D677" s="195" t="s">
        <v>189</v>
      </c>
      <c r="E677" s="200" t="s">
        <v>19</v>
      </c>
      <c r="F677" s="201" t="s">
        <v>4835</v>
      </c>
      <c r="G677" s="199"/>
      <c r="H677" s="200" t="s">
        <v>19</v>
      </c>
      <c r="I677" s="202"/>
      <c r="J677" s="199"/>
      <c r="K677" s="199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189</v>
      </c>
      <c r="AU677" s="207" t="s">
        <v>85</v>
      </c>
      <c r="AV677" s="12" t="s">
        <v>83</v>
      </c>
      <c r="AW677" s="12" t="s">
        <v>35</v>
      </c>
      <c r="AX677" s="12" t="s">
        <v>75</v>
      </c>
      <c r="AY677" s="207" t="s">
        <v>178</v>
      </c>
    </row>
    <row r="678" spans="2:65" s="12" customFormat="1" ht="11.25">
      <c r="B678" s="198"/>
      <c r="C678" s="199"/>
      <c r="D678" s="195" t="s">
        <v>189</v>
      </c>
      <c r="E678" s="200" t="s">
        <v>19</v>
      </c>
      <c r="F678" s="201" t="s">
        <v>2169</v>
      </c>
      <c r="G678" s="199"/>
      <c r="H678" s="200" t="s">
        <v>19</v>
      </c>
      <c r="I678" s="202"/>
      <c r="J678" s="199"/>
      <c r="K678" s="199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189</v>
      </c>
      <c r="AU678" s="207" t="s">
        <v>85</v>
      </c>
      <c r="AV678" s="12" t="s">
        <v>83</v>
      </c>
      <c r="AW678" s="12" t="s">
        <v>35</v>
      </c>
      <c r="AX678" s="12" t="s">
        <v>75</v>
      </c>
      <c r="AY678" s="207" t="s">
        <v>178</v>
      </c>
    </row>
    <row r="679" spans="2:65" s="12" customFormat="1" ht="11.25">
      <c r="B679" s="198"/>
      <c r="C679" s="199"/>
      <c r="D679" s="195" t="s">
        <v>189</v>
      </c>
      <c r="E679" s="200" t="s">
        <v>19</v>
      </c>
      <c r="F679" s="201" t="s">
        <v>4836</v>
      </c>
      <c r="G679" s="199"/>
      <c r="H679" s="200" t="s">
        <v>19</v>
      </c>
      <c r="I679" s="202"/>
      <c r="J679" s="199"/>
      <c r="K679" s="199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189</v>
      </c>
      <c r="AU679" s="207" t="s">
        <v>85</v>
      </c>
      <c r="AV679" s="12" t="s">
        <v>83</v>
      </c>
      <c r="AW679" s="12" t="s">
        <v>35</v>
      </c>
      <c r="AX679" s="12" t="s">
        <v>75</v>
      </c>
      <c r="AY679" s="207" t="s">
        <v>178</v>
      </c>
    </row>
    <row r="680" spans="2:65" s="13" customFormat="1" ht="11.25">
      <c r="B680" s="208"/>
      <c r="C680" s="209"/>
      <c r="D680" s="195" t="s">
        <v>189</v>
      </c>
      <c r="E680" s="210" t="s">
        <v>19</v>
      </c>
      <c r="F680" s="211" t="s">
        <v>4837</v>
      </c>
      <c r="G680" s="209"/>
      <c r="H680" s="212">
        <v>24.2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189</v>
      </c>
      <c r="AU680" s="218" t="s">
        <v>85</v>
      </c>
      <c r="AV680" s="13" t="s">
        <v>85</v>
      </c>
      <c r="AW680" s="13" t="s">
        <v>35</v>
      </c>
      <c r="AX680" s="13" t="s">
        <v>83</v>
      </c>
      <c r="AY680" s="218" t="s">
        <v>178</v>
      </c>
    </row>
    <row r="681" spans="2:65" s="1" customFormat="1" ht="24.75" customHeight="1">
      <c r="B681" s="35"/>
      <c r="C681" s="245" t="s">
        <v>1510</v>
      </c>
      <c r="D681" s="245" t="s">
        <v>970</v>
      </c>
      <c r="E681" s="246" t="s">
        <v>4838</v>
      </c>
      <c r="F681" s="247" t="s">
        <v>2710</v>
      </c>
      <c r="G681" s="248" t="s">
        <v>2338</v>
      </c>
      <c r="H681" s="249">
        <v>6.7759999999999998</v>
      </c>
      <c r="I681" s="250"/>
      <c r="J681" s="251">
        <f>ROUND(I681*H681,2)</f>
        <v>0</v>
      </c>
      <c r="K681" s="247" t="s">
        <v>1889</v>
      </c>
      <c r="L681" s="252"/>
      <c r="M681" s="253" t="s">
        <v>19</v>
      </c>
      <c r="N681" s="254" t="s">
        <v>46</v>
      </c>
      <c r="O681" s="61"/>
      <c r="P681" s="192">
        <f>O681*H681</f>
        <v>0</v>
      </c>
      <c r="Q681" s="192">
        <v>0</v>
      </c>
      <c r="R681" s="192">
        <f>Q681*H681</f>
        <v>0</v>
      </c>
      <c r="S681" s="192">
        <v>0</v>
      </c>
      <c r="T681" s="193">
        <f>S681*H681</f>
        <v>0</v>
      </c>
      <c r="AR681" s="18" t="s">
        <v>403</v>
      </c>
      <c r="AT681" s="18" t="s">
        <v>970</v>
      </c>
      <c r="AU681" s="18" t="s">
        <v>85</v>
      </c>
      <c r="AY681" s="18" t="s">
        <v>178</v>
      </c>
      <c r="BE681" s="194">
        <f>IF(N681="základní",J681,0)</f>
        <v>0</v>
      </c>
      <c r="BF681" s="194">
        <f>IF(N681="snížená",J681,0)</f>
        <v>0</v>
      </c>
      <c r="BG681" s="194">
        <f>IF(N681="zákl. přenesená",J681,0)</f>
        <v>0</v>
      </c>
      <c r="BH681" s="194">
        <f>IF(N681="sníž. přenesená",J681,0)</f>
        <v>0</v>
      </c>
      <c r="BI681" s="194">
        <f>IF(N681="nulová",J681,0)</f>
        <v>0</v>
      </c>
      <c r="BJ681" s="18" t="s">
        <v>83</v>
      </c>
      <c r="BK681" s="194">
        <f>ROUND(I681*H681,2)</f>
        <v>0</v>
      </c>
      <c r="BL681" s="18" t="s">
        <v>288</v>
      </c>
      <c r="BM681" s="18" t="s">
        <v>4839</v>
      </c>
    </row>
    <row r="682" spans="2:65" s="1" customFormat="1" ht="11.25">
      <c r="B682" s="35"/>
      <c r="C682" s="36"/>
      <c r="D682" s="195" t="s">
        <v>187</v>
      </c>
      <c r="E682" s="36"/>
      <c r="F682" s="196" t="s">
        <v>2710</v>
      </c>
      <c r="G682" s="36"/>
      <c r="H682" s="36"/>
      <c r="I682" s="113"/>
      <c r="J682" s="36"/>
      <c r="K682" s="36"/>
      <c r="L682" s="39"/>
      <c r="M682" s="197"/>
      <c r="N682" s="61"/>
      <c r="O682" s="61"/>
      <c r="P682" s="61"/>
      <c r="Q682" s="61"/>
      <c r="R682" s="61"/>
      <c r="S682" s="61"/>
      <c r="T682" s="62"/>
      <c r="AT682" s="18" t="s">
        <v>187</v>
      </c>
      <c r="AU682" s="18" t="s">
        <v>85</v>
      </c>
    </row>
    <row r="683" spans="2:65" s="12" customFormat="1" ht="11.25">
      <c r="B683" s="198"/>
      <c r="C683" s="199"/>
      <c r="D683" s="195" t="s">
        <v>189</v>
      </c>
      <c r="E683" s="200" t="s">
        <v>19</v>
      </c>
      <c r="F683" s="201" t="s">
        <v>2712</v>
      </c>
      <c r="G683" s="199"/>
      <c r="H683" s="200" t="s">
        <v>19</v>
      </c>
      <c r="I683" s="202"/>
      <c r="J683" s="199"/>
      <c r="K683" s="199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189</v>
      </c>
      <c r="AU683" s="207" t="s">
        <v>85</v>
      </c>
      <c r="AV683" s="12" t="s">
        <v>83</v>
      </c>
      <c r="AW683" s="12" t="s">
        <v>35</v>
      </c>
      <c r="AX683" s="12" t="s">
        <v>75</v>
      </c>
      <c r="AY683" s="207" t="s">
        <v>178</v>
      </c>
    </row>
    <row r="684" spans="2:65" s="13" customFormat="1" ht="11.25">
      <c r="B684" s="208"/>
      <c r="C684" s="209"/>
      <c r="D684" s="195" t="s">
        <v>189</v>
      </c>
      <c r="E684" s="210" t="s">
        <v>19</v>
      </c>
      <c r="F684" s="211" t="s">
        <v>4840</v>
      </c>
      <c r="G684" s="209"/>
      <c r="H684" s="212">
        <v>6.7759999999999998</v>
      </c>
      <c r="I684" s="213"/>
      <c r="J684" s="209"/>
      <c r="K684" s="209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189</v>
      </c>
      <c r="AU684" s="218" t="s">
        <v>85</v>
      </c>
      <c r="AV684" s="13" t="s">
        <v>85</v>
      </c>
      <c r="AW684" s="13" t="s">
        <v>35</v>
      </c>
      <c r="AX684" s="13" t="s">
        <v>83</v>
      </c>
      <c r="AY684" s="218" t="s">
        <v>178</v>
      </c>
    </row>
    <row r="685" spans="2:65" s="1" customFormat="1" ht="16.5" customHeight="1">
      <c r="B685" s="35"/>
      <c r="C685" s="183" t="s">
        <v>1518</v>
      </c>
      <c r="D685" s="183" t="s">
        <v>180</v>
      </c>
      <c r="E685" s="184" t="s">
        <v>2715</v>
      </c>
      <c r="F685" s="185" t="s">
        <v>2716</v>
      </c>
      <c r="G685" s="186" t="s">
        <v>1843</v>
      </c>
      <c r="H685" s="255"/>
      <c r="I685" s="188"/>
      <c r="J685" s="189">
        <f>ROUND(I685*H685,2)</f>
        <v>0</v>
      </c>
      <c r="K685" s="185" t="s">
        <v>184</v>
      </c>
      <c r="L685" s="39"/>
      <c r="M685" s="190" t="s">
        <v>19</v>
      </c>
      <c r="N685" s="191" t="s">
        <v>46</v>
      </c>
      <c r="O685" s="61"/>
      <c r="P685" s="192">
        <f>O685*H685</f>
        <v>0</v>
      </c>
      <c r="Q685" s="192">
        <v>0</v>
      </c>
      <c r="R685" s="192">
        <f>Q685*H685</f>
        <v>0</v>
      </c>
      <c r="S685" s="192">
        <v>0</v>
      </c>
      <c r="T685" s="193">
        <f>S685*H685</f>
        <v>0</v>
      </c>
      <c r="AR685" s="18" t="s">
        <v>288</v>
      </c>
      <c r="AT685" s="18" t="s">
        <v>180</v>
      </c>
      <c r="AU685" s="18" t="s">
        <v>85</v>
      </c>
      <c r="AY685" s="18" t="s">
        <v>178</v>
      </c>
      <c r="BE685" s="194">
        <f>IF(N685="základní",J685,0)</f>
        <v>0</v>
      </c>
      <c r="BF685" s="194">
        <f>IF(N685="snížená",J685,0)</f>
        <v>0</v>
      </c>
      <c r="BG685" s="194">
        <f>IF(N685="zákl. přenesená",J685,0)</f>
        <v>0</v>
      </c>
      <c r="BH685" s="194">
        <f>IF(N685="sníž. přenesená",J685,0)</f>
        <v>0</v>
      </c>
      <c r="BI685" s="194">
        <f>IF(N685="nulová",J685,0)</f>
        <v>0</v>
      </c>
      <c r="BJ685" s="18" t="s">
        <v>83</v>
      </c>
      <c r="BK685" s="194">
        <f>ROUND(I685*H685,2)</f>
        <v>0</v>
      </c>
      <c r="BL685" s="18" t="s">
        <v>288</v>
      </c>
      <c r="BM685" s="18" t="s">
        <v>4841</v>
      </c>
    </row>
    <row r="686" spans="2:65" s="1" customFormat="1" ht="19.5">
      <c r="B686" s="35"/>
      <c r="C686" s="36"/>
      <c r="D686" s="195" t="s">
        <v>187</v>
      </c>
      <c r="E686" s="36"/>
      <c r="F686" s="196" t="s">
        <v>2718</v>
      </c>
      <c r="G686" s="36"/>
      <c r="H686" s="36"/>
      <c r="I686" s="113"/>
      <c r="J686" s="36"/>
      <c r="K686" s="36"/>
      <c r="L686" s="39"/>
      <c r="M686" s="197"/>
      <c r="N686" s="61"/>
      <c r="O686" s="61"/>
      <c r="P686" s="61"/>
      <c r="Q686" s="61"/>
      <c r="R686" s="61"/>
      <c r="S686" s="61"/>
      <c r="T686" s="62"/>
      <c r="AT686" s="18" t="s">
        <v>187</v>
      </c>
      <c r="AU686" s="18" t="s">
        <v>85</v>
      </c>
    </row>
    <row r="687" spans="2:65" s="11" customFormat="1" ht="22.9" customHeight="1">
      <c r="B687" s="167"/>
      <c r="C687" s="168"/>
      <c r="D687" s="169" t="s">
        <v>74</v>
      </c>
      <c r="E687" s="181" t="s">
        <v>2856</v>
      </c>
      <c r="F687" s="181" t="s">
        <v>2857</v>
      </c>
      <c r="G687" s="168"/>
      <c r="H687" s="168"/>
      <c r="I687" s="171"/>
      <c r="J687" s="182">
        <f>BK687</f>
        <v>0</v>
      </c>
      <c r="K687" s="168"/>
      <c r="L687" s="173"/>
      <c r="M687" s="174"/>
      <c r="N687" s="175"/>
      <c r="O687" s="175"/>
      <c r="P687" s="176">
        <f>SUM(P688:P724)</f>
        <v>0</v>
      </c>
      <c r="Q687" s="175"/>
      <c r="R687" s="176">
        <f>SUM(R688:R724)</f>
        <v>2.4010000000000004E-2</v>
      </c>
      <c r="S687" s="175"/>
      <c r="T687" s="177">
        <f>SUM(T688:T724)</f>
        <v>0</v>
      </c>
      <c r="AR687" s="178" t="s">
        <v>85</v>
      </c>
      <c r="AT687" s="179" t="s">
        <v>74</v>
      </c>
      <c r="AU687" s="179" t="s">
        <v>83</v>
      </c>
      <c r="AY687" s="178" t="s">
        <v>178</v>
      </c>
      <c r="BK687" s="180">
        <f>SUM(BK688:BK724)</f>
        <v>0</v>
      </c>
    </row>
    <row r="688" spans="2:65" s="1" customFormat="1" ht="16.5" customHeight="1">
      <c r="B688" s="35"/>
      <c r="C688" s="183" t="s">
        <v>1523</v>
      </c>
      <c r="D688" s="183" t="s">
        <v>180</v>
      </c>
      <c r="E688" s="184" t="s">
        <v>2923</v>
      </c>
      <c r="F688" s="185" t="s">
        <v>2924</v>
      </c>
      <c r="G688" s="186" t="s">
        <v>2338</v>
      </c>
      <c r="H688" s="187">
        <v>72</v>
      </c>
      <c r="I688" s="188"/>
      <c r="J688" s="189">
        <f>ROUND(I688*H688,2)</f>
        <v>0</v>
      </c>
      <c r="K688" s="185" t="s">
        <v>212</v>
      </c>
      <c r="L688" s="39"/>
      <c r="M688" s="190" t="s">
        <v>19</v>
      </c>
      <c r="N688" s="191" t="s">
        <v>46</v>
      </c>
      <c r="O688" s="61"/>
      <c r="P688" s="192">
        <f>O688*H688</f>
        <v>0</v>
      </c>
      <c r="Q688" s="192">
        <v>0</v>
      </c>
      <c r="R688" s="192">
        <f>Q688*H688</f>
        <v>0</v>
      </c>
      <c r="S688" s="192">
        <v>0</v>
      </c>
      <c r="T688" s="193">
        <f>S688*H688</f>
        <v>0</v>
      </c>
      <c r="AR688" s="18" t="s">
        <v>288</v>
      </c>
      <c r="AT688" s="18" t="s">
        <v>180</v>
      </c>
      <c r="AU688" s="18" t="s">
        <v>85</v>
      </c>
      <c r="AY688" s="18" t="s">
        <v>178</v>
      </c>
      <c r="BE688" s="194">
        <f>IF(N688="základní",J688,0)</f>
        <v>0</v>
      </c>
      <c r="BF688" s="194">
        <f>IF(N688="snížená",J688,0)</f>
        <v>0</v>
      </c>
      <c r="BG688" s="194">
        <f>IF(N688="zákl. přenesená",J688,0)</f>
        <v>0</v>
      </c>
      <c r="BH688" s="194">
        <f>IF(N688="sníž. přenesená",J688,0)</f>
        <v>0</v>
      </c>
      <c r="BI688" s="194">
        <f>IF(N688="nulová",J688,0)</f>
        <v>0</v>
      </c>
      <c r="BJ688" s="18" t="s">
        <v>83</v>
      </c>
      <c r="BK688" s="194">
        <f>ROUND(I688*H688,2)</f>
        <v>0</v>
      </c>
      <c r="BL688" s="18" t="s">
        <v>288</v>
      </c>
      <c r="BM688" s="18" t="s">
        <v>4842</v>
      </c>
    </row>
    <row r="689" spans="2:65" s="1" customFormat="1" ht="11.25">
      <c r="B689" s="35"/>
      <c r="C689" s="36"/>
      <c r="D689" s="195" t="s">
        <v>187</v>
      </c>
      <c r="E689" s="36"/>
      <c r="F689" s="196" t="s">
        <v>2924</v>
      </c>
      <c r="G689" s="36"/>
      <c r="H689" s="36"/>
      <c r="I689" s="113"/>
      <c r="J689" s="36"/>
      <c r="K689" s="36"/>
      <c r="L689" s="39"/>
      <c r="M689" s="197"/>
      <c r="N689" s="61"/>
      <c r="O689" s="61"/>
      <c r="P689" s="61"/>
      <c r="Q689" s="61"/>
      <c r="R689" s="61"/>
      <c r="S689" s="61"/>
      <c r="T689" s="62"/>
      <c r="AT689" s="18" t="s">
        <v>187</v>
      </c>
      <c r="AU689" s="18" t="s">
        <v>85</v>
      </c>
    </row>
    <row r="690" spans="2:65" s="12" customFormat="1" ht="11.25">
      <c r="B690" s="198"/>
      <c r="C690" s="199"/>
      <c r="D690" s="195" t="s">
        <v>189</v>
      </c>
      <c r="E690" s="200" t="s">
        <v>19</v>
      </c>
      <c r="F690" s="201" t="s">
        <v>4843</v>
      </c>
      <c r="G690" s="199"/>
      <c r="H690" s="200" t="s">
        <v>19</v>
      </c>
      <c r="I690" s="202"/>
      <c r="J690" s="199"/>
      <c r="K690" s="199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189</v>
      </c>
      <c r="AU690" s="207" t="s">
        <v>85</v>
      </c>
      <c r="AV690" s="12" t="s">
        <v>83</v>
      </c>
      <c r="AW690" s="12" t="s">
        <v>35</v>
      </c>
      <c r="AX690" s="12" t="s">
        <v>75</v>
      </c>
      <c r="AY690" s="207" t="s">
        <v>178</v>
      </c>
    </row>
    <row r="691" spans="2:65" s="13" customFormat="1" ht="11.25">
      <c r="B691" s="208"/>
      <c r="C691" s="209"/>
      <c r="D691" s="195" t="s">
        <v>189</v>
      </c>
      <c r="E691" s="210" t="s">
        <v>19</v>
      </c>
      <c r="F691" s="211" t="s">
        <v>4844</v>
      </c>
      <c r="G691" s="209"/>
      <c r="H691" s="212">
        <v>72</v>
      </c>
      <c r="I691" s="213"/>
      <c r="J691" s="209"/>
      <c r="K691" s="209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189</v>
      </c>
      <c r="AU691" s="218" t="s">
        <v>85</v>
      </c>
      <c r="AV691" s="13" t="s">
        <v>85</v>
      </c>
      <c r="AW691" s="13" t="s">
        <v>35</v>
      </c>
      <c r="AX691" s="13" t="s">
        <v>83</v>
      </c>
      <c r="AY691" s="218" t="s">
        <v>178</v>
      </c>
    </row>
    <row r="692" spans="2:65" s="1" customFormat="1" ht="16.5" customHeight="1">
      <c r="B692" s="35"/>
      <c r="C692" s="183" t="s">
        <v>1529</v>
      </c>
      <c r="D692" s="183" t="s">
        <v>180</v>
      </c>
      <c r="E692" s="184" t="s">
        <v>4845</v>
      </c>
      <c r="F692" s="185" t="s">
        <v>4846</v>
      </c>
      <c r="G692" s="186" t="s">
        <v>183</v>
      </c>
      <c r="H692" s="187">
        <v>7</v>
      </c>
      <c r="I692" s="188"/>
      <c r="J692" s="189">
        <f>ROUND(I692*H692,2)</f>
        <v>0</v>
      </c>
      <c r="K692" s="185" t="s">
        <v>184</v>
      </c>
      <c r="L692" s="39"/>
      <c r="M692" s="190" t="s">
        <v>19</v>
      </c>
      <c r="N692" s="191" t="s">
        <v>46</v>
      </c>
      <c r="O692" s="61"/>
      <c r="P692" s="192">
        <f>O692*H692</f>
        <v>0</v>
      </c>
      <c r="Q692" s="192">
        <v>4.2999999999999999E-4</v>
      </c>
      <c r="R692" s="192">
        <f>Q692*H692</f>
        <v>3.0100000000000001E-3</v>
      </c>
      <c r="S692" s="192">
        <v>0</v>
      </c>
      <c r="T692" s="193">
        <f>S692*H692</f>
        <v>0</v>
      </c>
      <c r="AR692" s="18" t="s">
        <v>288</v>
      </c>
      <c r="AT692" s="18" t="s">
        <v>180</v>
      </c>
      <c r="AU692" s="18" t="s">
        <v>85</v>
      </c>
      <c r="AY692" s="18" t="s">
        <v>178</v>
      </c>
      <c r="BE692" s="194">
        <f>IF(N692="základní",J692,0)</f>
        <v>0</v>
      </c>
      <c r="BF692" s="194">
        <f>IF(N692="snížená",J692,0)</f>
        <v>0</v>
      </c>
      <c r="BG692" s="194">
        <f>IF(N692="zákl. přenesená",J692,0)</f>
        <v>0</v>
      </c>
      <c r="BH692" s="194">
        <f>IF(N692="sníž. přenesená",J692,0)</f>
        <v>0</v>
      </c>
      <c r="BI692" s="194">
        <f>IF(N692="nulová",J692,0)</f>
        <v>0</v>
      </c>
      <c r="BJ692" s="18" t="s">
        <v>83</v>
      </c>
      <c r="BK692" s="194">
        <f>ROUND(I692*H692,2)</f>
        <v>0</v>
      </c>
      <c r="BL692" s="18" t="s">
        <v>288</v>
      </c>
      <c r="BM692" s="18" t="s">
        <v>4847</v>
      </c>
    </row>
    <row r="693" spans="2:65" s="1" customFormat="1" ht="11.25">
      <c r="B693" s="35"/>
      <c r="C693" s="36"/>
      <c r="D693" s="195" t="s">
        <v>187</v>
      </c>
      <c r="E693" s="36"/>
      <c r="F693" s="196" t="s">
        <v>4848</v>
      </c>
      <c r="G693" s="36"/>
      <c r="H693" s="36"/>
      <c r="I693" s="113"/>
      <c r="J693" s="36"/>
      <c r="K693" s="36"/>
      <c r="L693" s="39"/>
      <c r="M693" s="197"/>
      <c r="N693" s="61"/>
      <c r="O693" s="61"/>
      <c r="P693" s="61"/>
      <c r="Q693" s="61"/>
      <c r="R693" s="61"/>
      <c r="S693" s="61"/>
      <c r="T693" s="62"/>
      <c r="AT693" s="18" t="s">
        <v>187</v>
      </c>
      <c r="AU693" s="18" t="s">
        <v>85</v>
      </c>
    </row>
    <row r="694" spans="2:65" s="12" customFormat="1" ht="11.25">
      <c r="B694" s="198"/>
      <c r="C694" s="199"/>
      <c r="D694" s="195" t="s">
        <v>189</v>
      </c>
      <c r="E694" s="200" t="s">
        <v>19</v>
      </c>
      <c r="F694" s="201" t="s">
        <v>4849</v>
      </c>
      <c r="G694" s="199"/>
      <c r="H694" s="200" t="s">
        <v>19</v>
      </c>
      <c r="I694" s="202"/>
      <c r="J694" s="199"/>
      <c r="K694" s="199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189</v>
      </c>
      <c r="AU694" s="207" t="s">
        <v>85</v>
      </c>
      <c r="AV694" s="12" t="s">
        <v>83</v>
      </c>
      <c r="AW694" s="12" t="s">
        <v>35</v>
      </c>
      <c r="AX694" s="12" t="s">
        <v>75</v>
      </c>
      <c r="AY694" s="207" t="s">
        <v>178</v>
      </c>
    </row>
    <row r="695" spans="2:65" s="12" customFormat="1" ht="11.25">
      <c r="B695" s="198"/>
      <c r="C695" s="199"/>
      <c r="D695" s="195" t="s">
        <v>189</v>
      </c>
      <c r="E695" s="200" t="s">
        <v>19</v>
      </c>
      <c r="F695" s="201" t="s">
        <v>4632</v>
      </c>
      <c r="G695" s="199"/>
      <c r="H695" s="200" t="s">
        <v>19</v>
      </c>
      <c r="I695" s="202"/>
      <c r="J695" s="199"/>
      <c r="K695" s="199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189</v>
      </c>
      <c r="AU695" s="207" t="s">
        <v>85</v>
      </c>
      <c r="AV695" s="12" t="s">
        <v>83</v>
      </c>
      <c r="AW695" s="12" t="s">
        <v>35</v>
      </c>
      <c r="AX695" s="12" t="s">
        <v>75</v>
      </c>
      <c r="AY695" s="207" t="s">
        <v>178</v>
      </c>
    </row>
    <row r="696" spans="2:65" s="13" customFormat="1" ht="11.25">
      <c r="B696" s="208"/>
      <c r="C696" s="209"/>
      <c r="D696" s="195" t="s">
        <v>189</v>
      </c>
      <c r="E696" s="210" t="s">
        <v>19</v>
      </c>
      <c r="F696" s="211" t="s">
        <v>4850</v>
      </c>
      <c r="G696" s="209"/>
      <c r="H696" s="212">
        <v>2.2000000000000002</v>
      </c>
      <c r="I696" s="213"/>
      <c r="J696" s="209"/>
      <c r="K696" s="209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189</v>
      </c>
      <c r="AU696" s="218" t="s">
        <v>85</v>
      </c>
      <c r="AV696" s="13" t="s">
        <v>85</v>
      </c>
      <c r="AW696" s="13" t="s">
        <v>35</v>
      </c>
      <c r="AX696" s="13" t="s">
        <v>75</v>
      </c>
      <c r="AY696" s="218" t="s">
        <v>178</v>
      </c>
    </row>
    <row r="697" spans="2:65" s="12" customFormat="1" ht="11.25">
      <c r="B697" s="198"/>
      <c r="C697" s="199"/>
      <c r="D697" s="195" t="s">
        <v>189</v>
      </c>
      <c r="E697" s="200" t="s">
        <v>19</v>
      </c>
      <c r="F697" s="201" t="s">
        <v>4633</v>
      </c>
      <c r="G697" s="199"/>
      <c r="H697" s="200" t="s">
        <v>19</v>
      </c>
      <c r="I697" s="202"/>
      <c r="J697" s="199"/>
      <c r="K697" s="199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189</v>
      </c>
      <c r="AU697" s="207" t="s">
        <v>85</v>
      </c>
      <c r="AV697" s="12" t="s">
        <v>83</v>
      </c>
      <c r="AW697" s="12" t="s">
        <v>35</v>
      </c>
      <c r="AX697" s="12" t="s">
        <v>75</v>
      </c>
      <c r="AY697" s="207" t="s">
        <v>178</v>
      </c>
    </row>
    <row r="698" spans="2:65" s="13" customFormat="1" ht="11.25">
      <c r="B698" s="208"/>
      <c r="C698" s="209"/>
      <c r="D698" s="195" t="s">
        <v>189</v>
      </c>
      <c r="E698" s="210" t="s">
        <v>19</v>
      </c>
      <c r="F698" s="211" t="s">
        <v>4851</v>
      </c>
      <c r="G698" s="209"/>
      <c r="H698" s="212">
        <v>2.64</v>
      </c>
      <c r="I698" s="213"/>
      <c r="J698" s="209"/>
      <c r="K698" s="209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189</v>
      </c>
      <c r="AU698" s="218" t="s">
        <v>85</v>
      </c>
      <c r="AV698" s="13" t="s">
        <v>85</v>
      </c>
      <c r="AW698" s="13" t="s">
        <v>35</v>
      </c>
      <c r="AX698" s="13" t="s">
        <v>75</v>
      </c>
      <c r="AY698" s="218" t="s">
        <v>178</v>
      </c>
    </row>
    <row r="699" spans="2:65" s="15" customFormat="1" ht="11.25">
      <c r="B699" s="230"/>
      <c r="C699" s="231"/>
      <c r="D699" s="195" t="s">
        <v>189</v>
      </c>
      <c r="E699" s="232" t="s">
        <v>19</v>
      </c>
      <c r="F699" s="233" t="s">
        <v>274</v>
      </c>
      <c r="G699" s="231"/>
      <c r="H699" s="234">
        <v>4.84</v>
      </c>
      <c r="I699" s="235"/>
      <c r="J699" s="231"/>
      <c r="K699" s="231"/>
      <c r="L699" s="236"/>
      <c r="M699" s="237"/>
      <c r="N699" s="238"/>
      <c r="O699" s="238"/>
      <c r="P699" s="238"/>
      <c r="Q699" s="238"/>
      <c r="R699" s="238"/>
      <c r="S699" s="238"/>
      <c r="T699" s="239"/>
      <c r="AT699" s="240" t="s">
        <v>189</v>
      </c>
      <c r="AU699" s="240" t="s">
        <v>85</v>
      </c>
      <c r="AV699" s="15" t="s">
        <v>198</v>
      </c>
      <c r="AW699" s="15" t="s">
        <v>35</v>
      </c>
      <c r="AX699" s="15" t="s">
        <v>75</v>
      </c>
      <c r="AY699" s="240" t="s">
        <v>178</v>
      </c>
    </row>
    <row r="700" spans="2:65" s="12" customFormat="1" ht="11.25">
      <c r="B700" s="198"/>
      <c r="C700" s="199"/>
      <c r="D700" s="195" t="s">
        <v>189</v>
      </c>
      <c r="E700" s="200" t="s">
        <v>19</v>
      </c>
      <c r="F700" s="201" t="s">
        <v>4635</v>
      </c>
      <c r="G700" s="199"/>
      <c r="H700" s="200" t="s">
        <v>19</v>
      </c>
      <c r="I700" s="202"/>
      <c r="J700" s="199"/>
      <c r="K700" s="199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189</v>
      </c>
      <c r="AU700" s="207" t="s">
        <v>85</v>
      </c>
      <c r="AV700" s="12" t="s">
        <v>83</v>
      </c>
      <c r="AW700" s="12" t="s">
        <v>35</v>
      </c>
      <c r="AX700" s="12" t="s">
        <v>75</v>
      </c>
      <c r="AY700" s="207" t="s">
        <v>178</v>
      </c>
    </row>
    <row r="701" spans="2:65" s="13" customFormat="1" ht="11.25">
      <c r="B701" s="208"/>
      <c r="C701" s="209"/>
      <c r="D701" s="195" t="s">
        <v>189</v>
      </c>
      <c r="E701" s="210" t="s">
        <v>19</v>
      </c>
      <c r="F701" s="211" t="s">
        <v>4852</v>
      </c>
      <c r="G701" s="209"/>
      <c r="H701" s="212">
        <v>2.16</v>
      </c>
      <c r="I701" s="213"/>
      <c r="J701" s="209"/>
      <c r="K701" s="209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189</v>
      </c>
      <c r="AU701" s="218" t="s">
        <v>85</v>
      </c>
      <c r="AV701" s="13" t="s">
        <v>85</v>
      </c>
      <c r="AW701" s="13" t="s">
        <v>35</v>
      </c>
      <c r="AX701" s="13" t="s">
        <v>75</v>
      </c>
      <c r="AY701" s="218" t="s">
        <v>178</v>
      </c>
    </row>
    <row r="702" spans="2:65" s="14" customFormat="1" ht="11.25">
      <c r="B702" s="219"/>
      <c r="C702" s="220"/>
      <c r="D702" s="195" t="s">
        <v>189</v>
      </c>
      <c r="E702" s="221" t="s">
        <v>19</v>
      </c>
      <c r="F702" s="222" t="s">
        <v>258</v>
      </c>
      <c r="G702" s="220"/>
      <c r="H702" s="223">
        <v>7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189</v>
      </c>
      <c r="AU702" s="229" t="s">
        <v>85</v>
      </c>
      <c r="AV702" s="14" t="s">
        <v>185</v>
      </c>
      <c r="AW702" s="14" t="s">
        <v>35</v>
      </c>
      <c r="AX702" s="14" t="s">
        <v>83</v>
      </c>
      <c r="AY702" s="229" t="s">
        <v>178</v>
      </c>
    </row>
    <row r="703" spans="2:65" s="1" customFormat="1" ht="16.5" customHeight="1">
      <c r="B703" s="35"/>
      <c r="C703" s="183" t="s">
        <v>1534</v>
      </c>
      <c r="D703" s="183" t="s">
        <v>180</v>
      </c>
      <c r="E703" s="184" t="s">
        <v>4853</v>
      </c>
      <c r="F703" s="185" t="s">
        <v>4854</v>
      </c>
      <c r="G703" s="186" t="s">
        <v>183</v>
      </c>
      <c r="H703" s="187">
        <v>7</v>
      </c>
      <c r="I703" s="188"/>
      <c r="J703" s="189">
        <f>ROUND(I703*H703,2)</f>
        <v>0</v>
      </c>
      <c r="K703" s="185" t="s">
        <v>184</v>
      </c>
      <c r="L703" s="39"/>
      <c r="M703" s="190" t="s">
        <v>19</v>
      </c>
      <c r="N703" s="191" t="s">
        <v>46</v>
      </c>
      <c r="O703" s="61"/>
      <c r="P703" s="192">
        <f>O703*H703</f>
        <v>0</v>
      </c>
      <c r="Q703" s="192">
        <v>5.0000000000000001E-4</v>
      </c>
      <c r="R703" s="192">
        <f>Q703*H703</f>
        <v>3.5000000000000001E-3</v>
      </c>
      <c r="S703" s="192">
        <v>0</v>
      </c>
      <c r="T703" s="193">
        <f>S703*H703</f>
        <v>0</v>
      </c>
      <c r="AR703" s="18" t="s">
        <v>288</v>
      </c>
      <c r="AT703" s="18" t="s">
        <v>180</v>
      </c>
      <c r="AU703" s="18" t="s">
        <v>85</v>
      </c>
      <c r="AY703" s="18" t="s">
        <v>178</v>
      </c>
      <c r="BE703" s="194">
        <f>IF(N703="základní",J703,0)</f>
        <v>0</v>
      </c>
      <c r="BF703" s="194">
        <f>IF(N703="snížená",J703,0)</f>
        <v>0</v>
      </c>
      <c r="BG703" s="194">
        <f>IF(N703="zákl. přenesená",J703,0)</f>
        <v>0</v>
      </c>
      <c r="BH703" s="194">
        <f>IF(N703="sníž. přenesená",J703,0)</f>
        <v>0</v>
      </c>
      <c r="BI703" s="194">
        <f>IF(N703="nulová",J703,0)</f>
        <v>0</v>
      </c>
      <c r="BJ703" s="18" t="s">
        <v>83</v>
      </c>
      <c r="BK703" s="194">
        <f>ROUND(I703*H703,2)</f>
        <v>0</v>
      </c>
      <c r="BL703" s="18" t="s">
        <v>288</v>
      </c>
      <c r="BM703" s="18" t="s">
        <v>4855</v>
      </c>
    </row>
    <row r="704" spans="2:65" s="1" customFormat="1" ht="11.25">
      <c r="B704" s="35"/>
      <c r="C704" s="36"/>
      <c r="D704" s="195" t="s">
        <v>187</v>
      </c>
      <c r="E704" s="36"/>
      <c r="F704" s="196" t="s">
        <v>4856</v>
      </c>
      <c r="G704" s="36"/>
      <c r="H704" s="36"/>
      <c r="I704" s="113"/>
      <c r="J704" s="36"/>
      <c r="K704" s="36"/>
      <c r="L704" s="39"/>
      <c r="M704" s="197"/>
      <c r="N704" s="61"/>
      <c r="O704" s="61"/>
      <c r="P704" s="61"/>
      <c r="Q704" s="61"/>
      <c r="R704" s="61"/>
      <c r="S704" s="61"/>
      <c r="T704" s="62"/>
      <c r="AT704" s="18" t="s">
        <v>187</v>
      </c>
      <c r="AU704" s="18" t="s">
        <v>85</v>
      </c>
    </row>
    <row r="705" spans="2:65" s="12" customFormat="1" ht="11.25">
      <c r="B705" s="198"/>
      <c r="C705" s="199"/>
      <c r="D705" s="195" t="s">
        <v>189</v>
      </c>
      <c r="E705" s="200" t="s">
        <v>19</v>
      </c>
      <c r="F705" s="201" t="s">
        <v>4849</v>
      </c>
      <c r="G705" s="199"/>
      <c r="H705" s="200" t="s">
        <v>19</v>
      </c>
      <c r="I705" s="202"/>
      <c r="J705" s="199"/>
      <c r="K705" s="199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189</v>
      </c>
      <c r="AU705" s="207" t="s">
        <v>85</v>
      </c>
      <c r="AV705" s="12" t="s">
        <v>83</v>
      </c>
      <c r="AW705" s="12" t="s">
        <v>35</v>
      </c>
      <c r="AX705" s="12" t="s">
        <v>75</v>
      </c>
      <c r="AY705" s="207" t="s">
        <v>178</v>
      </c>
    </row>
    <row r="706" spans="2:65" s="12" customFormat="1" ht="11.25">
      <c r="B706" s="198"/>
      <c r="C706" s="199"/>
      <c r="D706" s="195" t="s">
        <v>189</v>
      </c>
      <c r="E706" s="200" t="s">
        <v>19</v>
      </c>
      <c r="F706" s="201" t="s">
        <v>4632</v>
      </c>
      <c r="G706" s="199"/>
      <c r="H706" s="200" t="s">
        <v>19</v>
      </c>
      <c r="I706" s="202"/>
      <c r="J706" s="199"/>
      <c r="K706" s="199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189</v>
      </c>
      <c r="AU706" s="207" t="s">
        <v>85</v>
      </c>
      <c r="AV706" s="12" t="s">
        <v>83</v>
      </c>
      <c r="AW706" s="12" t="s">
        <v>35</v>
      </c>
      <c r="AX706" s="12" t="s">
        <v>75</v>
      </c>
      <c r="AY706" s="207" t="s">
        <v>178</v>
      </c>
    </row>
    <row r="707" spans="2:65" s="13" customFormat="1" ht="11.25">
      <c r="B707" s="208"/>
      <c r="C707" s="209"/>
      <c r="D707" s="195" t="s">
        <v>189</v>
      </c>
      <c r="E707" s="210" t="s">
        <v>19</v>
      </c>
      <c r="F707" s="211" t="s">
        <v>4850</v>
      </c>
      <c r="G707" s="209"/>
      <c r="H707" s="212">
        <v>2.2000000000000002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189</v>
      </c>
      <c r="AU707" s="218" t="s">
        <v>85</v>
      </c>
      <c r="AV707" s="13" t="s">
        <v>85</v>
      </c>
      <c r="AW707" s="13" t="s">
        <v>35</v>
      </c>
      <c r="AX707" s="13" t="s">
        <v>75</v>
      </c>
      <c r="AY707" s="218" t="s">
        <v>178</v>
      </c>
    </row>
    <row r="708" spans="2:65" s="12" customFormat="1" ht="11.25">
      <c r="B708" s="198"/>
      <c r="C708" s="199"/>
      <c r="D708" s="195" t="s">
        <v>189</v>
      </c>
      <c r="E708" s="200" t="s">
        <v>19</v>
      </c>
      <c r="F708" s="201" t="s">
        <v>4633</v>
      </c>
      <c r="G708" s="199"/>
      <c r="H708" s="200" t="s">
        <v>19</v>
      </c>
      <c r="I708" s="202"/>
      <c r="J708" s="199"/>
      <c r="K708" s="199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189</v>
      </c>
      <c r="AU708" s="207" t="s">
        <v>85</v>
      </c>
      <c r="AV708" s="12" t="s">
        <v>83</v>
      </c>
      <c r="AW708" s="12" t="s">
        <v>35</v>
      </c>
      <c r="AX708" s="12" t="s">
        <v>75</v>
      </c>
      <c r="AY708" s="207" t="s">
        <v>178</v>
      </c>
    </row>
    <row r="709" spans="2:65" s="13" customFormat="1" ht="11.25">
      <c r="B709" s="208"/>
      <c r="C709" s="209"/>
      <c r="D709" s="195" t="s">
        <v>189</v>
      </c>
      <c r="E709" s="210" t="s">
        <v>19</v>
      </c>
      <c r="F709" s="211" t="s">
        <v>4851</v>
      </c>
      <c r="G709" s="209"/>
      <c r="H709" s="212">
        <v>2.64</v>
      </c>
      <c r="I709" s="213"/>
      <c r="J709" s="209"/>
      <c r="K709" s="209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189</v>
      </c>
      <c r="AU709" s="218" t="s">
        <v>85</v>
      </c>
      <c r="AV709" s="13" t="s">
        <v>85</v>
      </c>
      <c r="AW709" s="13" t="s">
        <v>35</v>
      </c>
      <c r="AX709" s="13" t="s">
        <v>75</v>
      </c>
      <c r="AY709" s="218" t="s">
        <v>178</v>
      </c>
    </row>
    <row r="710" spans="2:65" s="15" customFormat="1" ht="11.25">
      <c r="B710" s="230"/>
      <c r="C710" s="231"/>
      <c r="D710" s="195" t="s">
        <v>189</v>
      </c>
      <c r="E710" s="232" t="s">
        <v>19</v>
      </c>
      <c r="F710" s="233" t="s">
        <v>274</v>
      </c>
      <c r="G710" s="231"/>
      <c r="H710" s="234">
        <v>4.84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189</v>
      </c>
      <c r="AU710" s="240" t="s">
        <v>85</v>
      </c>
      <c r="AV710" s="15" t="s">
        <v>198</v>
      </c>
      <c r="AW710" s="15" t="s">
        <v>35</v>
      </c>
      <c r="AX710" s="15" t="s">
        <v>75</v>
      </c>
      <c r="AY710" s="240" t="s">
        <v>178</v>
      </c>
    </row>
    <row r="711" spans="2:65" s="12" customFormat="1" ht="11.25">
      <c r="B711" s="198"/>
      <c r="C711" s="199"/>
      <c r="D711" s="195" t="s">
        <v>189</v>
      </c>
      <c r="E711" s="200" t="s">
        <v>19</v>
      </c>
      <c r="F711" s="201" t="s">
        <v>4635</v>
      </c>
      <c r="G711" s="199"/>
      <c r="H711" s="200" t="s">
        <v>19</v>
      </c>
      <c r="I711" s="202"/>
      <c r="J711" s="199"/>
      <c r="K711" s="199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189</v>
      </c>
      <c r="AU711" s="207" t="s">
        <v>85</v>
      </c>
      <c r="AV711" s="12" t="s">
        <v>83</v>
      </c>
      <c r="AW711" s="12" t="s">
        <v>35</v>
      </c>
      <c r="AX711" s="12" t="s">
        <v>75</v>
      </c>
      <c r="AY711" s="207" t="s">
        <v>178</v>
      </c>
    </row>
    <row r="712" spans="2:65" s="13" customFormat="1" ht="11.25">
      <c r="B712" s="208"/>
      <c r="C712" s="209"/>
      <c r="D712" s="195" t="s">
        <v>189</v>
      </c>
      <c r="E712" s="210" t="s">
        <v>19</v>
      </c>
      <c r="F712" s="211" t="s">
        <v>4852</v>
      </c>
      <c r="G712" s="209"/>
      <c r="H712" s="212">
        <v>2.16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189</v>
      </c>
      <c r="AU712" s="218" t="s">
        <v>85</v>
      </c>
      <c r="AV712" s="13" t="s">
        <v>85</v>
      </c>
      <c r="AW712" s="13" t="s">
        <v>35</v>
      </c>
      <c r="AX712" s="13" t="s">
        <v>75</v>
      </c>
      <c r="AY712" s="218" t="s">
        <v>178</v>
      </c>
    </row>
    <row r="713" spans="2:65" s="14" customFormat="1" ht="11.25">
      <c r="B713" s="219"/>
      <c r="C713" s="220"/>
      <c r="D713" s="195" t="s">
        <v>189</v>
      </c>
      <c r="E713" s="221" t="s">
        <v>19</v>
      </c>
      <c r="F713" s="222" t="s">
        <v>258</v>
      </c>
      <c r="G713" s="220"/>
      <c r="H713" s="223">
        <v>7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189</v>
      </c>
      <c r="AU713" s="229" t="s">
        <v>85</v>
      </c>
      <c r="AV713" s="14" t="s">
        <v>185</v>
      </c>
      <c r="AW713" s="14" t="s">
        <v>35</v>
      </c>
      <c r="AX713" s="14" t="s">
        <v>83</v>
      </c>
      <c r="AY713" s="229" t="s">
        <v>178</v>
      </c>
    </row>
    <row r="714" spans="2:65" s="1" customFormat="1" ht="16.5" customHeight="1">
      <c r="B714" s="35"/>
      <c r="C714" s="183" t="s">
        <v>1540</v>
      </c>
      <c r="D714" s="183" t="s">
        <v>180</v>
      </c>
      <c r="E714" s="184" t="s">
        <v>4857</v>
      </c>
      <c r="F714" s="185" t="s">
        <v>4858</v>
      </c>
      <c r="G714" s="186" t="s">
        <v>183</v>
      </c>
      <c r="H714" s="187">
        <v>7</v>
      </c>
      <c r="I714" s="188"/>
      <c r="J714" s="189">
        <f>ROUND(I714*H714,2)</f>
        <v>0</v>
      </c>
      <c r="K714" s="185" t="s">
        <v>184</v>
      </c>
      <c r="L714" s="39"/>
      <c r="M714" s="190" t="s">
        <v>19</v>
      </c>
      <c r="N714" s="191" t="s">
        <v>46</v>
      </c>
      <c r="O714" s="61"/>
      <c r="P714" s="192">
        <f>O714*H714</f>
        <v>0</v>
      </c>
      <c r="Q714" s="192">
        <v>2.5000000000000001E-3</v>
      </c>
      <c r="R714" s="192">
        <f>Q714*H714</f>
        <v>1.7500000000000002E-2</v>
      </c>
      <c r="S714" s="192">
        <v>0</v>
      </c>
      <c r="T714" s="193">
        <f>S714*H714</f>
        <v>0</v>
      </c>
      <c r="AR714" s="18" t="s">
        <v>288</v>
      </c>
      <c r="AT714" s="18" t="s">
        <v>180</v>
      </c>
      <c r="AU714" s="18" t="s">
        <v>85</v>
      </c>
      <c r="AY714" s="18" t="s">
        <v>178</v>
      </c>
      <c r="BE714" s="194">
        <f>IF(N714="základní",J714,0)</f>
        <v>0</v>
      </c>
      <c r="BF714" s="194">
        <f>IF(N714="snížená",J714,0)</f>
        <v>0</v>
      </c>
      <c r="BG714" s="194">
        <f>IF(N714="zákl. přenesená",J714,0)</f>
        <v>0</v>
      </c>
      <c r="BH714" s="194">
        <f>IF(N714="sníž. přenesená",J714,0)</f>
        <v>0</v>
      </c>
      <c r="BI714" s="194">
        <f>IF(N714="nulová",J714,0)</f>
        <v>0</v>
      </c>
      <c r="BJ714" s="18" t="s">
        <v>83</v>
      </c>
      <c r="BK714" s="194">
        <f>ROUND(I714*H714,2)</f>
        <v>0</v>
      </c>
      <c r="BL714" s="18" t="s">
        <v>288</v>
      </c>
      <c r="BM714" s="18" t="s">
        <v>4859</v>
      </c>
    </row>
    <row r="715" spans="2:65" s="1" customFormat="1" ht="19.5">
      <c r="B715" s="35"/>
      <c r="C715" s="36"/>
      <c r="D715" s="195" t="s">
        <v>187</v>
      </c>
      <c r="E715" s="36"/>
      <c r="F715" s="196" t="s">
        <v>4860</v>
      </c>
      <c r="G715" s="36"/>
      <c r="H715" s="36"/>
      <c r="I715" s="113"/>
      <c r="J715" s="36"/>
      <c r="K715" s="36"/>
      <c r="L715" s="39"/>
      <c r="M715" s="197"/>
      <c r="N715" s="61"/>
      <c r="O715" s="61"/>
      <c r="P715" s="61"/>
      <c r="Q715" s="61"/>
      <c r="R715" s="61"/>
      <c r="S715" s="61"/>
      <c r="T715" s="62"/>
      <c r="AT715" s="18" t="s">
        <v>187</v>
      </c>
      <c r="AU715" s="18" t="s">
        <v>85</v>
      </c>
    </row>
    <row r="716" spans="2:65" s="12" customFormat="1" ht="11.25">
      <c r="B716" s="198"/>
      <c r="C716" s="199"/>
      <c r="D716" s="195" t="s">
        <v>189</v>
      </c>
      <c r="E716" s="200" t="s">
        <v>19</v>
      </c>
      <c r="F716" s="201" t="s">
        <v>4849</v>
      </c>
      <c r="G716" s="199"/>
      <c r="H716" s="200" t="s">
        <v>19</v>
      </c>
      <c r="I716" s="202"/>
      <c r="J716" s="199"/>
      <c r="K716" s="199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189</v>
      </c>
      <c r="AU716" s="207" t="s">
        <v>85</v>
      </c>
      <c r="AV716" s="12" t="s">
        <v>83</v>
      </c>
      <c r="AW716" s="12" t="s">
        <v>35</v>
      </c>
      <c r="AX716" s="12" t="s">
        <v>75</v>
      </c>
      <c r="AY716" s="207" t="s">
        <v>178</v>
      </c>
    </row>
    <row r="717" spans="2:65" s="12" customFormat="1" ht="11.25">
      <c r="B717" s="198"/>
      <c r="C717" s="199"/>
      <c r="D717" s="195" t="s">
        <v>189</v>
      </c>
      <c r="E717" s="200" t="s">
        <v>19</v>
      </c>
      <c r="F717" s="201" t="s">
        <v>4632</v>
      </c>
      <c r="G717" s="199"/>
      <c r="H717" s="200" t="s">
        <v>19</v>
      </c>
      <c r="I717" s="202"/>
      <c r="J717" s="199"/>
      <c r="K717" s="199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189</v>
      </c>
      <c r="AU717" s="207" t="s">
        <v>85</v>
      </c>
      <c r="AV717" s="12" t="s">
        <v>83</v>
      </c>
      <c r="AW717" s="12" t="s">
        <v>35</v>
      </c>
      <c r="AX717" s="12" t="s">
        <v>75</v>
      </c>
      <c r="AY717" s="207" t="s">
        <v>178</v>
      </c>
    </row>
    <row r="718" spans="2:65" s="13" customFormat="1" ht="11.25">
      <c r="B718" s="208"/>
      <c r="C718" s="209"/>
      <c r="D718" s="195" t="s">
        <v>189</v>
      </c>
      <c r="E718" s="210" t="s">
        <v>19</v>
      </c>
      <c r="F718" s="211" t="s">
        <v>4850</v>
      </c>
      <c r="G718" s="209"/>
      <c r="H718" s="212">
        <v>2.2000000000000002</v>
      </c>
      <c r="I718" s="213"/>
      <c r="J718" s="209"/>
      <c r="K718" s="209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189</v>
      </c>
      <c r="AU718" s="218" t="s">
        <v>85</v>
      </c>
      <c r="AV718" s="13" t="s">
        <v>85</v>
      </c>
      <c r="AW718" s="13" t="s">
        <v>35</v>
      </c>
      <c r="AX718" s="13" t="s">
        <v>75</v>
      </c>
      <c r="AY718" s="218" t="s">
        <v>178</v>
      </c>
    </row>
    <row r="719" spans="2:65" s="12" customFormat="1" ht="11.25">
      <c r="B719" s="198"/>
      <c r="C719" s="199"/>
      <c r="D719" s="195" t="s">
        <v>189</v>
      </c>
      <c r="E719" s="200" t="s">
        <v>19</v>
      </c>
      <c r="F719" s="201" t="s">
        <v>4633</v>
      </c>
      <c r="G719" s="199"/>
      <c r="H719" s="200" t="s">
        <v>19</v>
      </c>
      <c r="I719" s="202"/>
      <c r="J719" s="199"/>
      <c r="K719" s="199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189</v>
      </c>
      <c r="AU719" s="207" t="s">
        <v>85</v>
      </c>
      <c r="AV719" s="12" t="s">
        <v>83</v>
      </c>
      <c r="AW719" s="12" t="s">
        <v>35</v>
      </c>
      <c r="AX719" s="12" t="s">
        <v>75</v>
      </c>
      <c r="AY719" s="207" t="s">
        <v>178</v>
      </c>
    </row>
    <row r="720" spans="2:65" s="13" customFormat="1" ht="11.25">
      <c r="B720" s="208"/>
      <c r="C720" s="209"/>
      <c r="D720" s="195" t="s">
        <v>189</v>
      </c>
      <c r="E720" s="210" t="s">
        <v>19</v>
      </c>
      <c r="F720" s="211" t="s">
        <v>4851</v>
      </c>
      <c r="G720" s="209"/>
      <c r="H720" s="212">
        <v>2.64</v>
      </c>
      <c r="I720" s="213"/>
      <c r="J720" s="209"/>
      <c r="K720" s="209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189</v>
      </c>
      <c r="AU720" s="218" t="s">
        <v>85</v>
      </c>
      <c r="AV720" s="13" t="s">
        <v>85</v>
      </c>
      <c r="AW720" s="13" t="s">
        <v>35</v>
      </c>
      <c r="AX720" s="13" t="s">
        <v>75</v>
      </c>
      <c r="AY720" s="218" t="s">
        <v>178</v>
      </c>
    </row>
    <row r="721" spans="2:65" s="15" customFormat="1" ht="11.25">
      <c r="B721" s="230"/>
      <c r="C721" s="231"/>
      <c r="D721" s="195" t="s">
        <v>189</v>
      </c>
      <c r="E721" s="232" t="s">
        <v>19</v>
      </c>
      <c r="F721" s="233" t="s">
        <v>274</v>
      </c>
      <c r="G721" s="231"/>
      <c r="H721" s="234">
        <v>4.84</v>
      </c>
      <c r="I721" s="235"/>
      <c r="J721" s="231"/>
      <c r="K721" s="231"/>
      <c r="L721" s="236"/>
      <c r="M721" s="237"/>
      <c r="N721" s="238"/>
      <c r="O721" s="238"/>
      <c r="P721" s="238"/>
      <c r="Q721" s="238"/>
      <c r="R721" s="238"/>
      <c r="S721" s="238"/>
      <c r="T721" s="239"/>
      <c r="AT721" s="240" t="s">
        <v>189</v>
      </c>
      <c r="AU721" s="240" t="s">
        <v>85</v>
      </c>
      <c r="AV721" s="15" t="s">
        <v>198</v>
      </c>
      <c r="AW721" s="15" t="s">
        <v>35</v>
      </c>
      <c r="AX721" s="15" t="s">
        <v>75</v>
      </c>
      <c r="AY721" s="240" t="s">
        <v>178</v>
      </c>
    </row>
    <row r="722" spans="2:65" s="12" customFormat="1" ht="11.25">
      <c r="B722" s="198"/>
      <c r="C722" s="199"/>
      <c r="D722" s="195" t="s">
        <v>189</v>
      </c>
      <c r="E722" s="200" t="s">
        <v>19</v>
      </c>
      <c r="F722" s="201" t="s">
        <v>4635</v>
      </c>
      <c r="G722" s="199"/>
      <c r="H722" s="200" t="s">
        <v>19</v>
      </c>
      <c r="I722" s="202"/>
      <c r="J722" s="199"/>
      <c r="K722" s="199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189</v>
      </c>
      <c r="AU722" s="207" t="s">
        <v>85</v>
      </c>
      <c r="AV722" s="12" t="s">
        <v>83</v>
      </c>
      <c r="AW722" s="12" t="s">
        <v>35</v>
      </c>
      <c r="AX722" s="12" t="s">
        <v>75</v>
      </c>
      <c r="AY722" s="207" t="s">
        <v>178</v>
      </c>
    </row>
    <row r="723" spans="2:65" s="13" customFormat="1" ht="11.25">
      <c r="B723" s="208"/>
      <c r="C723" s="209"/>
      <c r="D723" s="195" t="s">
        <v>189</v>
      </c>
      <c r="E723" s="210" t="s">
        <v>19</v>
      </c>
      <c r="F723" s="211" t="s">
        <v>4852</v>
      </c>
      <c r="G723" s="209"/>
      <c r="H723" s="212">
        <v>2.16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189</v>
      </c>
      <c r="AU723" s="218" t="s">
        <v>85</v>
      </c>
      <c r="AV723" s="13" t="s">
        <v>85</v>
      </c>
      <c r="AW723" s="13" t="s">
        <v>35</v>
      </c>
      <c r="AX723" s="13" t="s">
        <v>75</v>
      </c>
      <c r="AY723" s="218" t="s">
        <v>178</v>
      </c>
    </row>
    <row r="724" spans="2:65" s="14" customFormat="1" ht="11.25">
      <c r="B724" s="219"/>
      <c r="C724" s="220"/>
      <c r="D724" s="195" t="s">
        <v>189</v>
      </c>
      <c r="E724" s="221" t="s">
        <v>19</v>
      </c>
      <c r="F724" s="222" t="s">
        <v>258</v>
      </c>
      <c r="G724" s="220"/>
      <c r="H724" s="223">
        <v>7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AT724" s="229" t="s">
        <v>189</v>
      </c>
      <c r="AU724" s="229" t="s">
        <v>85</v>
      </c>
      <c r="AV724" s="14" t="s">
        <v>185</v>
      </c>
      <c r="AW724" s="14" t="s">
        <v>35</v>
      </c>
      <c r="AX724" s="14" t="s">
        <v>83</v>
      </c>
      <c r="AY724" s="229" t="s">
        <v>178</v>
      </c>
    </row>
    <row r="725" spans="2:65" s="11" customFormat="1" ht="25.9" customHeight="1">
      <c r="B725" s="167"/>
      <c r="C725" s="168"/>
      <c r="D725" s="169" t="s">
        <v>74</v>
      </c>
      <c r="E725" s="170" t="s">
        <v>3744</v>
      </c>
      <c r="F725" s="170" t="s">
        <v>3745</v>
      </c>
      <c r="G725" s="168"/>
      <c r="H725" s="168"/>
      <c r="I725" s="171"/>
      <c r="J725" s="172">
        <f>BK725</f>
        <v>0</v>
      </c>
      <c r="K725" s="168"/>
      <c r="L725" s="173"/>
      <c r="M725" s="174"/>
      <c r="N725" s="175"/>
      <c r="O725" s="175"/>
      <c r="P725" s="176">
        <f>P726</f>
        <v>0</v>
      </c>
      <c r="Q725" s="175"/>
      <c r="R725" s="176">
        <f>R726</f>
        <v>4.4999999999999998E-2</v>
      </c>
      <c r="S725" s="175"/>
      <c r="T725" s="177">
        <f>T726</f>
        <v>0</v>
      </c>
      <c r="AR725" s="178" t="s">
        <v>185</v>
      </c>
      <c r="AT725" s="179" t="s">
        <v>74</v>
      </c>
      <c r="AU725" s="179" t="s">
        <v>75</v>
      </c>
      <c r="AY725" s="178" t="s">
        <v>178</v>
      </c>
      <c r="BK725" s="180">
        <f>BK726</f>
        <v>0</v>
      </c>
    </row>
    <row r="726" spans="2:65" s="11" customFormat="1" ht="22.9" customHeight="1">
      <c r="B726" s="167"/>
      <c r="C726" s="168"/>
      <c r="D726" s="169" t="s">
        <v>74</v>
      </c>
      <c r="E726" s="181" t="s">
        <v>4374</v>
      </c>
      <c r="F726" s="181" t="s">
        <v>4375</v>
      </c>
      <c r="G726" s="168"/>
      <c r="H726" s="168"/>
      <c r="I726" s="171"/>
      <c r="J726" s="182">
        <f>BK726</f>
        <v>0</v>
      </c>
      <c r="K726" s="168"/>
      <c r="L726" s="173"/>
      <c r="M726" s="174"/>
      <c r="N726" s="175"/>
      <c r="O726" s="175"/>
      <c r="P726" s="176">
        <f>SUM(P727:P731)</f>
        <v>0</v>
      </c>
      <c r="Q726" s="175"/>
      <c r="R726" s="176">
        <f>SUM(R727:R731)</f>
        <v>4.4999999999999998E-2</v>
      </c>
      <c r="S726" s="175"/>
      <c r="T726" s="177">
        <f>SUM(T727:T731)</f>
        <v>0</v>
      </c>
      <c r="AR726" s="178" t="s">
        <v>185</v>
      </c>
      <c r="AT726" s="179" t="s">
        <v>74</v>
      </c>
      <c r="AU726" s="179" t="s">
        <v>83</v>
      </c>
      <c r="AY726" s="178" t="s">
        <v>178</v>
      </c>
      <c r="BK726" s="180">
        <f>SUM(BK727:BK731)</f>
        <v>0</v>
      </c>
    </row>
    <row r="727" spans="2:65" s="1" customFormat="1" ht="16.5" customHeight="1">
      <c r="B727" s="35"/>
      <c r="C727" s="183" t="s">
        <v>1546</v>
      </c>
      <c r="D727" s="183" t="s">
        <v>180</v>
      </c>
      <c r="E727" s="184" t="s">
        <v>4861</v>
      </c>
      <c r="F727" s="185" t="s">
        <v>4862</v>
      </c>
      <c r="G727" s="186" t="s">
        <v>2705</v>
      </c>
      <c r="H727" s="187">
        <v>3</v>
      </c>
      <c r="I727" s="188"/>
      <c r="J727" s="189">
        <f>ROUND(I727*H727,2)</f>
        <v>0</v>
      </c>
      <c r="K727" s="185" t="s">
        <v>212</v>
      </c>
      <c r="L727" s="39"/>
      <c r="M727" s="190" t="s">
        <v>19</v>
      </c>
      <c r="N727" s="191" t="s">
        <v>46</v>
      </c>
      <c r="O727" s="61"/>
      <c r="P727" s="192">
        <f>O727*H727</f>
        <v>0</v>
      </c>
      <c r="Q727" s="192">
        <v>0</v>
      </c>
      <c r="R727" s="192">
        <f>Q727*H727</f>
        <v>0</v>
      </c>
      <c r="S727" s="192">
        <v>0</v>
      </c>
      <c r="T727" s="193">
        <f>S727*H727</f>
        <v>0</v>
      </c>
      <c r="AR727" s="18" t="s">
        <v>3748</v>
      </c>
      <c r="AT727" s="18" t="s">
        <v>180</v>
      </c>
      <c r="AU727" s="18" t="s">
        <v>85</v>
      </c>
      <c r="AY727" s="18" t="s">
        <v>178</v>
      </c>
      <c r="BE727" s="194">
        <f>IF(N727="základní",J727,0)</f>
        <v>0</v>
      </c>
      <c r="BF727" s="194">
        <f>IF(N727="snížená",J727,0)</f>
        <v>0</v>
      </c>
      <c r="BG727" s="194">
        <f>IF(N727="zákl. přenesená",J727,0)</f>
        <v>0</v>
      </c>
      <c r="BH727" s="194">
        <f>IF(N727="sníž. přenesená",J727,0)</f>
        <v>0</v>
      </c>
      <c r="BI727" s="194">
        <f>IF(N727="nulová",J727,0)</f>
        <v>0</v>
      </c>
      <c r="BJ727" s="18" t="s">
        <v>83</v>
      </c>
      <c r="BK727" s="194">
        <f>ROUND(I727*H727,2)</f>
        <v>0</v>
      </c>
      <c r="BL727" s="18" t="s">
        <v>3748</v>
      </c>
      <c r="BM727" s="18" t="s">
        <v>4863</v>
      </c>
    </row>
    <row r="728" spans="2:65" s="1" customFormat="1" ht="11.25">
      <c r="B728" s="35"/>
      <c r="C728" s="36"/>
      <c r="D728" s="195" t="s">
        <v>187</v>
      </c>
      <c r="E728" s="36"/>
      <c r="F728" s="196" t="s">
        <v>4862</v>
      </c>
      <c r="G728" s="36"/>
      <c r="H728" s="36"/>
      <c r="I728" s="113"/>
      <c r="J728" s="36"/>
      <c r="K728" s="36"/>
      <c r="L728" s="39"/>
      <c r="M728" s="197"/>
      <c r="N728" s="61"/>
      <c r="O728" s="61"/>
      <c r="P728" s="61"/>
      <c r="Q728" s="61"/>
      <c r="R728" s="61"/>
      <c r="S728" s="61"/>
      <c r="T728" s="62"/>
      <c r="AT728" s="18" t="s">
        <v>187</v>
      </c>
      <c r="AU728" s="18" t="s">
        <v>85</v>
      </c>
    </row>
    <row r="729" spans="2:65" s="1" customFormat="1" ht="28.5" customHeight="1">
      <c r="B729" s="35"/>
      <c r="C729" s="245" t="s">
        <v>1557</v>
      </c>
      <c r="D729" s="245" t="s">
        <v>970</v>
      </c>
      <c r="E729" s="246" t="s">
        <v>4864</v>
      </c>
      <c r="F729" s="247" t="s">
        <v>4865</v>
      </c>
      <c r="G729" s="248" t="s">
        <v>2705</v>
      </c>
      <c r="H729" s="249">
        <v>3</v>
      </c>
      <c r="I729" s="250"/>
      <c r="J729" s="251">
        <f>ROUND(I729*H729,2)</f>
        <v>0</v>
      </c>
      <c r="K729" s="247" t="s">
        <v>1889</v>
      </c>
      <c r="L729" s="252"/>
      <c r="M729" s="253" t="s">
        <v>19</v>
      </c>
      <c r="N729" s="254" t="s">
        <v>46</v>
      </c>
      <c r="O729" s="61"/>
      <c r="P729" s="192">
        <f>O729*H729</f>
        <v>0</v>
      </c>
      <c r="Q729" s="192">
        <v>1.4999999999999999E-2</v>
      </c>
      <c r="R729" s="192">
        <f>Q729*H729</f>
        <v>4.4999999999999998E-2</v>
      </c>
      <c r="S729" s="192">
        <v>0</v>
      </c>
      <c r="T729" s="193">
        <f>S729*H729</f>
        <v>0</v>
      </c>
      <c r="AR729" s="18" t="s">
        <v>3754</v>
      </c>
      <c r="AT729" s="18" t="s">
        <v>970</v>
      </c>
      <c r="AU729" s="18" t="s">
        <v>85</v>
      </c>
      <c r="AY729" s="18" t="s">
        <v>178</v>
      </c>
      <c r="BE729" s="194">
        <f>IF(N729="základní",J729,0)</f>
        <v>0</v>
      </c>
      <c r="BF729" s="194">
        <f>IF(N729="snížená",J729,0)</f>
        <v>0</v>
      </c>
      <c r="BG729" s="194">
        <f>IF(N729="zákl. přenesená",J729,0)</f>
        <v>0</v>
      </c>
      <c r="BH729" s="194">
        <f>IF(N729="sníž. přenesená",J729,0)</f>
        <v>0</v>
      </c>
      <c r="BI729" s="194">
        <f>IF(N729="nulová",J729,0)</f>
        <v>0</v>
      </c>
      <c r="BJ729" s="18" t="s">
        <v>83</v>
      </c>
      <c r="BK729" s="194">
        <f>ROUND(I729*H729,2)</f>
        <v>0</v>
      </c>
      <c r="BL729" s="18" t="s">
        <v>3754</v>
      </c>
      <c r="BM729" s="18" t="s">
        <v>4866</v>
      </c>
    </row>
    <row r="730" spans="2:65" s="1" customFormat="1" ht="11.25">
      <c r="B730" s="35"/>
      <c r="C730" s="36"/>
      <c r="D730" s="195" t="s">
        <v>187</v>
      </c>
      <c r="E730" s="36"/>
      <c r="F730" s="196" t="s">
        <v>4865</v>
      </c>
      <c r="G730" s="36"/>
      <c r="H730" s="36"/>
      <c r="I730" s="113"/>
      <c r="J730" s="36"/>
      <c r="K730" s="36"/>
      <c r="L730" s="39"/>
      <c r="M730" s="197"/>
      <c r="N730" s="61"/>
      <c r="O730" s="61"/>
      <c r="P730" s="61"/>
      <c r="Q730" s="61"/>
      <c r="R730" s="61"/>
      <c r="S730" s="61"/>
      <c r="T730" s="62"/>
      <c r="AT730" s="18" t="s">
        <v>187</v>
      </c>
      <c r="AU730" s="18" t="s">
        <v>85</v>
      </c>
    </row>
    <row r="731" spans="2:65" s="1" customFormat="1" ht="97.5">
      <c r="B731" s="35"/>
      <c r="C731" s="36"/>
      <c r="D731" s="195" t="s">
        <v>333</v>
      </c>
      <c r="E731" s="36"/>
      <c r="F731" s="241" t="s">
        <v>4867</v>
      </c>
      <c r="G731" s="36"/>
      <c r="H731" s="36"/>
      <c r="I731" s="113"/>
      <c r="J731" s="36"/>
      <c r="K731" s="36"/>
      <c r="L731" s="39"/>
      <c r="M731" s="256"/>
      <c r="N731" s="257"/>
      <c r="O731" s="257"/>
      <c r="P731" s="257"/>
      <c r="Q731" s="257"/>
      <c r="R731" s="257"/>
      <c r="S731" s="257"/>
      <c r="T731" s="258"/>
      <c r="AT731" s="18" t="s">
        <v>333</v>
      </c>
      <c r="AU731" s="18" t="s">
        <v>85</v>
      </c>
    </row>
    <row r="732" spans="2:65" s="1" customFormat="1" ht="6.95" customHeight="1">
      <c r="B732" s="47"/>
      <c r="C732" s="48"/>
      <c r="D732" s="48"/>
      <c r="E732" s="48"/>
      <c r="F732" s="48"/>
      <c r="G732" s="48"/>
      <c r="H732" s="48"/>
      <c r="I732" s="135"/>
      <c r="J732" s="48"/>
      <c r="K732" s="48"/>
      <c r="L732" s="39"/>
    </row>
  </sheetData>
  <sheetProtection algorithmName="SHA-512" hashValue="7c2OqlNaIBifQRIcUODRIdMie3b//8nUxQoc/Xs5RZoN3OWVBWP73OFyS5mlGPjK2RLD2lV/HbvUuxewr3diog==" saltValue="pdjZeqhxWPBFw2xQhd8+azwsFhZA9C0phUsZRWN9CUJcbE10Gyl6q72/9FFN/EQQEOrZl+X1y2gc0UwWB44dzQ==" spinCount="100000" sheet="1" objects="1" scenarios="1" formatColumns="0" formatRows="0" autoFilter="0"/>
  <autoFilter ref="C99:K731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19"/>
  <sheetViews>
    <sheetView showGridLines="0" workbookViewId="0">
      <selection activeCell="D6" sqref="D6"/>
    </sheetView>
  </sheetViews>
  <sheetFormatPr defaultRowHeight="15"/>
  <cols>
    <col min="1" max="1" width="2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110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4383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4868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ROUND(J96,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ROUND((SUM(BE96:BE518)),  2)</f>
        <v>0</v>
      </c>
      <c r="I35" s="124">
        <v>0.21</v>
      </c>
      <c r="J35" s="123">
        <f>ROUND(((SUM(BE96:BE518))*I35),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ROUND((SUM(BF96:BF518)),  2)</f>
        <v>0</v>
      </c>
      <c r="I36" s="124">
        <v>0.15</v>
      </c>
      <c r="J36" s="123">
        <f>ROUND(((SUM(BF96:BF518))*I36),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ROUND((SUM(BG96:BG518)),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ROUND((SUM(BH96:BH518)),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ROUND((SUM(BI96:BI518)),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4383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402 - Rozvody vody, kanalizace a NN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J96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J97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J98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611</v>
      </c>
      <c r="E66" s="153"/>
      <c r="F66" s="153"/>
      <c r="G66" s="153"/>
      <c r="H66" s="153"/>
      <c r="I66" s="154"/>
      <c r="J66" s="155">
        <f>J303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4869</v>
      </c>
      <c r="E67" s="153"/>
      <c r="F67" s="153"/>
      <c r="G67" s="153"/>
      <c r="H67" s="153"/>
      <c r="I67" s="154"/>
      <c r="J67" s="155">
        <f>J338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148</v>
      </c>
      <c r="E68" s="153"/>
      <c r="F68" s="153"/>
      <c r="G68" s="153"/>
      <c r="H68" s="153"/>
      <c r="I68" s="154"/>
      <c r="J68" s="155">
        <f>J457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149</v>
      </c>
      <c r="E69" s="153"/>
      <c r="F69" s="153"/>
      <c r="G69" s="153"/>
      <c r="H69" s="153"/>
      <c r="I69" s="154"/>
      <c r="J69" s="155">
        <f>J466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614</v>
      </c>
      <c r="E70" s="153"/>
      <c r="F70" s="153"/>
      <c r="G70" s="153"/>
      <c r="H70" s="153"/>
      <c r="I70" s="154"/>
      <c r="J70" s="155">
        <f>J480</f>
        <v>0</v>
      </c>
      <c r="K70" s="95"/>
      <c r="L70" s="156"/>
    </row>
    <row r="71" spans="2:12" s="8" customFormat="1" ht="24.95" customHeight="1">
      <c r="B71" s="144"/>
      <c r="C71" s="145"/>
      <c r="D71" s="146" t="s">
        <v>150</v>
      </c>
      <c r="E71" s="147"/>
      <c r="F71" s="147"/>
      <c r="G71" s="147"/>
      <c r="H71" s="147"/>
      <c r="I71" s="148"/>
      <c r="J71" s="149">
        <f>J483</f>
        <v>0</v>
      </c>
      <c r="K71" s="145"/>
      <c r="L71" s="150"/>
    </row>
    <row r="72" spans="2:12" s="9" customFormat="1" ht="19.899999999999999" customHeight="1">
      <c r="B72" s="151"/>
      <c r="C72" s="95"/>
      <c r="D72" s="152" t="s">
        <v>4870</v>
      </c>
      <c r="E72" s="153"/>
      <c r="F72" s="153"/>
      <c r="G72" s="153"/>
      <c r="H72" s="153"/>
      <c r="I72" s="154"/>
      <c r="J72" s="155">
        <f>J484</f>
        <v>0</v>
      </c>
      <c r="K72" s="95"/>
      <c r="L72" s="156"/>
    </row>
    <row r="73" spans="2:12" s="8" customFormat="1" ht="24.95" customHeight="1">
      <c r="B73" s="144"/>
      <c r="C73" s="145"/>
      <c r="D73" s="146" t="s">
        <v>3290</v>
      </c>
      <c r="E73" s="147"/>
      <c r="F73" s="147"/>
      <c r="G73" s="147"/>
      <c r="H73" s="147"/>
      <c r="I73" s="148"/>
      <c r="J73" s="149">
        <f>J513</f>
        <v>0</v>
      </c>
      <c r="K73" s="145"/>
      <c r="L73" s="150"/>
    </row>
    <row r="74" spans="2:12" s="9" customFormat="1" ht="19.899999999999999" customHeight="1">
      <c r="B74" s="151"/>
      <c r="C74" s="95"/>
      <c r="D74" s="152" t="s">
        <v>4871</v>
      </c>
      <c r="E74" s="153"/>
      <c r="F74" s="153"/>
      <c r="G74" s="153"/>
      <c r="H74" s="153"/>
      <c r="I74" s="154"/>
      <c r="J74" s="155">
        <f>J514</f>
        <v>0</v>
      </c>
      <c r="K74" s="95"/>
      <c r="L74" s="156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5"/>
      <c r="J76" s="48"/>
      <c r="K76" s="48"/>
      <c r="L76" s="39"/>
    </row>
    <row r="80" spans="2:12" s="1" customFormat="1" ht="6.95" customHeight="1">
      <c r="B80" s="49"/>
      <c r="C80" s="50"/>
      <c r="D80" s="50"/>
      <c r="E80" s="50"/>
      <c r="F80" s="50"/>
      <c r="G80" s="50"/>
      <c r="H80" s="50"/>
      <c r="I80" s="138"/>
      <c r="J80" s="50"/>
      <c r="K80" s="50"/>
      <c r="L80" s="39"/>
    </row>
    <row r="81" spans="2:63" s="1" customFormat="1" ht="24.95" customHeight="1">
      <c r="B81" s="35"/>
      <c r="C81" s="24" t="s">
        <v>163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6.95" customHeight="1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3" s="1" customFormat="1" ht="12" customHeight="1">
      <c r="B83" s="35"/>
      <c r="C83" s="30" t="s">
        <v>16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63" s="1" customFormat="1" ht="16.5" customHeight="1">
      <c r="B84" s="35"/>
      <c r="C84" s="36"/>
      <c r="D84" s="36"/>
      <c r="E84" s="391" t="str">
        <f>E7</f>
        <v>Modernizace sportovního areálu Za Branou</v>
      </c>
      <c r="F84" s="392"/>
      <c r="G84" s="392"/>
      <c r="H84" s="392"/>
      <c r="I84" s="113"/>
      <c r="J84" s="36"/>
      <c r="K84" s="36"/>
      <c r="L84" s="39"/>
    </row>
    <row r="85" spans="2:63" ht="12" customHeight="1">
      <c r="B85" s="22"/>
      <c r="C85" s="30" t="s">
        <v>140</v>
      </c>
      <c r="D85" s="23"/>
      <c r="E85" s="23"/>
      <c r="F85" s="23"/>
      <c r="G85" s="23"/>
      <c r="H85" s="23"/>
      <c r="J85" s="23"/>
      <c r="K85" s="23"/>
      <c r="L85" s="21"/>
    </row>
    <row r="86" spans="2:63" s="1" customFormat="1" ht="16.5" customHeight="1">
      <c r="B86" s="35"/>
      <c r="C86" s="36"/>
      <c r="D86" s="36"/>
      <c r="E86" s="391" t="s">
        <v>4383</v>
      </c>
      <c r="F86" s="359"/>
      <c r="G86" s="359"/>
      <c r="H86" s="359"/>
      <c r="I86" s="113"/>
      <c r="J86" s="36"/>
      <c r="K86" s="36"/>
      <c r="L86" s="39"/>
    </row>
    <row r="87" spans="2:63" s="1" customFormat="1" ht="12" customHeight="1">
      <c r="B87" s="35"/>
      <c r="C87" s="30" t="s">
        <v>2971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6.5" customHeight="1">
      <c r="B88" s="35"/>
      <c r="C88" s="36"/>
      <c r="D88" s="36"/>
      <c r="E88" s="360" t="str">
        <f>E11</f>
        <v>402 - Rozvody vody, kanalizace a NN</v>
      </c>
      <c r="F88" s="359"/>
      <c r="G88" s="359"/>
      <c r="H88" s="359"/>
      <c r="I88" s="113"/>
      <c r="J88" s="36"/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2" customHeight="1">
      <c r="B90" s="35"/>
      <c r="C90" s="30" t="s">
        <v>21</v>
      </c>
      <c r="D90" s="36"/>
      <c r="E90" s="36"/>
      <c r="F90" s="28" t="str">
        <f>F14</f>
        <v>Pacov</v>
      </c>
      <c r="G90" s="36"/>
      <c r="H90" s="36"/>
      <c r="I90" s="114" t="s">
        <v>23</v>
      </c>
      <c r="J90" s="56" t="str">
        <f>IF(J14="","",J14)</f>
        <v>18.5.2019</v>
      </c>
      <c r="K90" s="36"/>
      <c r="L90" s="39"/>
    </row>
    <row r="91" spans="2:63" s="1" customFormat="1" ht="6.95" customHeight="1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3" s="1" customFormat="1" ht="13.7" customHeight="1">
      <c r="B92" s="35"/>
      <c r="C92" s="30" t="s">
        <v>25</v>
      </c>
      <c r="D92" s="36"/>
      <c r="E92" s="36"/>
      <c r="F92" s="28" t="str">
        <f>E17</f>
        <v>TJ Slavoj Pacov</v>
      </c>
      <c r="G92" s="36"/>
      <c r="H92" s="36"/>
      <c r="I92" s="114" t="s">
        <v>32</v>
      </c>
      <c r="J92" s="33" t="str">
        <f>E23</f>
        <v>Ing. Jan Šlechta</v>
      </c>
      <c r="K92" s="36"/>
      <c r="L92" s="39"/>
    </row>
    <row r="93" spans="2:63" s="1" customFormat="1" ht="13.7" customHeight="1">
      <c r="B93" s="35"/>
      <c r="C93" s="30" t="s">
        <v>30</v>
      </c>
      <c r="D93" s="36"/>
      <c r="E93" s="36"/>
      <c r="F93" s="28" t="str">
        <f>IF(E20="","",E20)</f>
        <v>Vyplň údaj</v>
      </c>
      <c r="G93" s="36"/>
      <c r="H93" s="36"/>
      <c r="I93" s="114" t="s">
        <v>36</v>
      </c>
      <c r="J93" s="33" t="str">
        <f>E26</f>
        <v>Ing. Pavel Vochozka</v>
      </c>
      <c r="K93" s="36"/>
      <c r="L93" s="39"/>
    </row>
    <row r="94" spans="2:63" s="1" customFormat="1" ht="10.35" customHeight="1">
      <c r="B94" s="35"/>
      <c r="C94" s="36"/>
      <c r="D94" s="36"/>
      <c r="E94" s="36"/>
      <c r="F94" s="36"/>
      <c r="G94" s="36"/>
      <c r="H94" s="36"/>
      <c r="I94" s="113"/>
      <c r="J94" s="36"/>
      <c r="K94" s="36"/>
      <c r="L94" s="39"/>
    </row>
    <row r="95" spans="2:63" s="10" customFormat="1" ht="29.25" customHeight="1">
      <c r="B95" s="157"/>
      <c r="C95" s="158" t="s">
        <v>164</v>
      </c>
      <c r="D95" s="159" t="s">
        <v>60</v>
      </c>
      <c r="E95" s="159" t="s">
        <v>56</v>
      </c>
      <c r="F95" s="159" t="s">
        <v>57</v>
      </c>
      <c r="G95" s="159" t="s">
        <v>165</v>
      </c>
      <c r="H95" s="159" t="s">
        <v>166</v>
      </c>
      <c r="I95" s="160" t="s">
        <v>167</v>
      </c>
      <c r="J95" s="159" t="s">
        <v>144</v>
      </c>
      <c r="K95" s="161" t="s">
        <v>168</v>
      </c>
      <c r="L95" s="162"/>
      <c r="M95" s="65" t="s">
        <v>19</v>
      </c>
      <c r="N95" s="66" t="s">
        <v>45</v>
      </c>
      <c r="O95" s="66" t="s">
        <v>169</v>
      </c>
      <c r="P95" s="66" t="s">
        <v>170</v>
      </c>
      <c r="Q95" s="66" t="s">
        <v>171</v>
      </c>
      <c r="R95" s="66" t="s">
        <v>172</v>
      </c>
      <c r="S95" s="66" t="s">
        <v>173</v>
      </c>
      <c r="T95" s="67" t="s">
        <v>174</v>
      </c>
    </row>
    <row r="96" spans="2:63" s="1" customFormat="1" ht="22.9" customHeight="1">
      <c r="B96" s="35"/>
      <c r="C96" s="72" t="s">
        <v>175</v>
      </c>
      <c r="D96" s="36"/>
      <c r="E96" s="36"/>
      <c r="F96" s="36"/>
      <c r="G96" s="36"/>
      <c r="H96" s="36"/>
      <c r="I96" s="113"/>
      <c r="J96" s="163">
        <f>BK96</f>
        <v>0</v>
      </c>
      <c r="K96" s="36"/>
      <c r="L96" s="39"/>
      <c r="M96" s="68"/>
      <c r="N96" s="69"/>
      <c r="O96" s="69"/>
      <c r="P96" s="164">
        <f>P97+P483+P513</f>
        <v>0</v>
      </c>
      <c r="Q96" s="69"/>
      <c r="R96" s="164">
        <f>R97+R483+R513</f>
        <v>28.727581700000005</v>
      </c>
      <c r="S96" s="69"/>
      <c r="T96" s="165">
        <f>T97+T483+T513</f>
        <v>0.27340000000000003</v>
      </c>
      <c r="AT96" s="18" t="s">
        <v>74</v>
      </c>
      <c r="AU96" s="18" t="s">
        <v>145</v>
      </c>
      <c r="BK96" s="166">
        <f>BK97+BK483+BK513</f>
        <v>0</v>
      </c>
    </row>
    <row r="97" spans="2:65" s="11" customFormat="1" ht="25.9" customHeight="1">
      <c r="B97" s="167"/>
      <c r="C97" s="168"/>
      <c r="D97" s="169" t="s">
        <v>74</v>
      </c>
      <c r="E97" s="170" t="s">
        <v>176</v>
      </c>
      <c r="F97" s="170" t="s">
        <v>177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P98+P303+P338+P457+P466+P480</f>
        <v>0</v>
      </c>
      <c r="Q97" s="175"/>
      <c r="R97" s="176">
        <f>R98+R303+R338+R457+R466+R480</f>
        <v>28.688805700000003</v>
      </c>
      <c r="S97" s="175"/>
      <c r="T97" s="177">
        <f>T98+T303+T338+T457+T466+T480</f>
        <v>0.27340000000000003</v>
      </c>
      <c r="AR97" s="178" t="s">
        <v>83</v>
      </c>
      <c r="AT97" s="179" t="s">
        <v>74</v>
      </c>
      <c r="AU97" s="179" t="s">
        <v>75</v>
      </c>
      <c r="AY97" s="178" t="s">
        <v>178</v>
      </c>
      <c r="BK97" s="180">
        <f>BK98+BK303+BK338+BK457+BK466+BK480</f>
        <v>0</v>
      </c>
    </row>
    <row r="98" spans="2:65" s="11" customFormat="1" ht="22.9" customHeight="1">
      <c r="B98" s="167"/>
      <c r="C98" s="168"/>
      <c r="D98" s="169" t="s">
        <v>74</v>
      </c>
      <c r="E98" s="181" t="s">
        <v>83</v>
      </c>
      <c r="F98" s="181" t="s">
        <v>179</v>
      </c>
      <c r="G98" s="168"/>
      <c r="H98" s="168"/>
      <c r="I98" s="171"/>
      <c r="J98" s="182">
        <f>BK98</f>
        <v>0</v>
      </c>
      <c r="K98" s="168"/>
      <c r="L98" s="173"/>
      <c r="M98" s="174"/>
      <c r="N98" s="175"/>
      <c r="O98" s="175"/>
      <c r="P98" s="176">
        <f>SUM(P99:P302)</f>
        <v>0</v>
      </c>
      <c r="Q98" s="175"/>
      <c r="R98" s="176">
        <f>SUM(R99:R302)</f>
        <v>9.4715300000000002E-2</v>
      </c>
      <c r="S98" s="175"/>
      <c r="T98" s="177">
        <f>SUM(T99:T302)</f>
        <v>0</v>
      </c>
      <c r="AR98" s="178" t="s">
        <v>83</v>
      </c>
      <c r="AT98" s="179" t="s">
        <v>74</v>
      </c>
      <c r="AU98" s="179" t="s">
        <v>83</v>
      </c>
      <c r="AY98" s="178" t="s">
        <v>178</v>
      </c>
      <c r="BK98" s="180">
        <f>SUM(BK99:BK302)</f>
        <v>0</v>
      </c>
    </row>
    <row r="99" spans="2:65" s="1" customFormat="1" ht="16.5" customHeight="1">
      <c r="B99" s="35"/>
      <c r="C99" s="183" t="s">
        <v>83</v>
      </c>
      <c r="D99" s="183" t="s">
        <v>180</v>
      </c>
      <c r="E99" s="184" t="s">
        <v>637</v>
      </c>
      <c r="F99" s="185" t="s">
        <v>638</v>
      </c>
      <c r="G99" s="186" t="s">
        <v>226</v>
      </c>
      <c r="H99" s="187">
        <v>22.152000000000001</v>
      </c>
      <c r="I99" s="188"/>
      <c r="J99" s="189">
        <f>ROUND(I99*H99,2)</f>
        <v>0</v>
      </c>
      <c r="K99" s="185" t="s">
        <v>184</v>
      </c>
      <c r="L99" s="39"/>
      <c r="M99" s="190" t="s">
        <v>19</v>
      </c>
      <c r="N99" s="191" t="s">
        <v>46</v>
      </c>
      <c r="O99" s="61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18" t="s">
        <v>185</v>
      </c>
      <c r="AT99" s="18" t="s">
        <v>180</v>
      </c>
      <c r="AU99" s="18" t="s">
        <v>85</v>
      </c>
      <c r="AY99" s="18" t="s">
        <v>178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83</v>
      </c>
      <c r="BK99" s="194">
        <f>ROUND(I99*H99,2)</f>
        <v>0</v>
      </c>
      <c r="BL99" s="18" t="s">
        <v>185</v>
      </c>
      <c r="BM99" s="18" t="s">
        <v>4872</v>
      </c>
    </row>
    <row r="100" spans="2:65" s="1" customFormat="1" ht="11.25">
      <c r="B100" s="35"/>
      <c r="C100" s="36"/>
      <c r="D100" s="195" t="s">
        <v>187</v>
      </c>
      <c r="E100" s="36"/>
      <c r="F100" s="196" t="s">
        <v>640</v>
      </c>
      <c r="G100" s="36"/>
      <c r="H100" s="36"/>
      <c r="I100" s="113"/>
      <c r="J100" s="36"/>
      <c r="K100" s="36"/>
      <c r="L100" s="39"/>
      <c r="M100" s="197"/>
      <c r="N100" s="61"/>
      <c r="O100" s="61"/>
      <c r="P100" s="61"/>
      <c r="Q100" s="61"/>
      <c r="R100" s="61"/>
      <c r="S100" s="61"/>
      <c r="T100" s="62"/>
      <c r="AT100" s="18" t="s">
        <v>187</v>
      </c>
      <c r="AU100" s="18" t="s">
        <v>85</v>
      </c>
    </row>
    <row r="101" spans="2:65" s="12" customFormat="1" ht="22.5">
      <c r="B101" s="198"/>
      <c r="C101" s="199"/>
      <c r="D101" s="195" t="s">
        <v>189</v>
      </c>
      <c r="E101" s="200" t="s">
        <v>19</v>
      </c>
      <c r="F101" s="201" t="s">
        <v>4873</v>
      </c>
      <c r="G101" s="199"/>
      <c r="H101" s="200" t="s">
        <v>19</v>
      </c>
      <c r="I101" s="202"/>
      <c r="J101" s="199"/>
      <c r="K101" s="199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189</v>
      </c>
      <c r="AU101" s="207" t="s">
        <v>85</v>
      </c>
      <c r="AV101" s="12" t="s">
        <v>83</v>
      </c>
      <c r="AW101" s="12" t="s">
        <v>35</v>
      </c>
      <c r="AX101" s="12" t="s">
        <v>75</v>
      </c>
      <c r="AY101" s="207" t="s">
        <v>178</v>
      </c>
    </row>
    <row r="102" spans="2:65" s="12" customFormat="1" ht="11.25">
      <c r="B102" s="198"/>
      <c r="C102" s="199"/>
      <c r="D102" s="195" t="s">
        <v>189</v>
      </c>
      <c r="E102" s="200" t="s">
        <v>19</v>
      </c>
      <c r="F102" s="201" t="s">
        <v>4874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189</v>
      </c>
      <c r="AU102" s="207" t="s">
        <v>85</v>
      </c>
      <c r="AV102" s="12" t="s">
        <v>83</v>
      </c>
      <c r="AW102" s="12" t="s">
        <v>35</v>
      </c>
      <c r="AX102" s="12" t="s">
        <v>75</v>
      </c>
      <c r="AY102" s="207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4875</v>
      </c>
      <c r="G103" s="209"/>
      <c r="H103" s="212">
        <v>22.152000000000001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83</v>
      </c>
      <c r="AY103" s="218" t="s">
        <v>178</v>
      </c>
    </row>
    <row r="104" spans="2:65" s="1" customFormat="1" ht="16.5" customHeight="1">
      <c r="B104" s="35"/>
      <c r="C104" s="183" t="s">
        <v>85</v>
      </c>
      <c r="D104" s="183" t="s">
        <v>180</v>
      </c>
      <c r="E104" s="184" t="s">
        <v>663</v>
      </c>
      <c r="F104" s="185" t="s">
        <v>664</v>
      </c>
      <c r="G104" s="186" t="s">
        <v>226</v>
      </c>
      <c r="H104" s="187">
        <v>22.152000000000001</v>
      </c>
      <c r="I104" s="188"/>
      <c r="J104" s="189">
        <f>ROUND(I104*H104,2)</f>
        <v>0</v>
      </c>
      <c r="K104" s="185" t="s">
        <v>184</v>
      </c>
      <c r="L104" s="39"/>
      <c r="M104" s="190" t="s">
        <v>19</v>
      </c>
      <c r="N104" s="191" t="s">
        <v>46</v>
      </c>
      <c r="O104" s="61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185</v>
      </c>
      <c r="AT104" s="18" t="s">
        <v>180</v>
      </c>
      <c r="AU104" s="18" t="s">
        <v>85</v>
      </c>
      <c r="AY104" s="18" t="s">
        <v>178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83</v>
      </c>
      <c r="BK104" s="194">
        <f>ROUND(I104*H104,2)</f>
        <v>0</v>
      </c>
      <c r="BL104" s="18" t="s">
        <v>185</v>
      </c>
      <c r="BM104" s="18" t="s">
        <v>4876</v>
      </c>
    </row>
    <row r="105" spans="2:65" s="1" customFormat="1" ht="19.5">
      <c r="B105" s="35"/>
      <c r="C105" s="36"/>
      <c r="D105" s="195" t="s">
        <v>187</v>
      </c>
      <c r="E105" s="36"/>
      <c r="F105" s="196" t="s">
        <v>666</v>
      </c>
      <c r="G105" s="36"/>
      <c r="H105" s="36"/>
      <c r="I105" s="113"/>
      <c r="J105" s="36"/>
      <c r="K105" s="36"/>
      <c r="L105" s="39"/>
      <c r="M105" s="197"/>
      <c r="N105" s="61"/>
      <c r="O105" s="61"/>
      <c r="P105" s="61"/>
      <c r="Q105" s="61"/>
      <c r="R105" s="61"/>
      <c r="S105" s="61"/>
      <c r="T105" s="62"/>
      <c r="AT105" s="18" t="s">
        <v>187</v>
      </c>
      <c r="AU105" s="18" t="s">
        <v>85</v>
      </c>
    </row>
    <row r="106" spans="2:65" s="12" customFormat="1" ht="11.25">
      <c r="B106" s="198"/>
      <c r="C106" s="199"/>
      <c r="D106" s="195" t="s">
        <v>189</v>
      </c>
      <c r="E106" s="200" t="s">
        <v>19</v>
      </c>
      <c r="F106" s="201" t="s">
        <v>667</v>
      </c>
      <c r="G106" s="199"/>
      <c r="H106" s="200" t="s">
        <v>19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189</v>
      </c>
      <c r="AU106" s="207" t="s">
        <v>85</v>
      </c>
      <c r="AV106" s="12" t="s">
        <v>83</v>
      </c>
      <c r="AW106" s="12" t="s">
        <v>35</v>
      </c>
      <c r="AX106" s="12" t="s">
        <v>75</v>
      </c>
      <c r="AY106" s="207" t="s">
        <v>178</v>
      </c>
    </row>
    <row r="107" spans="2:65" s="13" customFormat="1" ht="11.25">
      <c r="B107" s="208"/>
      <c r="C107" s="209"/>
      <c r="D107" s="195" t="s">
        <v>189</v>
      </c>
      <c r="E107" s="210" t="s">
        <v>19</v>
      </c>
      <c r="F107" s="211" t="s">
        <v>4877</v>
      </c>
      <c r="G107" s="209"/>
      <c r="H107" s="212">
        <v>22.152000000000001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189</v>
      </c>
      <c r="AU107" s="218" t="s">
        <v>85</v>
      </c>
      <c r="AV107" s="13" t="s">
        <v>85</v>
      </c>
      <c r="AW107" s="13" t="s">
        <v>35</v>
      </c>
      <c r="AX107" s="13" t="s">
        <v>83</v>
      </c>
      <c r="AY107" s="218" t="s">
        <v>178</v>
      </c>
    </row>
    <row r="108" spans="2:65" s="1" customFormat="1" ht="16.5" customHeight="1">
      <c r="B108" s="35"/>
      <c r="C108" s="183" t="s">
        <v>198</v>
      </c>
      <c r="D108" s="183" t="s">
        <v>180</v>
      </c>
      <c r="E108" s="184" t="s">
        <v>3821</v>
      </c>
      <c r="F108" s="185" t="s">
        <v>3822</v>
      </c>
      <c r="G108" s="186" t="s">
        <v>226</v>
      </c>
      <c r="H108" s="187">
        <v>36.213999999999999</v>
      </c>
      <c r="I108" s="188"/>
      <c r="J108" s="189">
        <f>ROUND(I108*H108,2)</f>
        <v>0</v>
      </c>
      <c r="K108" s="185" t="s">
        <v>184</v>
      </c>
      <c r="L108" s="39"/>
      <c r="M108" s="190" t="s">
        <v>19</v>
      </c>
      <c r="N108" s="191" t="s">
        <v>46</v>
      </c>
      <c r="O108" s="61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18" t="s">
        <v>185</v>
      </c>
      <c r="AT108" s="18" t="s">
        <v>180</v>
      </c>
      <c r="AU108" s="18" t="s">
        <v>85</v>
      </c>
      <c r="AY108" s="18" t="s">
        <v>178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83</v>
      </c>
      <c r="BK108" s="194">
        <f>ROUND(I108*H108,2)</f>
        <v>0</v>
      </c>
      <c r="BL108" s="18" t="s">
        <v>185</v>
      </c>
      <c r="BM108" s="18" t="s">
        <v>4878</v>
      </c>
    </row>
    <row r="109" spans="2:65" s="1" customFormat="1" ht="19.5">
      <c r="B109" s="35"/>
      <c r="C109" s="36"/>
      <c r="D109" s="195" t="s">
        <v>187</v>
      </c>
      <c r="E109" s="36"/>
      <c r="F109" s="196" t="s">
        <v>3824</v>
      </c>
      <c r="G109" s="36"/>
      <c r="H109" s="36"/>
      <c r="I109" s="113"/>
      <c r="J109" s="36"/>
      <c r="K109" s="36"/>
      <c r="L109" s="39"/>
      <c r="M109" s="197"/>
      <c r="N109" s="61"/>
      <c r="O109" s="61"/>
      <c r="P109" s="61"/>
      <c r="Q109" s="61"/>
      <c r="R109" s="61"/>
      <c r="S109" s="61"/>
      <c r="T109" s="62"/>
      <c r="AT109" s="18" t="s">
        <v>187</v>
      </c>
      <c r="AU109" s="18" t="s">
        <v>85</v>
      </c>
    </row>
    <row r="110" spans="2:65" s="12" customFormat="1" ht="11.25">
      <c r="B110" s="198"/>
      <c r="C110" s="199"/>
      <c r="D110" s="195" t="s">
        <v>189</v>
      </c>
      <c r="E110" s="200" t="s">
        <v>19</v>
      </c>
      <c r="F110" s="201" t="s">
        <v>4879</v>
      </c>
      <c r="G110" s="199"/>
      <c r="H110" s="200" t="s">
        <v>19</v>
      </c>
      <c r="I110" s="202"/>
      <c r="J110" s="199"/>
      <c r="K110" s="199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189</v>
      </c>
      <c r="AU110" s="207" t="s">
        <v>85</v>
      </c>
      <c r="AV110" s="12" t="s">
        <v>83</v>
      </c>
      <c r="AW110" s="12" t="s">
        <v>35</v>
      </c>
      <c r="AX110" s="12" t="s">
        <v>75</v>
      </c>
      <c r="AY110" s="207" t="s">
        <v>178</v>
      </c>
    </row>
    <row r="111" spans="2:65" s="12" customFormat="1" ht="11.25">
      <c r="B111" s="198"/>
      <c r="C111" s="199"/>
      <c r="D111" s="195" t="s">
        <v>189</v>
      </c>
      <c r="E111" s="200" t="s">
        <v>19</v>
      </c>
      <c r="F111" s="201" t="s">
        <v>4880</v>
      </c>
      <c r="G111" s="199"/>
      <c r="H111" s="200" t="s">
        <v>19</v>
      </c>
      <c r="I111" s="202"/>
      <c r="J111" s="199"/>
      <c r="K111" s="199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189</v>
      </c>
      <c r="AU111" s="207" t="s">
        <v>85</v>
      </c>
      <c r="AV111" s="12" t="s">
        <v>83</v>
      </c>
      <c r="AW111" s="12" t="s">
        <v>35</v>
      </c>
      <c r="AX111" s="12" t="s">
        <v>75</v>
      </c>
      <c r="AY111" s="207" t="s">
        <v>178</v>
      </c>
    </row>
    <row r="112" spans="2:65" s="13" customFormat="1" ht="11.25">
      <c r="B112" s="208"/>
      <c r="C112" s="209"/>
      <c r="D112" s="195" t="s">
        <v>189</v>
      </c>
      <c r="E112" s="210" t="s">
        <v>19</v>
      </c>
      <c r="F112" s="211" t="s">
        <v>4881</v>
      </c>
      <c r="G112" s="209"/>
      <c r="H112" s="212">
        <v>5.8239999999999998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189</v>
      </c>
      <c r="AU112" s="218" t="s">
        <v>85</v>
      </c>
      <c r="AV112" s="13" t="s">
        <v>85</v>
      </c>
      <c r="AW112" s="13" t="s">
        <v>35</v>
      </c>
      <c r="AX112" s="13" t="s">
        <v>75</v>
      </c>
      <c r="AY112" s="218" t="s">
        <v>178</v>
      </c>
    </row>
    <row r="113" spans="2:51" s="15" customFormat="1" ht="11.25">
      <c r="B113" s="230"/>
      <c r="C113" s="231"/>
      <c r="D113" s="195" t="s">
        <v>189</v>
      </c>
      <c r="E113" s="232" t="s">
        <v>19</v>
      </c>
      <c r="F113" s="233" t="s">
        <v>274</v>
      </c>
      <c r="G113" s="231"/>
      <c r="H113" s="234">
        <v>5.8239999999999998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189</v>
      </c>
      <c r="AU113" s="240" t="s">
        <v>85</v>
      </c>
      <c r="AV113" s="15" t="s">
        <v>198</v>
      </c>
      <c r="AW113" s="15" t="s">
        <v>35</v>
      </c>
      <c r="AX113" s="15" t="s">
        <v>75</v>
      </c>
      <c r="AY113" s="240" t="s">
        <v>178</v>
      </c>
    </row>
    <row r="114" spans="2:51" s="12" customFormat="1" ht="11.25">
      <c r="B114" s="198"/>
      <c r="C114" s="199"/>
      <c r="D114" s="195" t="s">
        <v>189</v>
      </c>
      <c r="E114" s="200" t="s">
        <v>19</v>
      </c>
      <c r="F114" s="201" t="s">
        <v>4882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189</v>
      </c>
      <c r="AU114" s="207" t="s">
        <v>85</v>
      </c>
      <c r="AV114" s="12" t="s">
        <v>83</v>
      </c>
      <c r="AW114" s="12" t="s">
        <v>35</v>
      </c>
      <c r="AX114" s="12" t="s">
        <v>75</v>
      </c>
      <c r="AY114" s="207" t="s">
        <v>178</v>
      </c>
    </row>
    <row r="115" spans="2:51" s="12" customFormat="1" ht="11.25">
      <c r="B115" s="198"/>
      <c r="C115" s="199"/>
      <c r="D115" s="195" t="s">
        <v>189</v>
      </c>
      <c r="E115" s="200" t="s">
        <v>19</v>
      </c>
      <c r="F115" s="201" t="s">
        <v>4883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189</v>
      </c>
      <c r="AU115" s="207" t="s">
        <v>85</v>
      </c>
      <c r="AV115" s="12" t="s">
        <v>83</v>
      </c>
      <c r="AW115" s="12" t="s">
        <v>35</v>
      </c>
      <c r="AX115" s="12" t="s">
        <v>75</v>
      </c>
      <c r="AY115" s="207" t="s">
        <v>178</v>
      </c>
    </row>
    <row r="116" spans="2:51" s="13" customFormat="1" ht="11.25">
      <c r="B116" s="208"/>
      <c r="C116" s="209"/>
      <c r="D116" s="195" t="s">
        <v>189</v>
      </c>
      <c r="E116" s="210" t="s">
        <v>19</v>
      </c>
      <c r="F116" s="211" t="s">
        <v>4884</v>
      </c>
      <c r="G116" s="209"/>
      <c r="H116" s="212">
        <v>7.19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189</v>
      </c>
      <c r="AU116" s="218" t="s">
        <v>85</v>
      </c>
      <c r="AV116" s="13" t="s">
        <v>85</v>
      </c>
      <c r="AW116" s="13" t="s">
        <v>35</v>
      </c>
      <c r="AX116" s="13" t="s">
        <v>75</v>
      </c>
      <c r="AY116" s="218" t="s">
        <v>178</v>
      </c>
    </row>
    <row r="117" spans="2:51" s="13" customFormat="1" ht="11.25">
      <c r="B117" s="208"/>
      <c r="C117" s="209"/>
      <c r="D117" s="195" t="s">
        <v>189</v>
      </c>
      <c r="E117" s="210" t="s">
        <v>19</v>
      </c>
      <c r="F117" s="211" t="s">
        <v>4885</v>
      </c>
      <c r="G117" s="209"/>
      <c r="H117" s="212">
        <v>3.766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189</v>
      </c>
      <c r="AU117" s="218" t="s">
        <v>85</v>
      </c>
      <c r="AV117" s="13" t="s">
        <v>85</v>
      </c>
      <c r="AW117" s="13" t="s">
        <v>35</v>
      </c>
      <c r="AX117" s="13" t="s">
        <v>75</v>
      </c>
      <c r="AY117" s="218" t="s">
        <v>178</v>
      </c>
    </row>
    <row r="118" spans="2:51" s="15" customFormat="1" ht="11.25">
      <c r="B118" s="230"/>
      <c r="C118" s="231"/>
      <c r="D118" s="195" t="s">
        <v>189</v>
      </c>
      <c r="E118" s="232" t="s">
        <v>19</v>
      </c>
      <c r="F118" s="233" t="s">
        <v>274</v>
      </c>
      <c r="G118" s="231"/>
      <c r="H118" s="234">
        <v>10.956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189</v>
      </c>
      <c r="AU118" s="240" t="s">
        <v>85</v>
      </c>
      <c r="AV118" s="15" t="s">
        <v>198</v>
      </c>
      <c r="AW118" s="15" t="s">
        <v>35</v>
      </c>
      <c r="AX118" s="15" t="s">
        <v>75</v>
      </c>
      <c r="AY118" s="240" t="s">
        <v>178</v>
      </c>
    </row>
    <row r="119" spans="2:51" s="12" customFormat="1" ht="11.25">
      <c r="B119" s="198"/>
      <c r="C119" s="199"/>
      <c r="D119" s="195" t="s">
        <v>189</v>
      </c>
      <c r="E119" s="200" t="s">
        <v>19</v>
      </c>
      <c r="F119" s="201" t="s">
        <v>4886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189</v>
      </c>
      <c r="AU119" s="207" t="s">
        <v>85</v>
      </c>
      <c r="AV119" s="12" t="s">
        <v>83</v>
      </c>
      <c r="AW119" s="12" t="s">
        <v>35</v>
      </c>
      <c r="AX119" s="12" t="s">
        <v>75</v>
      </c>
      <c r="AY119" s="207" t="s">
        <v>178</v>
      </c>
    </row>
    <row r="120" spans="2:51" s="13" customFormat="1" ht="11.25">
      <c r="B120" s="208"/>
      <c r="C120" s="209"/>
      <c r="D120" s="195" t="s">
        <v>189</v>
      </c>
      <c r="E120" s="210" t="s">
        <v>19</v>
      </c>
      <c r="F120" s="211" t="s">
        <v>4887</v>
      </c>
      <c r="G120" s="209"/>
      <c r="H120" s="212">
        <v>8.1319999999999997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75</v>
      </c>
      <c r="AY120" s="218" t="s">
        <v>178</v>
      </c>
    </row>
    <row r="121" spans="2:51" s="13" customFormat="1" ht="11.25">
      <c r="B121" s="208"/>
      <c r="C121" s="209"/>
      <c r="D121" s="195" t="s">
        <v>189</v>
      </c>
      <c r="E121" s="210" t="s">
        <v>19</v>
      </c>
      <c r="F121" s="211" t="s">
        <v>4885</v>
      </c>
      <c r="G121" s="209"/>
      <c r="H121" s="212">
        <v>3.766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189</v>
      </c>
      <c r="AU121" s="218" t="s">
        <v>85</v>
      </c>
      <c r="AV121" s="13" t="s">
        <v>85</v>
      </c>
      <c r="AW121" s="13" t="s">
        <v>35</v>
      </c>
      <c r="AX121" s="13" t="s">
        <v>75</v>
      </c>
      <c r="AY121" s="218" t="s">
        <v>178</v>
      </c>
    </row>
    <row r="122" spans="2:51" s="15" customFormat="1" ht="11.25">
      <c r="B122" s="230"/>
      <c r="C122" s="231"/>
      <c r="D122" s="195" t="s">
        <v>189</v>
      </c>
      <c r="E122" s="232" t="s">
        <v>19</v>
      </c>
      <c r="F122" s="233" t="s">
        <v>274</v>
      </c>
      <c r="G122" s="231"/>
      <c r="H122" s="234">
        <v>11.898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189</v>
      </c>
      <c r="AU122" s="240" t="s">
        <v>85</v>
      </c>
      <c r="AV122" s="15" t="s">
        <v>198</v>
      </c>
      <c r="AW122" s="15" t="s">
        <v>35</v>
      </c>
      <c r="AX122" s="15" t="s">
        <v>75</v>
      </c>
      <c r="AY122" s="240" t="s">
        <v>178</v>
      </c>
    </row>
    <row r="123" spans="2:51" s="12" customFormat="1" ht="11.25">
      <c r="B123" s="198"/>
      <c r="C123" s="199"/>
      <c r="D123" s="195" t="s">
        <v>189</v>
      </c>
      <c r="E123" s="200" t="s">
        <v>19</v>
      </c>
      <c r="F123" s="201" t="s">
        <v>4888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51" s="12" customFormat="1" ht="11.25">
      <c r="B124" s="198"/>
      <c r="C124" s="199"/>
      <c r="D124" s="195" t="s">
        <v>189</v>
      </c>
      <c r="E124" s="200" t="s">
        <v>19</v>
      </c>
      <c r="F124" s="201" t="s">
        <v>4889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51" s="13" customFormat="1" ht="11.25">
      <c r="B125" s="208"/>
      <c r="C125" s="209"/>
      <c r="D125" s="195" t="s">
        <v>189</v>
      </c>
      <c r="E125" s="210" t="s">
        <v>19</v>
      </c>
      <c r="F125" s="211" t="s">
        <v>4890</v>
      </c>
      <c r="G125" s="209"/>
      <c r="H125" s="212">
        <v>4.72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51" s="12" customFormat="1" ht="11.25">
      <c r="B126" s="198"/>
      <c r="C126" s="199"/>
      <c r="D126" s="195" t="s">
        <v>189</v>
      </c>
      <c r="E126" s="200" t="s">
        <v>19</v>
      </c>
      <c r="F126" s="201" t="s">
        <v>4891</v>
      </c>
      <c r="G126" s="199"/>
      <c r="H126" s="200" t="s">
        <v>19</v>
      </c>
      <c r="I126" s="202"/>
      <c r="J126" s="199"/>
      <c r="K126" s="199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189</v>
      </c>
      <c r="AU126" s="207" t="s">
        <v>85</v>
      </c>
      <c r="AV126" s="12" t="s">
        <v>83</v>
      </c>
      <c r="AW126" s="12" t="s">
        <v>35</v>
      </c>
      <c r="AX126" s="12" t="s">
        <v>75</v>
      </c>
      <c r="AY126" s="207" t="s">
        <v>178</v>
      </c>
    </row>
    <row r="127" spans="2:51" s="13" customFormat="1" ht="11.25">
      <c r="B127" s="208"/>
      <c r="C127" s="209"/>
      <c r="D127" s="195" t="s">
        <v>189</v>
      </c>
      <c r="E127" s="210" t="s">
        <v>19</v>
      </c>
      <c r="F127" s="211" t="s">
        <v>4892</v>
      </c>
      <c r="G127" s="209"/>
      <c r="H127" s="212">
        <v>2.8159999999999998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189</v>
      </c>
      <c r="AU127" s="218" t="s">
        <v>85</v>
      </c>
      <c r="AV127" s="13" t="s">
        <v>85</v>
      </c>
      <c r="AW127" s="13" t="s">
        <v>35</v>
      </c>
      <c r="AX127" s="13" t="s">
        <v>75</v>
      </c>
      <c r="AY127" s="218" t="s">
        <v>178</v>
      </c>
    </row>
    <row r="128" spans="2:51" s="15" customFormat="1" ht="11.25">
      <c r="B128" s="230"/>
      <c r="C128" s="231"/>
      <c r="D128" s="195" t="s">
        <v>189</v>
      </c>
      <c r="E128" s="232" t="s">
        <v>19</v>
      </c>
      <c r="F128" s="233" t="s">
        <v>274</v>
      </c>
      <c r="G128" s="231"/>
      <c r="H128" s="234">
        <v>7.5359999999999996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189</v>
      </c>
      <c r="AU128" s="240" t="s">
        <v>85</v>
      </c>
      <c r="AV128" s="15" t="s">
        <v>198</v>
      </c>
      <c r="AW128" s="15" t="s">
        <v>35</v>
      </c>
      <c r="AX128" s="15" t="s">
        <v>75</v>
      </c>
      <c r="AY128" s="240" t="s">
        <v>178</v>
      </c>
    </row>
    <row r="129" spans="2:65" s="14" customFormat="1" ht="11.25">
      <c r="B129" s="219"/>
      <c r="C129" s="220"/>
      <c r="D129" s="195" t="s">
        <v>189</v>
      </c>
      <c r="E129" s="221" t="s">
        <v>19</v>
      </c>
      <c r="F129" s="222" t="s">
        <v>258</v>
      </c>
      <c r="G129" s="220"/>
      <c r="H129" s="223">
        <v>36.213999999999999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189</v>
      </c>
      <c r="AU129" s="229" t="s">
        <v>85</v>
      </c>
      <c r="AV129" s="14" t="s">
        <v>185</v>
      </c>
      <c r="AW129" s="14" t="s">
        <v>35</v>
      </c>
      <c r="AX129" s="14" t="s">
        <v>83</v>
      </c>
      <c r="AY129" s="229" t="s">
        <v>178</v>
      </c>
    </row>
    <row r="130" spans="2:65" s="1" customFormat="1" ht="16.5" customHeight="1">
      <c r="B130" s="35"/>
      <c r="C130" s="183" t="s">
        <v>185</v>
      </c>
      <c r="D130" s="183" t="s">
        <v>180</v>
      </c>
      <c r="E130" s="184" t="s">
        <v>3829</v>
      </c>
      <c r="F130" s="185" t="s">
        <v>3830</v>
      </c>
      <c r="G130" s="186" t="s">
        <v>226</v>
      </c>
      <c r="H130" s="187">
        <v>36.213999999999999</v>
      </c>
      <c r="I130" s="188"/>
      <c r="J130" s="189">
        <f>ROUND(I130*H130,2)</f>
        <v>0</v>
      </c>
      <c r="K130" s="185" t="s">
        <v>184</v>
      </c>
      <c r="L130" s="39"/>
      <c r="M130" s="190" t="s">
        <v>19</v>
      </c>
      <c r="N130" s="191" t="s">
        <v>46</v>
      </c>
      <c r="O130" s="61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18" t="s">
        <v>185</v>
      </c>
      <c r="AT130" s="18" t="s">
        <v>180</v>
      </c>
      <c r="AU130" s="18" t="s">
        <v>85</v>
      </c>
      <c r="AY130" s="18" t="s">
        <v>178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83</v>
      </c>
      <c r="BK130" s="194">
        <f>ROUND(I130*H130,2)</f>
        <v>0</v>
      </c>
      <c r="BL130" s="18" t="s">
        <v>185</v>
      </c>
      <c r="BM130" s="18" t="s">
        <v>4893</v>
      </c>
    </row>
    <row r="131" spans="2:65" s="1" customFormat="1" ht="19.5">
      <c r="B131" s="35"/>
      <c r="C131" s="36"/>
      <c r="D131" s="195" t="s">
        <v>187</v>
      </c>
      <c r="E131" s="36"/>
      <c r="F131" s="196" t="s">
        <v>3832</v>
      </c>
      <c r="G131" s="36"/>
      <c r="H131" s="36"/>
      <c r="I131" s="113"/>
      <c r="J131" s="36"/>
      <c r="K131" s="36"/>
      <c r="L131" s="39"/>
      <c r="M131" s="197"/>
      <c r="N131" s="61"/>
      <c r="O131" s="61"/>
      <c r="P131" s="61"/>
      <c r="Q131" s="61"/>
      <c r="R131" s="61"/>
      <c r="S131" s="61"/>
      <c r="T131" s="62"/>
      <c r="AT131" s="18" t="s">
        <v>187</v>
      </c>
      <c r="AU131" s="18" t="s">
        <v>85</v>
      </c>
    </row>
    <row r="132" spans="2:65" s="12" customFormat="1" ht="11.25">
      <c r="B132" s="198"/>
      <c r="C132" s="199"/>
      <c r="D132" s="195" t="s">
        <v>189</v>
      </c>
      <c r="E132" s="200" t="s">
        <v>19</v>
      </c>
      <c r="F132" s="201" t="s">
        <v>4894</v>
      </c>
      <c r="G132" s="199"/>
      <c r="H132" s="200" t="s">
        <v>19</v>
      </c>
      <c r="I132" s="202"/>
      <c r="J132" s="199"/>
      <c r="K132" s="199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189</v>
      </c>
      <c r="AU132" s="207" t="s">
        <v>85</v>
      </c>
      <c r="AV132" s="12" t="s">
        <v>83</v>
      </c>
      <c r="AW132" s="12" t="s">
        <v>35</v>
      </c>
      <c r="AX132" s="12" t="s">
        <v>75</v>
      </c>
      <c r="AY132" s="207" t="s">
        <v>178</v>
      </c>
    </row>
    <row r="133" spans="2:65" s="13" customFormat="1" ht="11.25">
      <c r="B133" s="208"/>
      <c r="C133" s="209"/>
      <c r="D133" s="195" t="s">
        <v>189</v>
      </c>
      <c r="E133" s="210" t="s">
        <v>19</v>
      </c>
      <c r="F133" s="211" t="s">
        <v>4895</v>
      </c>
      <c r="G133" s="209"/>
      <c r="H133" s="212">
        <v>36.213999999999999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189</v>
      </c>
      <c r="AU133" s="218" t="s">
        <v>85</v>
      </c>
      <c r="AV133" s="13" t="s">
        <v>85</v>
      </c>
      <c r="AW133" s="13" t="s">
        <v>35</v>
      </c>
      <c r="AX133" s="13" t="s">
        <v>83</v>
      </c>
      <c r="AY133" s="218" t="s">
        <v>178</v>
      </c>
    </row>
    <row r="134" spans="2:65" s="1" customFormat="1" ht="16.5" customHeight="1">
      <c r="B134" s="35"/>
      <c r="C134" s="183" t="s">
        <v>209</v>
      </c>
      <c r="D134" s="183" t="s">
        <v>180</v>
      </c>
      <c r="E134" s="184" t="s">
        <v>4428</v>
      </c>
      <c r="F134" s="185" t="s">
        <v>4429</v>
      </c>
      <c r="G134" s="186" t="s">
        <v>226</v>
      </c>
      <c r="H134" s="187">
        <v>2.532</v>
      </c>
      <c r="I134" s="188"/>
      <c r="J134" s="189">
        <f>ROUND(I134*H134,2)</f>
        <v>0</v>
      </c>
      <c r="K134" s="185" t="s">
        <v>184</v>
      </c>
      <c r="L134" s="39"/>
      <c r="M134" s="190" t="s">
        <v>19</v>
      </c>
      <c r="N134" s="191" t="s">
        <v>46</v>
      </c>
      <c r="O134" s="61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18" t="s">
        <v>185</v>
      </c>
      <c r="AT134" s="18" t="s">
        <v>180</v>
      </c>
      <c r="AU134" s="18" t="s">
        <v>85</v>
      </c>
      <c r="AY134" s="18" t="s">
        <v>178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83</v>
      </c>
      <c r="BK134" s="194">
        <f>ROUND(I134*H134,2)</f>
        <v>0</v>
      </c>
      <c r="BL134" s="18" t="s">
        <v>185</v>
      </c>
      <c r="BM134" s="18" t="s">
        <v>4896</v>
      </c>
    </row>
    <row r="135" spans="2:65" s="1" customFormat="1" ht="19.5">
      <c r="B135" s="35"/>
      <c r="C135" s="36"/>
      <c r="D135" s="195" t="s">
        <v>187</v>
      </c>
      <c r="E135" s="36"/>
      <c r="F135" s="196" t="s">
        <v>4431</v>
      </c>
      <c r="G135" s="36"/>
      <c r="H135" s="36"/>
      <c r="I135" s="113"/>
      <c r="J135" s="36"/>
      <c r="K135" s="36"/>
      <c r="L135" s="39"/>
      <c r="M135" s="197"/>
      <c r="N135" s="61"/>
      <c r="O135" s="61"/>
      <c r="P135" s="61"/>
      <c r="Q135" s="61"/>
      <c r="R135" s="61"/>
      <c r="S135" s="61"/>
      <c r="T135" s="62"/>
      <c r="AT135" s="18" t="s">
        <v>187</v>
      </c>
      <c r="AU135" s="18" t="s">
        <v>85</v>
      </c>
    </row>
    <row r="136" spans="2:65" s="12" customFormat="1" ht="11.25">
      <c r="B136" s="198"/>
      <c r="C136" s="199"/>
      <c r="D136" s="195" t="s">
        <v>189</v>
      </c>
      <c r="E136" s="200" t="s">
        <v>19</v>
      </c>
      <c r="F136" s="201" t="s">
        <v>4897</v>
      </c>
      <c r="G136" s="199"/>
      <c r="H136" s="200" t="s">
        <v>19</v>
      </c>
      <c r="I136" s="202"/>
      <c r="J136" s="199"/>
      <c r="K136" s="199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189</v>
      </c>
      <c r="AU136" s="207" t="s">
        <v>85</v>
      </c>
      <c r="AV136" s="12" t="s">
        <v>83</v>
      </c>
      <c r="AW136" s="12" t="s">
        <v>35</v>
      </c>
      <c r="AX136" s="12" t="s">
        <v>75</v>
      </c>
      <c r="AY136" s="207" t="s">
        <v>178</v>
      </c>
    </row>
    <row r="137" spans="2:65" s="12" customFormat="1" ht="11.25">
      <c r="B137" s="198"/>
      <c r="C137" s="199"/>
      <c r="D137" s="195" t="s">
        <v>189</v>
      </c>
      <c r="E137" s="200" t="s">
        <v>19</v>
      </c>
      <c r="F137" s="201" t="s">
        <v>4898</v>
      </c>
      <c r="G137" s="199"/>
      <c r="H137" s="200" t="s">
        <v>19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189</v>
      </c>
      <c r="AU137" s="207" t="s">
        <v>85</v>
      </c>
      <c r="AV137" s="12" t="s">
        <v>83</v>
      </c>
      <c r="AW137" s="12" t="s">
        <v>35</v>
      </c>
      <c r="AX137" s="12" t="s">
        <v>75</v>
      </c>
      <c r="AY137" s="207" t="s">
        <v>178</v>
      </c>
    </row>
    <row r="138" spans="2:65" s="12" customFormat="1" ht="11.25">
      <c r="B138" s="198"/>
      <c r="C138" s="199"/>
      <c r="D138" s="195" t="s">
        <v>189</v>
      </c>
      <c r="E138" s="200" t="s">
        <v>19</v>
      </c>
      <c r="F138" s="201" t="s">
        <v>4882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189</v>
      </c>
      <c r="AU138" s="207" t="s">
        <v>85</v>
      </c>
      <c r="AV138" s="12" t="s">
        <v>83</v>
      </c>
      <c r="AW138" s="12" t="s">
        <v>35</v>
      </c>
      <c r="AX138" s="12" t="s">
        <v>75</v>
      </c>
      <c r="AY138" s="207" t="s">
        <v>178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4899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4900</v>
      </c>
      <c r="G140" s="209"/>
      <c r="H140" s="212">
        <v>0.84599999999999997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65" s="12" customFormat="1" ht="11.25">
      <c r="B141" s="198"/>
      <c r="C141" s="199"/>
      <c r="D141" s="195" t="s">
        <v>189</v>
      </c>
      <c r="E141" s="200" t="s">
        <v>19</v>
      </c>
      <c r="F141" s="201" t="s">
        <v>4901</v>
      </c>
      <c r="G141" s="199"/>
      <c r="H141" s="200" t="s">
        <v>19</v>
      </c>
      <c r="I141" s="202"/>
      <c r="J141" s="199"/>
      <c r="K141" s="199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189</v>
      </c>
      <c r="AU141" s="207" t="s">
        <v>85</v>
      </c>
      <c r="AV141" s="12" t="s">
        <v>83</v>
      </c>
      <c r="AW141" s="12" t="s">
        <v>35</v>
      </c>
      <c r="AX141" s="12" t="s">
        <v>75</v>
      </c>
      <c r="AY141" s="207" t="s">
        <v>178</v>
      </c>
    </row>
    <row r="142" spans="2:65" s="13" customFormat="1" ht="11.25">
      <c r="B142" s="208"/>
      <c r="C142" s="209"/>
      <c r="D142" s="195" t="s">
        <v>189</v>
      </c>
      <c r="E142" s="210" t="s">
        <v>19</v>
      </c>
      <c r="F142" s="211" t="s">
        <v>4900</v>
      </c>
      <c r="G142" s="209"/>
      <c r="H142" s="212">
        <v>0.84599999999999997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189</v>
      </c>
      <c r="AU142" s="218" t="s">
        <v>85</v>
      </c>
      <c r="AV142" s="13" t="s">
        <v>85</v>
      </c>
      <c r="AW142" s="13" t="s">
        <v>35</v>
      </c>
      <c r="AX142" s="13" t="s">
        <v>75</v>
      </c>
      <c r="AY142" s="218" t="s">
        <v>178</v>
      </c>
    </row>
    <row r="143" spans="2:65" s="15" customFormat="1" ht="11.25">
      <c r="B143" s="230"/>
      <c r="C143" s="231"/>
      <c r="D143" s="195" t="s">
        <v>189</v>
      </c>
      <c r="E143" s="232" t="s">
        <v>19</v>
      </c>
      <c r="F143" s="233" t="s">
        <v>274</v>
      </c>
      <c r="G143" s="231"/>
      <c r="H143" s="234">
        <v>1.6919999999999999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189</v>
      </c>
      <c r="AU143" s="240" t="s">
        <v>85</v>
      </c>
      <c r="AV143" s="15" t="s">
        <v>198</v>
      </c>
      <c r="AW143" s="15" t="s">
        <v>35</v>
      </c>
      <c r="AX143" s="15" t="s">
        <v>75</v>
      </c>
      <c r="AY143" s="240" t="s">
        <v>178</v>
      </c>
    </row>
    <row r="144" spans="2:65" s="12" customFormat="1" ht="11.25">
      <c r="B144" s="198"/>
      <c r="C144" s="199"/>
      <c r="D144" s="195" t="s">
        <v>189</v>
      </c>
      <c r="E144" s="200" t="s">
        <v>19</v>
      </c>
      <c r="F144" s="201" t="s">
        <v>4902</v>
      </c>
      <c r="G144" s="199"/>
      <c r="H144" s="200" t="s">
        <v>19</v>
      </c>
      <c r="I144" s="202"/>
      <c r="J144" s="199"/>
      <c r="K144" s="199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189</v>
      </c>
      <c r="AU144" s="207" t="s">
        <v>85</v>
      </c>
      <c r="AV144" s="12" t="s">
        <v>83</v>
      </c>
      <c r="AW144" s="12" t="s">
        <v>35</v>
      </c>
      <c r="AX144" s="12" t="s">
        <v>75</v>
      </c>
      <c r="AY144" s="207" t="s">
        <v>178</v>
      </c>
    </row>
    <row r="145" spans="2:65" s="13" customFormat="1" ht="11.25">
      <c r="B145" s="208"/>
      <c r="C145" s="209"/>
      <c r="D145" s="195" t="s">
        <v>189</v>
      </c>
      <c r="E145" s="210" t="s">
        <v>19</v>
      </c>
      <c r="F145" s="211" t="s">
        <v>4903</v>
      </c>
      <c r="G145" s="209"/>
      <c r="H145" s="212">
        <v>0.84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189</v>
      </c>
      <c r="AU145" s="218" t="s">
        <v>85</v>
      </c>
      <c r="AV145" s="13" t="s">
        <v>85</v>
      </c>
      <c r="AW145" s="13" t="s">
        <v>35</v>
      </c>
      <c r="AX145" s="13" t="s">
        <v>75</v>
      </c>
      <c r="AY145" s="218" t="s">
        <v>178</v>
      </c>
    </row>
    <row r="146" spans="2:65" s="14" customFormat="1" ht="11.25">
      <c r="B146" s="219"/>
      <c r="C146" s="220"/>
      <c r="D146" s="195" t="s">
        <v>189</v>
      </c>
      <c r="E146" s="221" t="s">
        <v>19</v>
      </c>
      <c r="F146" s="222" t="s">
        <v>258</v>
      </c>
      <c r="G146" s="220"/>
      <c r="H146" s="223">
        <v>2.532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189</v>
      </c>
      <c r="AU146" s="229" t="s">
        <v>85</v>
      </c>
      <c r="AV146" s="14" t="s">
        <v>185</v>
      </c>
      <c r="AW146" s="14" t="s">
        <v>35</v>
      </c>
      <c r="AX146" s="14" t="s">
        <v>83</v>
      </c>
      <c r="AY146" s="229" t="s">
        <v>178</v>
      </c>
    </row>
    <row r="147" spans="2:65" s="1" customFormat="1" ht="16.5" customHeight="1">
      <c r="B147" s="35"/>
      <c r="C147" s="183" t="s">
        <v>218</v>
      </c>
      <c r="D147" s="183" t="s">
        <v>180</v>
      </c>
      <c r="E147" s="184" t="s">
        <v>4437</v>
      </c>
      <c r="F147" s="185" t="s">
        <v>4438</v>
      </c>
      <c r="G147" s="186" t="s">
        <v>226</v>
      </c>
      <c r="H147" s="187">
        <v>2.532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8" t="s">
        <v>185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185</v>
      </c>
      <c r="BM147" s="18" t="s">
        <v>4904</v>
      </c>
    </row>
    <row r="148" spans="2:65" s="1" customFormat="1" ht="19.5">
      <c r="B148" s="35"/>
      <c r="C148" s="36"/>
      <c r="D148" s="195" t="s">
        <v>187</v>
      </c>
      <c r="E148" s="36"/>
      <c r="F148" s="196" t="s">
        <v>4440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4441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4905</v>
      </c>
      <c r="G150" s="209"/>
      <c r="H150" s="212">
        <v>2.532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16.5" customHeight="1">
      <c r="B151" s="35"/>
      <c r="C151" s="183" t="s">
        <v>223</v>
      </c>
      <c r="D151" s="183" t="s">
        <v>180</v>
      </c>
      <c r="E151" s="184" t="s">
        <v>669</v>
      </c>
      <c r="F151" s="185" t="s">
        <v>670</v>
      </c>
      <c r="G151" s="186" t="s">
        <v>226</v>
      </c>
      <c r="H151" s="187">
        <v>27.69</v>
      </c>
      <c r="I151" s="188"/>
      <c r="J151" s="189">
        <f>ROUND(I151*H151,2)</f>
        <v>0</v>
      </c>
      <c r="K151" s="185" t="s">
        <v>184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4906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672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4907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2" customFormat="1" ht="11.25">
      <c r="B154" s="198"/>
      <c r="C154" s="199"/>
      <c r="D154" s="195" t="s">
        <v>189</v>
      </c>
      <c r="E154" s="200" t="s">
        <v>19</v>
      </c>
      <c r="F154" s="201" t="s">
        <v>4874</v>
      </c>
      <c r="G154" s="199"/>
      <c r="H154" s="200" t="s">
        <v>19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189</v>
      </c>
      <c r="AU154" s="207" t="s">
        <v>85</v>
      </c>
      <c r="AV154" s="12" t="s">
        <v>83</v>
      </c>
      <c r="AW154" s="12" t="s">
        <v>35</v>
      </c>
      <c r="AX154" s="12" t="s">
        <v>75</v>
      </c>
      <c r="AY154" s="207" t="s">
        <v>178</v>
      </c>
    </row>
    <row r="155" spans="2:65" s="13" customFormat="1" ht="11.25">
      <c r="B155" s="208"/>
      <c r="C155" s="209"/>
      <c r="D155" s="195" t="s">
        <v>189</v>
      </c>
      <c r="E155" s="210" t="s">
        <v>19</v>
      </c>
      <c r="F155" s="211" t="s">
        <v>4908</v>
      </c>
      <c r="G155" s="209"/>
      <c r="H155" s="212">
        <v>27.69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189</v>
      </c>
      <c r="AU155" s="218" t="s">
        <v>85</v>
      </c>
      <c r="AV155" s="13" t="s">
        <v>85</v>
      </c>
      <c r="AW155" s="13" t="s">
        <v>35</v>
      </c>
      <c r="AX155" s="13" t="s">
        <v>83</v>
      </c>
      <c r="AY155" s="218" t="s">
        <v>178</v>
      </c>
    </row>
    <row r="156" spans="2:65" s="1" customFormat="1" ht="16.5" customHeight="1">
      <c r="B156" s="35"/>
      <c r="C156" s="183" t="s">
        <v>230</v>
      </c>
      <c r="D156" s="183" t="s">
        <v>180</v>
      </c>
      <c r="E156" s="184" t="s">
        <v>674</v>
      </c>
      <c r="F156" s="185" t="s">
        <v>675</v>
      </c>
      <c r="G156" s="186" t="s">
        <v>226</v>
      </c>
      <c r="H156" s="187">
        <v>13.845000000000001</v>
      </c>
      <c r="I156" s="188"/>
      <c r="J156" s="189">
        <f>ROUND(I156*H156,2)</f>
        <v>0</v>
      </c>
      <c r="K156" s="185" t="s">
        <v>184</v>
      </c>
      <c r="L156" s="39"/>
      <c r="M156" s="190" t="s">
        <v>19</v>
      </c>
      <c r="N156" s="191" t="s">
        <v>46</v>
      </c>
      <c r="O156" s="61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8" t="s">
        <v>185</v>
      </c>
      <c r="AT156" s="18" t="s">
        <v>180</v>
      </c>
      <c r="AU156" s="18" t="s">
        <v>85</v>
      </c>
      <c r="AY156" s="18" t="s">
        <v>178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83</v>
      </c>
      <c r="BK156" s="194">
        <f>ROUND(I156*H156,2)</f>
        <v>0</v>
      </c>
      <c r="BL156" s="18" t="s">
        <v>185</v>
      </c>
      <c r="BM156" s="18" t="s">
        <v>4909</v>
      </c>
    </row>
    <row r="157" spans="2:65" s="1" customFormat="1" ht="19.5">
      <c r="B157" s="35"/>
      <c r="C157" s="36"/>
      <c r="D157" s="195" t="s">
        <v>187</v>
      </c>
      <c r="E157" s="36"/>
      <c r="F157" s="196" t="s">
        <v>677</v>
      </c>
      <c r="G157" s="36"/>
      <c r="H157" s="36"/>
      <c r="I157" s="113"/>
      <c r="J157" s="36"/>
      <c r="K157" s="36"/>
      <c r="L157" s="39"/>
      <c r="M157" s="197"/>
      <c r="N157" s="61"/>
      <c r="O157" s="61"/>
      <c r="P157" s="61"/>
      <c r="Q157" s="61"/>
      <c r="R157" s="61"/>
      <c r="S157" s="61"/>
      <c r="T157" s="62"/>
      <c r="AT157" s="18" t="s">
        <v>187</v>
      </c>
      <c r="AU157" s="18" t="s">
        <v>85</v>
      </c>
    </row>
    <row r="158" spans="2:65" s="12" customFormat="1" ht="11.25">
      <c r="B158" s="198"/>
      <c r="C158" s="199"/>
      <c r="D158" s="195" t="s">
        <v>189</v>
      </c>
      <c r="E158" s="200" t="s">
        <v>19</v>
      </c>
      <c r="F158" s="201" t="s">
        <v>678</v>
      </c>
      <c r="G158" s="199"/>
      <c r="H158" s="200" t="s">
        <v>19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189</v>
      </c>
      <c r="AU158" s="207" t="s">
        <v>85</v>
      </c>
      <c r="AV158" s="12" t="s">
        <v>83</v>
      </c>
      <c r="AW158" s="12" t="s">
        <v>35</v>
      </c>
      <c r="AX158" s="12" t="s">
        <v>75</v>
      </c>
      <c r="AY158" s="207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4910</v>
      </c>
      <c r="G159" s="209"/>
      <c r="H159" s="212">
        <v>13.845000000000001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83</v>
      </c>
      <c r="AY159" s="218" t="s">
        <v>178</v>
      </c>
    </row>
    <row r="160" spans="2:65" s="1" customFormat="1" ht="16.5" customHeight="1">
      <c r="B160" s="35"/>
      <c r="C160" s="183" t="s">
        <v>216</v>
      </c>
      <c r="D160" s="183" t="s">
        <v>180</v>
      </c>
      <c r="E160" s="184" t="s">
        <v>3835</v>
      </c>
      <c r="F160" s="185" t="s">
        <v>3836</v>
      </c>
      <c r="G160" s="186" t="s">
        <v>226</v>
      </c>
      <c r="H160" s="187">
        <v>45.268999999999998</v>
      </c>
      <c r="I160" s="188"/>
      <c r="J160" s="189">
        <f>ROUND(I160*H160,2)</f>
        <v>0</v>
      </c>
      <c r="K160" s="185" t="s">
        <v>184</v>
      </c>
      <c r="L160" s="39"/>
      <c r="M160" s="190" t="s">
        <v>19</v>
      </c>
      <c r="N160" s="191" t="s">
        <v>46</v>
      </c>
      <c r="O160" s="61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8" t="s">
        <v>185</v>
      </c>
      <c r="AT160" s="18" t="s">
        <v>180</v>
      </c>
      <c r="AU160" s="18" t="s">
        <v>85</v>
      </c>
      <c r="AY160" s="18" t="s">
        <v>178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83</v>
      </c>
      <c r="BK160" s="194">
        <f>ROUND(I160*H160,2)</f>
        <v>0</v>
      </c>
      <c r="BL160" s="18" t="s">
        <v>185</v>
      </c>
      <c r="BM160" s="18" t="s">
        <v>4911</v>
      </c>
    </row>
    <row r="161" spans="2:51" s="1" customFormat="1" ht="19.5">
      <c r="B161" s="35"/>
      <c r="C161" s="36"/>
      <c r="D161" s="195" t="s">
        <v>187</v>
      </c>
      <c r="E161" s="36"/>
      <c r="F161" s="196" t="s">
        <v>3838</v>
      </c>
      <c r="G161" s="36"/>
      <c r="H161" s="36"/>
      <c r="I161" s="113"/>
      <c r="J161" s="36"/>
      <c r="K161" s="36"/>
      <c r="L161" s="39"/>
      <c r="M161" s="197"/>
      <c r="N161" s="61"/>
      <c r="O161" s="61"/>
      <c r="P161" s="61"/>
      <c r="Q161" s="61"/>
      <c r="R161" s="61"/>
      <c r="S161" s="61"/>
      <c r="T161" s="62"/>
      <c r="AT161" s="18" t="s">
        <v>187</v>
      </c>
      <c r="AU161" s="18" t="s">
        <v>85</v>
      </c>
    </row>
    <row r="162" spans="2:51" s="12" customFormat="1" ht="11.25">
      <c r="B162" s="198"/>
      <c r="C162" s="199"/>
      <c r="D162" s="195" t="s">
        <v>189</v>
      </c>
      <c r="E162" s="200" t="s">
        <v>19</v>
      </c>
      <c r="F162" s="201" t="s">
        <v>4912</v>
      </c>
      <c r="G162" s="199"/>
      <c r="H162" s="200" t="s">
        <v>19</v>
      </c>
      <c r="I162" s="202"/>
      <c r="J162" s="199"/>
      <c r="K162" s="199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189</v>
      </c>
      <c r="AU162" s="207" t="s">
        <v>85</v>
      </c>
      <c r="AV162" s="12" t="s">
        <v>83</v>
      </c>
      <c r="AW162" s="12" t="s">
        <v>35</v>
      </c>
      <c r="AX162" s="12" t="s">
        <v>75</v>
      </c>
      <c r="AY162" s="207" t="s">
        <v>178</v>
      </c>
    </row>
    <row r="163" spans="2:51" s="12" customFormat="1" ht="11.25">
      <c r="B163" s="198"/>
      <c r="C163" s="199"/>
      <c r="D163" s="195" t="s">
        <v>189</v>
      </c>
      <c r="E163" s="200" t="s">
        <v>19</v>
      </c>
      <c r="F163" s="201" t="s">
        <v>4880</v>
      </c>
      <c r="G163" s="199"/>
      <c r="H163" s="200" t="s">
        <v>19</v>
      </c>
      <c r="I163" s="202"/>
      <c r="J163" s="199"/>
      <c r="K163" s="199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189</v>
      </c>
      <c r="AU163" s="207" t="s">
        <v>85</v>
      </c>
      <c r="AV163" s="12" t="s">
        <v>83</v>
      </c>
      <c r="AW163" s="12" t="s">
        <v>35</v>
      </c>
      <c r="AX163" s="12" t="s">
        <v>75</v>
      </c>
      <c r="AY163" s="207" t="s">
        <v>178</v>
      </c>
    </row>
    <row r="164" spans="2:51" s="13" customFormat="1" ht="11.25">
      <c r="B164" s="208"/>
      <c r="C164" s="209"/>
      <c r="D164" s="195" t="s">
        <v>189</v>
      </c>
      <c r="E164" s="210" t="s">
        <v>19</v>
      </c>
      <c r="F164" s="211" t="s">
        <v>4913</v>
      </c>
      <c r="G164" s="209"/>
      <c r="H164" s="212">
        <v>7.28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189</v>
      </c>
      <c r="AU164" s="218" t="s">
        <v>85</v>
      </c>
      <c r="AV164" s="13" t="s">
        <v>85</v>
      </c>
      <c r="AW164" s="13" t="s">
        <v>35</v>
      </c>
      <c r="AX164" s="13" t="s">
        <v>75</v>
      </c>
      <c r="AY164" s="218" t="s">
        <v>178</v>
      </c>
    </row>
    <row r="165" spans="2:51" s="15" customFormat="1" ht="11.25">
      <c r="B165" s="230"/>
      <c r="C165" s="231"/>
      <c r="D165" s="195" t="s">
        <v>189</v>
      </c>
      <c r="E165" s="232" t="s">
        <v>19</v>
      </c>
      <c r="F165" s="233" t="s">
        <v>274</v>
      </c>
      <c r="G165" s="231"/>
      <c r="H165" s="234">
        <v>7.28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189</v>
      </c>
      <c r="AU165" s="240" t="s">
        <v>85</v>
      </c>
      <c r="AV165" s="15" t="s">
        <v>198</v>
      </c>
      <c r="AW165" s="15" t="s">
        <v>35</v>
      </c>
      <c r="AX165" s="15" t="s">
        <v>75</v>
      </c>
      <c r="AY165" s="240" t="s">
        <v>178</v>
      </c>
    </row>
    <row r="166" spans="2:51" s="12" customFormat="1" ht="11.25">
      <c r="B166" s="198"/>
      <c r="C166" s="199"/>
      <c r="D166" s="195" t="s">
        <v>189</v>
      </c>
      <c r="E166" s="200" t="s">
        <v>19</v>
      </c>
      <c r="F166" s="201" t="s">
        <v>4882</v>
      </c>
      <c r="G166" s="199"/>
      <c r="H166" s="200" t="s">
        <v>19</v>
      </c>
      <c r="I166" s="202"/>
      <c r="J166" s="199"/>
      <c r="K166" s="199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189</v>
      </c>
      <c r="AU166" s="207" t="s">
        <v>85</v>
      </c>
      <c r="AV166" s="12" t="s">
        <v>83</v>
      </c>
      <c r="AW166" s="12" t="s">
        <v>35</v>
      </c>
      <c r="AX166" s="12" t="s">
        <v>75</v>
      </c>
      <c r="AY166" s="207" t="s">
        <v>178</v>
      </c>
    </row>
    <row r="167" spans="2:51" s="12" customFormat="1" ht="11.25">
      <c r="B167" s="198"/>
      <c r="C167" s="199"/>
      <c r="D167" s="195" t="s">
        <v>189</v>
      </c>
      <c r="E167" s="200" t="s">
        <v>19</v>
      </c>
      <c r="F167" s="201" t="s">
        <v>4883</v>
      </c>
      <c r="G167" s="199"/>
      <c r="H167" s="200" t="s">
        <v>19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189</v>
      </c>
      <c r="AU167" s="207" t="s">
        <v>85</v>
      </c>
      <c r="AV167" s="12" t="s">
        <v>83</v>
      </c>
      <c r="AW167" s="12" t="s">
        <v>35</v>
      </c>
      <c r="AX167" s="12" t="s">
        <v>75</v>
      </c>
      <c r="AY167" s="207" t="s">
        <v>178</v>
      </c>
    </row>
    <row r="168" spans="2:51" s="13" customFormat="1" ht="11.25">
      <c r="B168" s="208"/>
      <c r="C168" s="209"/>
      <c r="D168" s="195" t="s">
        <v>189</v>
      </c>
      <c r="E168" s="210" t="s">
        <v>19</v>
      </c>
      <c r="F168" s="211" t="s">
        <v>4914</v>
      </c>
      <c r="G168" s="209"/>
      <c r="H168" s="212">
        <v>8.9879999999999995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189</v>
      </c>
      <c r="AU168" s="218" t="s">
        <v>85</v>
      </c>
      <c r="AV168" s="13" t="s">
        <v>85</v>
      </c>
      <c r="AW168" s="13" t="s">
        <v>35</v>
      </c>
      <c r="AX168" s="13" t="s">
        <v>75</v>
      </c>
      <c r="AY168" s="218" t="s">
        <v>178</v>
      </c>
    </row>
    <row r="169" spans="2:51" s="13" customFormat="1" ht="11.25">
      <c r="B169" s="208"/>
      <c r="C169" s="209"/>
      <c r="D169" s="195" t="s">
        <v>189</v>
      </c>
      <c r="E169" s="210" t="s">
        <v>19</v>
      </c>
      <c r="F169" s="211" t="s">
        <v>4915</v>
      </c>
      <c r="G169" s="209"/>
      <c r="H169" s="212">
        <v>4.7080000000000002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189</v>
      </c>
      <c r="AU169" s="218" t="s">
        <v>85</v>
      </c>
      <c r="AV169" s="13" t="s">
        <v>85</v>
      </c>
      <c r="AW169" s="13" t="s">
        <v>35</v>
      </c>
      <c r="AX169" s="13" t="s">
        <v>75</v>
      </c>
      <c r="AY169" s="218" t="s">
        <v>178</v>
      </c>
    </row>
    <row r="170" spans="2:51" s="15" customFormat="1" ht="11.25">
      <c r="B170" s="230"/>
      <c r="C170" s="231"/>
      <c r="D170" s="195" t="s">
        <v>189</v>
      </c>
      <c r="E170" s="232" t="s">
        <v>19</v>
      </c>
      <c r="F170" s="233" t="s">
        <v>274</v>
      </c>
      <c r="G170" s="231"/>
      <c r="H170" s="234">
        <v>13.696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189</v>
      </c>
      <c r="AU170" s="240" t="s">
        <v>85</v>
      </c>
      <c r="AV170" s="15" t="s">
        <v>198</v>
      </c>
      <c r="AW170" s="15" t="s">
        <v>35</v>
      </c>
      <c r="AX170" s="15" t="s">
        <v>75</v>
      </c>
      <c r="AY170" s="240" t="s">
        <v>178</v>
      </c>
    </row>
    <row r="171" spans="2:51" s="12" customFormat="1" ht="11.25">
      <c r="B171" s="198"/>
      <c r="C171" s="199"/>
      <c r="D171" s="195" t="s">
        <v>189</v>
      </c>
      <c r="E171" s="200" t="s">
        <v>19</v>
      </c>
      <c r="F171" s="201" t="s">
        <v>4886</v>
      </c>
      <c r="G171" s="199"/>
      <c r="H171" s="200" t="s">
        <v>19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189</v>
      </c>
      <c r="AU171" s="207" t="s">
        <v>85</v>
      </c>
      <c r="AV171" s="12" t="s">
        <v>83</v>
      </c>
      <c r="AW171" s="12" t="s">
        <v>35</v>
      </c>
      <c r="AX171" s="12" t="s">
        <v>75</v>
      </c>
      <c r="AY171" s="207" t="s">
        <v>178</v>
      </c>
    </row>
    <row r="172" spans="2:51" s="13" customFormat="1" ht="11.25">
      <c r="B172" s="208"/>
      <c r="C172" s="209"/>
      <c r="D172" s="195" t="s">
        <v>189</v>
      </c>
      <c r="E172" s="210" t="s">
        <v>19</v>
      </c>
      <c r="F172" s="211" t="s">
        <v>4916</v>
      </c>
      <c r="G172" s="209"/>
      <c r="H172" s="212">
        <v>10.164999999999999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51" s="13" customFormat="1" ht="11.25">
      <c r="B173" s="208"/>
      <c r="C173" s="209"/>
      <c r="D173" s="195" t="s">
        <v>189</v>
      </c>
      <c r="E173" s="210" t="s">
        <v>19</v>
      </c>
      <c r="F173" s="211" t="s">
        <v>4915</v>
      </c>
      <c r="G173" s="209"/>
      <c r="H173" s="212">
        <v>4.7080000000000002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75</v>
      </c>
      <c r="AY173" s="218" t="s">
        <v>178</v>
      </c>
    </row>
    <row r="174" spans="2:51" s="15" customFormat="1" ht="11.25">
      <c r="B174" s="230"/>
      <c r="C174" s="231"/>
      <c r="D174" s="195" t="s">
        <v>189</v>
      </c>
      <c r="E174" s="232" t="s">
        <v>19</v>
      </c>
      <c r="F174" s="233" t="s">
        <v>274</v>
      </c>
      <c r="G174" s="231"/>
      <c r="H174" s="234">
        <v>14.872999999999999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189</v>
      </c>
      <c r="AU174" s="240" t="s">
        <v>85</v>
      </c>
      <c r="AV174" s="15" t="s">
        <v>198</v>
      </c>
      <c r="AW174" s="15" t="s">
        <v>35</v>
      </c>
      <c r="AX174" s="15" t="s">
        <v>75</v>
      </c>
      <c r="AY174" s="240" t="s">
        <v>178</v>
      </c>
    </row>
    <row r="175" spans="2:51" s="12" customFormat="1" ht="11.25">
      <c r="B175" s="198"/>
      <c r="C175" s="199"/>
      <c r="D175" s="195" t="s">
        <v>189</v>
      </c>
      <c r="E175" s="200" t="s">
        <v>19</v>
      </c>
      <c r="F175" s="201" t="s">
        <v>4888</v>
      </c>
      <c r="G175" s="199"/>
      <c r="H175" s="200" t="s">
        <v>19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189</v>
      </c>
      <c r="AU175" s="207" t="s">
        <v>85</v>
      </c>
      <c r="AV175" s="12" t="s">
        <v>83</v>
      </c>
      <c r="AW175" s="12" t="s">
        <v>35</v>
      </c>
      <c r="AX175" s="12" t="s">
        <v>75</v>
      </c>
      <c r="AY175" s="207" t="s">
        <v>178</v>
      </c>
    </row>
    <row r="176" spans="2:51" s="12" customFormat="1" ht="11.25">
      <c r="B176" s="198"/>
      <c r="C176" s="199"/>
      <c r="D176" s="195" t="s">
        <v>189</v>
      </c>
      <c r="E176" s="200" t="s">
        <v>19</v>
      </c>
      <c r="F176" s="201" t="s">
        <v>4889</v>
      </c>
      <c r="G176" s="199"/>
      <c r="H176" s="200" t="s">
        <v>19</v>
      </c>
      <c r="I176" s="202"/>
      <c r="J176" s="199"/>
      <c r="K176" s="199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189</v>
      </c>
      <c r="AU176" s="207" t="s">
        <v>85</v>
      </c>
      <c r="AV176" s="12" t="s">
        <v>83</v>
      </c>
      <c r="AW176" s="12" t="s">
        <v>35</v>
      </c>
      <c r="AX176" s="12" t="s">
        <v>75</v>
      </c>
      <c r="AY176" s="207" t="s">
        <v>178</v>
      </c>
    </row>
    <row r="177" spans="2:65" s="13" customFormat="1" ht="11.25">
      <c r="B177" s="208"/>
      <c r="C177" s="209"/>
      <c r="D177" s="195" t="s">
        <v>189</v>
      </c>
      <c r="E177" s="210" t="s">
        <v>19</v>
      </c>
      <c r="F177" s="211" t="s">
        <v>4917</v>
      </c>
      <c r="G177" s="209"/>
      <c r="H177" s="212">
        <v>5.9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189</v>
      </c>
      <c r="AU177" s="218" t="s">
        <v>85</v>
      </c>
      <c r="AV177" s="13" t="s">
        <v>85</v>
      </c>
      <c r="AW177" s="13" t="s">
        <v>35</v>
      </c>
      <c r="AX177" s="13" t="s">
        <v>75</v>
      </c>
      <c r="AY177" s="218" t="s">
        <v>178</v>
      </c>
    </row>
    <row r="178" spans="2:65" s="12" customFormat="1" ht="11.25">
      <c r="B178" s="198"/>
      <c r="C178" s="199"/>
      <c r="D178" s="195" t="s">
        <v>189</v>
      </c>
      <c r="E178" s="200" t="s">
        <v>19</v>
      </c>
      <c r="F178" s="201" t="s">
        <v>4891</v>
      </c>
      <c r="G178" s="199"/>
      <c r="H178" s="200" t="s">
        <v>19</v>
      </c>
      <c r="I178" s="202"/>
      <c r="J178" s="199"/>
      <c r="K178" s="199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189</v>
      </c>
      <c r="AU178" s="207" t="s">
        <v>85</v>
      </c>
      <c r="AV178" s="12" t="s">
        <v>83</v>
      </c>
      <c r="AW178" s="12" t="s">
        <v>35</v>
      </c>
      <c r="AX178" s="12" t="s">
        <v>75</v>
      </c>
      <c r="AY178" s="207" t="s">
        <v>178</v>
      </c>
    </row>
    <row r="179" spans="2:65" s="13" customFormat="1" ht="11.25">
      <c r="B179" s="208"/>
      <c r="C179" s="209"/>
      <c r="D179" s="195" t="s">
        <v>189</v>
      </c>
      <c r="E179" s="210" t="s">
        <v>19</v>
      </c>
      <c r="F179" s="211" t="s">
        <v>4918</v>
      </c>
      <c r="G179" s="209"/>
      <c r="H179" s="212">
        <v>3.52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189</v>
      </c>
      <c r="AU179" s="218" t="s">
        <v>85</v>
      </c>
      <c r="AV179" s="13" t="s">
        <v>85</v>
      </c>
      <c r="AW179" s="13" t="s">
        <v>35</v>
      </c>
      <c r="AX179" s="13" t="s">
        <v>75</v>
      </c>
      <c r="AY179" s="218" t="s">
        <v>178</v>
      </c>
    </row>
    <row r="180" spans="2:65" s="15" customFormat="1" ht="11.25">
      <c r="B180" s="230"/>
      <c r="C180" s="231"/>
      <c r="D180" s="195" t="s">
        <v>189</v>
      </c>
      <c r="E180" s="232" t="s">
        <v>19</v>
      </c>
      <c r="F180" s="233" t="s">
        <v>274</v>
      </c>
      <c r="G180" s="231"/>
      <c r="H180" s="234">
        <v>9.42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189</v>
      </c>
      <c r="AU180" s="240" t="s">
        <v>85</v>
      </c>
      <c r="AV180" s="15" t="s">
        <v>198</v>
      </c>
      <c r="AW180" s="15" t="s">
        <v>35</v>
      </c>
      <c r="AX180" s="15" t="s">
        <v>75</v>
      </c>
      <c r="AY180" s="240" t="s">
        <v>178</v>
      </c>
    </row>
    <row r="181" spans="2:65" s="14" customFormat="1" ht="11.25">
      <c r="B181" s="219"/>
      <c r="C181" s="220"/>
      <c r="D181" s="195" t="s">
        <v>189</v>
      </c>
      <c r="E181" s="221" t="s">
        <v>19</v>
      </c>
      <c r="F181" s="222" t="s">
        <v>258</v>
      </c>
      <c r="G181" s="220"/>
      <c r="H181" s="223">
        <v>45.268999999999998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189</v>
      </c>
      <c r="AU181" s="229" t="s">
        <v>85</v>
      </c>
      <c r="AV181" s="14" t="s">
        <v>185</v>
      </c>
      <c r="AW181" s="14" t="s">
        <v>35</v>
      </c>
      <c r="AX181" s="14" t="s">
        <v>83</v>
      </c>
      <c r="AY181" s="229" t="s">
        <v>178</v>
      </c>
    </row>
    <row r="182" spans="2:65" s="1" customFormat="1" ht="16.5" customHeight="1">
      <c r="B182" s="35"/>
      <c r="C182" s="183" t="s">
        <v>243</v>
      </c>
      <c r="D182" s="183" t="s">
        <v>180</v>
      </c>
      <c r="E182" s="184" t="s">
        <v>3842</v>
      </c>
      <c r="F182" s="185" t="s">
        <v>3843</v>
      </c>
      <c r="G182" s="186" t="s">
        <v>226</v>
      </c>
      <c r="H182" s="187">
        <v>22.635000000000002</v>
      </c>
      <c r="I182" s="188"/>
      <c r="J182" s="189">
        <f>ROUND(I182*H182,2)</f>
        <v>0</v>
      </c>
      <c r="K182" s="185" t="s">
        <v>184</v>
      </c>
      <c r="L182" s="39"/>
      <c r="M182" s="190" t="s">
        <v>19</v>
      </c>
      <c r="N182" s="191" t="s">
        <v>46</v>
      </c>
      <c r="O182" s="61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8" t="s">
        <v>185</v>
      </c>
      <c r="AT182" s="18" t="s">
        <v>180</v>
      </c>
      <c r="AU182" s="18" t="s">
        <v>85</v>
      </c>
      <c r="AY182" s="18" t="s">
        <v>178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83</v>
      </c>
      <c r="BK182" s="194">
        <f>ROUND(I182*H182,2)</f>
        <v>0</v>
      </c>
      <c r="BL182" s="18" t="s">
        <v>185</v>
      </c>
      <c r="BM182" s="18" t="s">
        <v>4919</v>
      </c>
    </row>
    <row r="183" spans="2:65" s="1" customFormat="1" ht="19.5">
      <c r="B183" s="35"/>
      <c r="C183" s="36"/>
      <c r="D183" s="195" t="s">
        <v>187</v>
      </c>
      <c r="E183" s="36"/>
      <c r="F183" s="196" t="s">
        <v>3845</v>
      </c>
      <c r="G183" s="36"/>
      <c r="H183" s="36"/>
      <c r="I183" s="113"/>
      <c r="J183" s="36"/>
      <c r="K183" s="36"/>
      <c r="L183" s="39"/>
      <c r="M183" s="197"/>
      <c r="N183" s="61"/>
      <c r="O183" s="61"/>
      <c r="P183" s="61"/>
      <c r="Q183" s="61"/>
      <c r="R183" s="61"/>
      <c r="S183" s="61"/>
      <c r="T183" s="62"/>
      <c r="AT183" s="18" t="s">
        <v>187</v>
      </c>
      <c r="AU183" s="18" t="s">
        <v>85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4920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3" customFormat="1" ht="11.25">
      <c r="B185" s="208"/>
      <c r="C185" s="209"/>
      <c r="D185" s="195" t="s">
        <v>189</v>
      </c>
      <c r="E185" s="210" t="s">
        <v>19</v>
      </c>
      <c r="F185" s="211" t="s">
        <v>4921</v>
      </c>
      <c r="G185" s="209"/>
      <c r="H185" s="212">
        <v>22.635000000000002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189</v>
      </c>
      <c r="AU185" s="218" t="s">
        <v>85</v>
      </c>
      <c r="AV185" s="13" t="s">
        <v>85</v>
      </c>
      <c r="AW185" s="13" t="s">
        <v>35</v>
      </c>
      <c r="AX185" s="13" t="s">
        <v>83</v>
      </c>
      <c r="AY185" s="218" t="s">
        <v>178</v>
      </c>
    </row>
    <row r="186" spans="2:65" s="1" customFormat="1" ht="16.5" customHeight="1">
      <c r="B186" s="35"/>
      <c r="C186" s="183" t="s">
        <v>249</v>
      </c>
      <c r="D186" s="183" t="s">
        <v>180</v>
      </c>
      <c r="E186" s="184" t="s">
        <v>4922</v>
      </c>
      <c r="F186" s="185" t="s">
        <v>4923</v>
      </c>
      <c r="G186" s="186" t="s">
        <v>226</v>
      </c>
      <c r="H186" s="187">
        <v>2.532</v>
      </c>
      <c r="I186" s="188"/>
      <c r="J186" s="189">
        <f>ROUND(I186*H186,2)</f>
        <v>0</v>
      </c>
      <c r="K186" s="185" t="s">
        <v>184</v>
      </c>
      <c r="L186" s="39"/>
      <c r="M186" s="190" t="s">
        <v>19</v>
      </c>
      <c r="N186" s="191" t="s">
        <v>46</v>
      </c>
      <c r="O186" s="61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18" t="s">
        <v>185</v>
      </c>
      <c r="AT186" s="18" t="s">
        <v>180</v>
      </c>
      <c r="AU186" s="18" t="s">
        <v>85</v>
      </c>
      <c r="AY186" s="18" t="s">
        <v>178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83</v>
      </c>
      <c r="BK186" s="194">
        <f>ROUND(I186*H186,2)</f>
        <v>0</v>
      </c>
      <c r="BL186" s="18" t="s">
        <v>185</v>
      </c>
      <c r="BM186" s="18" t="s">
        <v>4924</v>
      </c>
    </row>
    <row r="187" spans="2:65" s="1" customFormat="1" ht="19.5">
      <c r="B187" s="35"/>
      <c r="C187" s="36"/>
      <c r="D187" s="195" t="s">
        <v>187</v>
      </c>
      <c r="E187" s="36"/>
      <c r="F187" s="196" t="s">
        <v>4925</v>
      </c>
      <c r="G187" s="36"/>
      <c r="H187" s="36"/>
      <c r="I187" s="113"/>
      <c r="J187" s="36"/>
      <c r="K187" s="36"/>
      <c r="L187" s="39"/>
      <c r="M187" s="197"/>
      <c r="N187" s="61"/>
      <c r="O187" s="61"/>
      <c r="P187" s="61"/>
      <c r="Q187" s="61"/>
      <c r="R187" s="61"/>
      <c r="S187" s="61"/>
      <c r="T187" s="62"/>
      <c r="AT187" s="18" t="s">
        <v>187</v>
      </c>
      <c r="AU187" s="18" t="s">
        <v>85</v>
      </c>
    </row>
    <row r="188" spans="2:65" s="12" customFormat="1" ht="11.25">
      <c r="B188" s="198"/>
      <c r="C188" s="199"/>
      <c r="D188" s="195" t="s">
        <v>189</v>
      </c>
      <c r="E188" s="200" t="s">
        <v>19</v>
      </c>
      <c r="F188" s="201" t="s">
        <v>4926</v>
      </c>
      <c r="G188" s="199"/>
      <c r="H188" s="200" t="s">
        <v>19</v>
      </c>
      <c r="I188" s="202"/>
      <c r="J188" s="199"/>
      <c r="K188" s="199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189</v>
      </c>
      <c r="AU188" s="207" t="s">
        <v>85</v>
      </c>
      <c r="AV188" s="12" t="s">
        <v>83</v>
      </c>
      <c r="AW188" s="12" t="s">
        <v>35</v>
      </c>
      <c r="AX188" s="12" t="s">
        <v>75</v>
      </c>
      <c r="AY188" s="207" t="s">
        <v>178</v>
      </c>
    </row>
    <row r="189" spans="2:65" s="12" customFormat="1" ht="11.25">
      <c r="B189" s="198"/>
      <c r="C189" s="199"/>
      <c r="D189" s="195" t="s">
        <v>189</v>
      </c>
      <c r="E189" s="200" t="s">
        <v>19</v>
      </c>
      <c r="F189" s="201" t="s">
        <v>4882</v>
      </c>
      <c r="G189" s="199"/>
      <c r="H189" s="200" t="s">
        <v>19</v>
      </c>
      <c r="I189" s="202"/>
      <c r="J189" s="199"/>
      <c r="K189" s="199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189</v>
      </c>
      <c r="AU189" s="207" t="s">
        <v>85</v>
      </c>
      <c r="AV189" s="12" t="s">
        <v>83</v>
      </c>
      <c r="AW189" s="12" t="s">
        <v>35</v>
      </c>
      <c r="AX189" s="12" t="s">
        <v>75</v>
      </c>
      <c r="AY189" s="207" t="s">
        <v>178</v>
      </c>
    </row>
    <row r="190" spans="2:65" s="12" customFormat="1" ht="11.25">
      <c r="B190" s="198"/>
      <c r="C190" s="199"/>
      <c r="D190" s="195" t="s">
        <v>189</v>
      </c>
      <c r="E190" s="200" t="s">
        <v>19</v>
      </c>
      <c r="F190" s="201" t="s">
        <v>4899</v>
      </c>
      <c r="G190" s="199"/>
      <c r="H190" s="200" t="s">
        <v>19</v>
      </c>
      <c r="I190" s="202"/>
      <c r="J190" s="199"/>
      <c r="K190" s="199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189</v>
      </c>
      <c r="AU190" s="207" t="s">
        <v>85</v>
      </c>
      <c r="AV190" s="12" t="s">
        <v>83</v>
      </c>
      <c r="AW190" s="12" t="s">
        <v>35</v>
      </c>
      <c r="AX190" s="12" t="s">
        <v>75</v>
      </c>
      <c r="AY190" s="207" t="s">
        <v>178</v>
      </c>
    </row>
    <row r="191" spans="2:65" s="13" customFormat="1" ht="11.25">
      <c r="B191" s="208"/>
      <c r="C191" s="209"/>
      <c r="D191" s="195" t="s">
        <v>189</v>
      </c>
      <c r="E191" s="210" t="s">
        <v>19</v>
      </c>
      <c r="F191" s="211" t="s">
        <v>4900</v>
      </c>
      <c r="G191" s="209"/>
      <c r="H191" s="212">
        <v>0.84599999999999997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189</v>
      </c>
      <c r="AU191" s="218" t="s">
        <v>85</v>
      </c>
      <c r="AV191" s="13" t="s">
        <v>85</v>
      </c>
      <c r="AW191" s="13" t="s">
        <v>35</v>
      </c>
      <c r="AX191" s="13" t="s">
        <v>75</v>
      </c>
      <c r="AY191" s="218" t="s">
        <v>178</v>
      </c>
    </row>
    <row r="192" spans="2:65" s="12" customFormat="1" ht="11.25">
      <c r="B192" s="198"/>
      <c r="C192" s="199"/>
      <c r="D192" s="195" t="s">
        <v>189</v>
      </c>
      <c r="E192" s="200" t="s">
        <v>19</v>
      </c>
      <c r="F192" s="201" t="s">
        <v>4901</v>
      </c>
      <c r="G192" s="199"/>
      <c r="H192" s="200" t="s">
        <v>19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189</v>
      </c>
      <c r="AU192" s="207" t="s">
        <v>85</v>
      </c>
      <c r="AV192" s="12" t="s">
        <v>83</v>
      </c>
      <c r="AW192" s="12" t="s">
        <v>35</v>
      </c>
      <c r="AX192" s="12" t="s">
        <v>75</v>
      </c>
      <c r="AY192" s="207" t="s">
        <v>178</v>
      </c>
    </row>
    <row r="193" spans="2:65" s="13" customFormat="1" ht="11.25">
      <c r="B193" s="208"/>
      <c r="C193" s="209"/>
      <c r="D193" s="195" t="s">
        <v>189</v>
      </c>
      <c r="E193" s="210" t="s">
        <v>19</v>
      </c>
      <c r="F193" s="211" t="s">
        <v>4900</v>
      </c>
      <c r="G193" s="209"/>
      <c r="H193" s="212">
        <v>0.84599999999999997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189</v>
      </c>
      <c r="AU193" s="218" t="s">
        <v>85</v>
      </c>
      <c r="AV193" s="13" t="s">
        <v>85</v>
      </c>
      <c r="AW193" s="13" t="s">
        <v>35</v>
      </c>
      <c r="AX193" s="13" t="s">
        <v>75</v>
      </c>
      <c r="AY193" s="218" t="s">
        <v>178</v>
      </c>
    </row>
    <row r="194" spans="2:65" s="15" customFormat="1" ht="11.25">
      <c r="B194" s="230"/>
      <c r="C194" s="231"/>
      <c r="D194" s="195" t="s">
        <v>189</v>
      </c>
      <c r="E194" s="232" t="s">
        <v>19</v>
      </c>
      <c r="F194" s="233" t="s">
        <v>274</v>
      </c>
      <c r="G194" s="231"/>
      <c r="H194" s="234">
        <v>1.6919999999999999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189</v>
      </c>
      <c r="AU194" s="240" t="s">
        <v>85</v>
      </c>
      <c r="AV194" s="15" t="s">
        <v>198</v>
      </c>
      <c r="AW194" s="15" t="s">
        <v>35</v>
      </c>
      <c r="AX194" s="15" t="s">
        <v>75</v>
      </c>
      <c r="AY194" s="240" t="s">
        <v>178</v>
      </c>
    </row>
    <row r="195" spans="2:65" s="12" customFormat="1" ht="11.25">
      <c r="B195" s="198"/>
      <c r="C195" s="199"/>
      <c r="D195" s="195" t="s">
        <v>189</v>
      </c>
      <c r="E195" s="200" t="s">
        <v>19</v>
      </c>
      <c r="F195" s="201" t="s">
        <v>4902</v>
      </c>
      <c r="G195" s="199"/>
      <c r="H195" s="200" t="s">
        <v>19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189</v>
      </c>
      <c r="AU195" s="207" t="s">
        <v>85</v>
      </c>
      <c r="AV195" s="12" t="s">
        <v>83</v>
      </c>
      <c r="AW195" s="12" t="s">
        <v>35</v>
      </c>
      <c r="AX195" s="12" t="s">
        <v>75</v>
      </c>
      <c r="AY195" s="207" t="s">
        <v>178</v>
      </c>
    </row>
    <row r="196" spans="2:65" s="13" customFormat="1" ht="11.25">
      <c r="B196" s="208"/>
      <c r="C196" s="209"/>
      <c r="D196" s="195" t="s">
        <v>189</v>
      </c>
      <c r="E196" s="210" t="s">
        <v>19</v>
      </c>
      <c r="F196" s="211" t="s">
        <v>4903</v>
      </c>
      <c r="G196" s="209"/>
      <c r="H196" s="212">
        <v>0.84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189</v>
      </c>
      <c r="AU196" s="218" t="s">
        <v>85</v>
      </c>
      <c r="AV196" s="13" t="s">
        <v>85</v>
      </c>
      <c r="AW196" s="13" t="s">
        <v>35</v>
      </c>
      <c r="AX196" s="13" t="s">
        <v>75</v>
      </c>
      <c r="AY196" s="218" t="s">
        <v>178</v>
      </c>
    </row>
    <row r="197" spans="2:65" s="14" customFormat="1" ht="11.25">
      <c r="B197" s="219"/>
      <c r="C197" s="220"/>
      <c r="D197" s="195" t="s">
        <v>189</v>
      </c>
      <c r="E197" s="221" t="s">
        <v>19</v>
      </c>
      <c r="F197" s="222" t="s">
        <v>258</v>
      </c>
      <c r="G197" s="220"/>
      <c r="H197" s="223">
        <v>2.532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189</v>
      </c>
      <c r="AU197" s="229" t="s">
        <v>85</v>
      </c>
      <c r="AV197" s="14" t="s">
        <v>185</v>
      </c>
      <c r="AW197" s="14" t="s">
        <v>35</v>
      </c>
      <c r="AX197" s="14" t="s">
        <v>83</v>
      </c>
      <c r="AY197" s="229" t="s">
        <v>178</v>
      </c>
    </row>
    <row r="198" spans="2:65" s="1" customFormat="1" ht="16.5" customHeight="1">
      <c r="B198" s="35"/>
      <c r="C198" s="183" t="s">
        <v>259</v>
      </c>
      <c r="D198" s="183" t="s">
        <v>180</v>
      </c>
      <c r="E198" s="184" t="s">
        <v>4927</v>
      </c>
      <c r="F198" s="185" t="s">
        <v>4928</v>
      </c>
      <c r="G198" s="186" t="s">
        <v>226</v>
      </c>
      <c r="H198" s="187">
        <v>1.266</v>
      </c>
      <c r="I198" s="188"/>
      <c r="J198" s="189">
        <f>ROUND(I198*H198,2)</f>
        <v>0</v>
      </c>
      <c r="K198" s="185" t="s">
        <v>184</v>
      </c>
      <c r="L198" s="39"/>
      <c r="M198" s="190" t="s">
        <v>19</v>
      </c>
      <c r="N198" s="191" t="s">
        <v>46</v>
      </c>
      <c r="O198" s="61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18" t="s">
        <v>185</v>
      </c>
      <c r="AT198" s="18" t="s">
        <v>180</v>
      </c>
      <c r="AU198" s="18" t="s">
        <v>85</v>
      </c>
      <c r="AY198" s="18" t="s">
        <v>178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83</v>
      </c>
      <c r="BK198" s="194">
        <f>ROUND(I198*H198,2)</f>
        <v>0</v>
      </c>
      <c r="BL198" s="18" t="s">
        <v>185</v>
      </c>
      <c r="BM198" s="18" t="s">
        <v>4929</v>
      </c>
    </row>
    <row r="199" spans="2:65" s="1" customFormat="1" ht="19.5">
      <c r="B199" s="35"/>
      <c r="C199" s="36"/>
      <c r="D199" s="195" t="s">
        <v>187</v>
      </c>
      <c r="E199" s="36"/>
      <c r="F199" s="196" t="s">
        <v>4930</v>
      </c>
      <c r="G199" s="36"/>
      <c r="H199" s="36"/>
      <c r="I199" s="113"/>
      <c r="J199" s="36"/>
      <c r="K199" s="36"/>
      <c r="L199" s="39"/>
      <c r="M199" s="197"/>
      <c r="N199" s="61"/>
      <c r="O199" s="61"/>
      <c r="P199" s="61"/>
      <c r="Q199" s="61"/>
      <c r="R199" s="61"/>
      <c r="S199" s="61"/>
      <c r="T199" s="62"/>
      <c r="AT199" s="18" t="s">
        <v>187</v>
      </c>
      <c r="AU199" s="18" t="s">
        <v>85</v>
      </c>
    </row>
    <row r="200" spans="2:65" s="12" customFormat="1" ht="11.25">
      <c r="B200" s="198"/>
      <c r="C200" s="199"/>
      <c r="D200" s="195" t="s">
        <v>189</v>
      </c>
      <c r="E200" s="200" t="s">
        <v>19</v>
      </c>
      <c r="F200" s="201" t="s">
        <v>4931</v>
      </c>
      <c r="G200" s="199"/>
      <c r="H200" s="200" t="s">
        <v>19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189</v>
      </c>
      <c r="AU200" s="207" t="s">
        <v>85</v>
      </c>
      <c r="AV200" s="12" t="s">
        <v>83</v>
      </c>
      <c r="AW200" s="12" t="s">
        <v>35</v>
      </c>
      <c r="AX200" s="12" t="s">
        <v>75</v>
      </c>
      <c r="AY200" s="207" t="s">
        <v>178</v>
      </c>
    </row>
    <row r="201" spans="2:65" s="13" customFormat="1" ht="11.25">
      <c r="B201" s="208"/>
      <c r="C201" s="209"/>
      <c r="D201" s="195" t="s">
        <v>189</v>
      </c>
      <c r="E201" s="210" t="s">
        <v>19</v>
      </c>
      <c r="F201" s="211" t="s">
        <v>4932</v>
      </c>
      <c r="G201" s="209"/>
      <c r="H201" s="212">
        <v>1.266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189</v>
      </c>
      <c r="AU201" s="218" t="s">
        <v>85</v>
      </c>
      <c r="AV201" s="13" t="s">
        <v>85</v>
      </c>
      <c r="AW201" s="13" t="s">
        <v>35</v>
      </c>
      <c r="AX201" s="13" t="s">
        <v>83</v>
      </c>
      <c r="AY201" s="218" t="s">
        <v>178</v>
      </c>
    </row>
    <row r="202" spans="2:65" s="1" customFormat="1" ht="16.5" customHeight="1">
      <c r="B202" s="35"/>
      <c r="C202" s="183" t="s">
        <v>266</v>
      </c>
      <c r="D202" s="183" t="s">
        <v>180</v>
      </c>
      <c r="E202" s="184" t="s">
        <v>4933</v>
      </c>
      <c r="F202" s="185" t="s">
        <v>4934</v>
      </c>
      <c r="G202" s="186" t="s">
        <v>226</v>
      </c>
      <c r="H202" s="187">
        <v>5.5380000000000003</v>
      </c>
      <c r="I202" s="188"/>
      <c r="J202" s="189">
        <f>ROUND(I202*H202,2)</f>
        <v>0</v>
      </c>
      <c r="K202" s="185" t="s">
        <v>184</v>
      </c>
      <c r="L202" s="39"/>
      <c r="M202" s="190" t="s">
        <v>19</v>
      </c>
      <c r="N202" s="191" t="s">
        <v>46</v>
      </c>
      <c r="O202" s="61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8" t="s">
        <v>185</v>
      </c>
      <c r="AT202" s="18" t="s">
        <v>180</v>
      </c>
      <c r="AU202" s="18" t="s">
        <v>85</v>
      </c>
      <c r="AY202" s="18" t="s">
        <v>178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83</v>
      </c>
      <c r="BK202" s="194">
        <f>ROUND(I202*H202,2)</f>
        <v>0</v>
      </c>
      <c r="BL202" s="18" t="s">
        <v>185</v>
      </c>
      <c r="BM202" s="18" t="s">
        <v>4935</v>
      </c>
    </row>
    <row r="203" spans="2:65" s="1" customFormat="1" ht="19.5">
      <c r="B203" s="35"/>
      <c r="C203" s="36"/>
      <c r="D203" s="195" t="s">
        <v>187</v>
      </c>
      <c r="E203" s="36"/>
      <c r="F203" s="196" t="s">
        <v>4936</v>
      </c>
      <c r="G203" s="36"/>
      <c r="H203" s="36"/>
      <c r="I203" s="113"/>
      <c r="J203" s="36"/>
      <c r="K203" s="36"/>
      <c r="L203" s="39"/>
      <c r="M203" s="197"/>
      <c r="N203" s="61"/>
      <c r="O203" s="61"/>
      <c r="P203" s="61"/>
      <c r="Q203" s="61"/>
      <c r="R203" s="61"/>
      <c r="S203" s="61"/>
      <c r="T203" s="62"/>
      <c r="AT203" s="18" t="s">
        <v>187</v>
      </c>
      <c r="AU203" s="18" t="s">
        <v>85</v>
      </c>
    </row>
    <row r="204" spans="2:65" s="12" customFormat="1" ht="11.25">
      <c r="B204" s="198"/>
      <c r="C204" s="199"/>
      <c r="D204" s="195" t="s">
        <v>189</v>
      </c>
      <c r="E204" s="200" t="s">
        <v>19</v>
      </c>
      <c r="F204" s="201" t="s">
        <v>4937</v>
      </c>
      <c r="G204" s="199"/>
      <c r="H204" s="200" t="s">
        <v>19</v>
      </c>
      <c r="I204" s="202"/>
      <c r="J204" s="199"/>
      <c r="K204" s="199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189</v>
      </c>
      <c r="AU204" s="207" t="s">
        <v>85</v>
      </c>
      <c r="AV204" s="12" t="s">
        <v>83</v>
      </c>
      <c r="AW204" s="12" t="s">
        <v>35</v>
      </c>
      <c r="AX204" s="12" t="s">
        <v>75</v>
      </c>
      <c r="AY204" s="207" t="s">
        <v>178</v>
      </c>
    </row>
    <row r="205" spans="2:65" s="12" customFormat="1" ht="11.25">
      <c r="B205" s="198"/>
      <c r="C205" s="199"/>
      <c r="D205" s="195" t="s">
        <v>189</v>
      </c>
      <c r="E205" s="200" t="s">
        <v>19</v>
      </c>
      <c r="F205" s="201" t="s">
        <v>4874</v>
      </c>
      <c r="G205" s="199"/>
      <c r="H205" s="200" t="s">
        <v>19</v>
      </c>
      <c r="I205" s="202"/>
      <c r="J205" s="199"/>
      <c r="K205" s="199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189</v>
      </c>
      <c r="AU205" s="207" t="s">
        <v>85</v>
      </c>
      <c r="AV205" s="12" t="s">
        <v>83</v>
      </c>
      <c r="AW205" s="12" t="s">
        <v>35</v>
      </c>
      <c r="AX205" s="12" t="s">
        <v>75</v>
      </c>
      <c r="AY205" s="207" t="s">
        <v>178</v>
      </c>
    </row>
    <row r="206" spans="2:65" s="13" customFormat="1" ht="11.25">
      <c r="B206" s="208"/>
      <c r="C206" s="209"/>
      <c r="D206" s="195" t="s">
        <v>189</v>
      </c>
      <c r="E206" s="210" t="s">
        <v>19</v>
      </c>
      <c r="F206" s="211" t="s">
        <v>4938</v>
      </c>
      <c r="G206" s="209"/>
      <c r="H206" s="212">
        <v>5.5380000000000003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189</v>
      </c>
      <c r="AU206" s="218" t="s">
        <v>85</v>
      </c>
      <c r="AV206" s="13" t="s">
        <v>85</v>
      </c>
      <c r="AW206" s="13" t="s">
        <v>35</v>
      </c>
      <c r="AX206" s="13" t="s">
        <v>83</v>
      </c>
      <c r="AY206" s="218" t="s">
        <v>178</v>
      </c>
    </row>
    <row r="207" spans="2:65" s="1" customFormat="1" ht="16.5" customHeight="1">
      <c r="B207" s="35"/>
      <c r="C207" s="183" t="s">
        <v>276</v>
      </c>
      <c r="D207" s="183" t="s">
        <v>180</v>
      </c>
      <c r="E207" s="184" t="s">
        <v>4939</v>
      </c>
      <c r="F207" s="185" t="s">
        <v>4940</v>
      </c>
      <c r="G207" s="186" t="s">
        <v>226</v>
      </c>
      <c r="H207" s="187">
        <v>9.0549999999999997</v>
      </c>
      <c r="I207" s="188"/>
      <c r="J207" s="189">
        <f>ROUND(I207*H207,2)</f>
        <v>0</v>
      </c>
      <c r="K207" s="185" t="s">
        <v>184</v>
      </c>
      <c r="L207" s="39"/>
      <c r="M207" s="190" t="s">
        <v>19</v>
      </c>
      <c r="N207" s="191" t="s">
        <v>46</v>
      </c>
      <c r="O207" s="61"/>
      <c r="P207" s="192">
        <f>O207*H207</f>
        <v>0</v>
      </c>
      <c r="Q207" s="192">
        <v>1.0460000000000001E-2</v>
      </c>
      <c r="R207" s="192">
        <f>Q207*H207</f>
        <v>9.4715300000000002E-2</v>
      </c>
      <c r="S207" s="192">
        <v>0</v>
      </c>
      <c r="T207" s="193">
        <f>S207*H207</f>
        <v>0</v>
      </c>
      <c r="AR207" s="18" t="s">
        <v>185</v>
      </c>
      <c r="AT207" s="18" t="s">
        <v>180</v>
      </c>
      <c r="AU207" s="18" t="s">
        <v>85</v>
      </c>
      <c r="AY207" s="18" t="s">
        <v>178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83</v>
      </c>
      <c r="BK207" s="194">
        <f>ROUND(I207*H207,2)</f>
        <v>0</v>
      </c>
      <c r="BL207" s="18" t="s">
        <v>185</v>
      </c>
      <c r="BM207" s="18" t="s">
        <v>4941</v>
      </c>
    </row>
    <row r="208" spans="2:65" s="1" customFormat="1" ht="19.5">
      <c r="B208" s="35"/>
      <c r="C208" s="36"/>
      <c r="D208" s="195" t="s">
        <v>187</v>
      </c>
      <c r="E208" s="36"/>
      <c r="F208" s="196" t="s">
        <v>4942</v>
      </c>
      <c r="G208" s="36"/>
      <c r="H208" s="36"/>
      <c r="I208" s="113"/>
      <c r="J208" s="36"/>
      <c r="K208" s="36"/>
      <c r="L208" s="39"/>
      <c r="M208" s="197"/>
      <c r="N208" s="61"/>
      <c r="O208" s="61"/>
      <c r="P208" s="61"/>
      <c r="Q208" s="61"/>
      <c r="R208" s="61"/>
      <c r="S208" s="61"/>
      <c r="T208" s="62"/>
      <c r="AT208" s="18" t="s">
        <v>187</v>
      </c>
      <c r="AU208" s="18" t="s">
        <v>85</v>
      </c>
    </row>
    <row r="209" spans="2:51" s="12" customFormat="1" ht="11.25">
      <c r="B209" s="198"/>
      <c r="C209" s="199"/>
      <c r="D209" s="195" t="s">
        <v>189</v>
      </c>
      <c r="E209" s="200" t="s">
        <v>19</v>
      </c>
      <c r="F209" s="201" t="s">
        <v>4943</v>
      </c>
      <c r="G209" s="199"/>
      <c r="H209" s="200" t="s">
        <v>19</v>
      </c>
      <c r="I209" s="202"/>
      <c r="J209" s="199"/>
      <c r="K209" s="199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189</v>
      </c>
      <c r="AU209" s="207" t="s">
        <v>85</v>
      </c>
      <c r="AV209" s="12" t="s">
        <v>83</v>
      </c>
      <c r="AW209" s="12" t="s">
        <v>35</v>
      </c>
      <c r="AX209" s="12" t="s">
        <v>75</v>
      </c>
      <c r="AY209" s="207" t="s">
        <v>178</v>
      </c>
    </row>
    <row r="210" spans="2:51" s="12" customFormat="1" ht="11.25">
      <c r="B210" s="198"/>
      <c r="C210" s="199"/>
      <c r="D210" s="195" t="s">
        <v>189</v>
      </c>
      <c r="E210" s="200" t="s">
        <v>19</v>
      </c>
      <c r="F210" s="201" t="s">
        <v>4880</v>
      </c>
      <c r="G210" s="199"/>
      <c r="H210" s="200" t="s">
        <v>19</v>
      </c>
      <c r="I210" s="202"/>
      <c r="J210" s="199"/>
      <c r="K210" s="199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189</v>
      </c>
      <c r="AU210" s="207" t="s">
        <v>85</v>
      </c>
      <c r="AV210" s="12" t="s">
        <v>83</v>
      </c>
      <c r="AW210" s="12" t="s">
        <v>35</v>
      </c>
      <c r="AX210" s="12" t="s">
        <v>75</v>
      </c>
      <c r="AY210" s="207" t="s">
        <v>178</v>
      </c>
    </row>
    <row r="211" spans="2:51" s="13" customFormat="1" ht="11.25">
      <c r="B211" s="208"/>
      <c r="C211" s="209"/>
      <c r="D211" s="195" t="s">
        <v>189</v>
      </c>
      <c r="E211" s="210" t="s">
        <v>19</v>
      </c>
      <c r="F211" s="211" t="s">
        <v>4944</v>
      </c>
      <c r="G211" s="209"/>
      <c r="H211" s="212">
        <v>1.456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189</v>
      </c>
      <c r="AU211" s="218" t="s">
        <v>85</v>
      </c>
      <c r="AV211" s="13" t="s">
        <v>85</v>
      </c>
      <c r="AW211" s="13" t="s">
        <v>35</v>
      </c>
      <c r="AX211" s="13" t="s">
        <v>75</v>
      </c>
      <c r="AY211" s="218" t="s">
        <v>178</v>
      </c>
    </row>
    <row r="212" spans="2:51" s="15" customFormat="1" ht="11.25">
      <c r="B212" s="230"/>
      <c r="C212" s="231"/>
      <c r="D212" s="195" t="s">
        <v>189</v>
      </c>
      <c r="E212" s="232" t="s">
        <v>19</v>
      </c>
      <c r="F212" s="233" t="s">
        <v>274</v>
      </c>
      <c r="G212" s="231"/>
      <c r="H212" s="234">
        <v>1.456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189</v>
      </c>
      <c r="AU212" s="240" t="s">
        <v>85</v>
      </c>
      <c r="AV212" s="15" t="s">
        <v>198</v>
      </c>
      <c r="AW212" s="15" t="s">
        <v>35</v>
      </c>
      <c r="AX212" s="15" t="s">
        <v>75</v>
      </c>
      <c r="AY212" s="240" t="s">
        <v>178</v>
      </c>
    </row>
    <row r="213" spans="2:51" s="12" customFormat="1" ht="11.25">
      <c r="B213" s="198"/>
      <c r="C213" s="199"/>
      <c r="D213" s="195" t="s">
        <v>189</v>
      </c>
      <c r="E213" s="200" t="s">
        <v>19</v>
      </c>
      <c r="F213" s="201" t="s">
        <v>4882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51" s="12" customFormat="1" ht="11.25">
      <c r="B214" s="198"/>
      <c r="C214" s="199"/>
      <c r="D214" s="195" t="s">
        <v>189</v>
      </c>
      <c r="E214" s="200" t="s">
        <v>19</v>
      </c>
      <c r="F214" s="201" t="s">
        <v>4883</v>
      </c>
      <c r="G214" s="199"/>
      <c r="H214" s="200" t="s">
        <v>19</v>
      </c>
      <c r="I214" s="202"/>
      <c r="J214" s="199"/>
      <c r="K214" s="199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189</v>
      </c>
      <c r="AU214" s="207" t="s">
        <v>85</v>
      </c>
      <c r="AV214" s="12" t="s">
        <v>83</v>
      </c>
      <c r="AW214" s="12" t="s">
        <v>35</v>
      </c>
      <c r="AX214" s="12" t="s">
        <v>75</v>
      </c>
      <c r="AY214" s="207" t="s">
        <v>178</v>
      </c>
    </row>
    <row r="215" spans="2:51" s="13" customFormat="1" ht="11.25">
      <c r="B215" s="208"/>
      <c r="C215" s="209"/>
      <c r="D215" s="195" t="s">
        <v>189</v>
      </c>
      <c r="E215" s="210" t="s">
        <v>19</v>
      </c>
      <c r="F215" s="211" t="s">
        <v>4945</v>
      </c>
      <c r="G215" s="209"/>
      <c r="H215" s="212">
        <v>1.798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189</v>
      </c>
      <c r="AU215" s="218" t="s">
        <v>85</v>
      </c>
      <c r="AV215" s="13" t="s">
        <v>85</v>
      </c>
      <c r="AW215" s="13" t="s">
        <v>35</v>
      </c>
      <c r="AX215" s="13" t="s">
        <v>75</v>
      </c>
      <c r="AY215" s="218" t="s">
        <v>178</v>
      </c>
    </row>
    <row r="216" spans="2:51" s="13" customFormat="1" ht="11.25">
      <c r="B216" s="208"/>
      <c r="C216" s="209"/>
      <c r="D216" s="195" t="s">
        <v>189</v>
      </c>
      <c r="E216" s="210" t="s">
        <v>19</v>
      </c>
      <c r="F216" s="211" t="s">
        <v>4946</v>
      </c>
      <c r="G216" s="209"/>
      <c r="H216" s="212">
        <v>0.94199999999999995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189</v>
      </c>
      <c r="AU216" s="218" t="s">
        <v>85</v>
      </c>
      <c r="AV216" s="13" t="s">
        <v>85</v>
      </c>
      <c r="AW216" s="13" t="s">
        <v>35</v>
      </c>
      <c r="AX216" s="13" t="s">
        <v>75</v>
      </c>
      <c r="AY216" s="218" t="s">
        <v>178</v>
      </c>
    </row>
    <row r="217" spans="2:51" s="15" customFormat="1" ht="11.25">
      <c r="B217" s="230"/>
      <c r="C217" s="231"/>
      <c r="D217" s="195" t="s">
        <v>189</v>
      </c>
      <c r="E217" s="232" t="s">
        <v>19</v>
      </c>
      <c r="F217" s="233" t="s">
        <v>274</v>
      </c>
      <c r="G217" s="231"/>
      <c r="H217" s="234">
        <v>2.74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189</v>
      </c>
      <c r="AU217" s="240" t="s">
        <v>85</v>
      </c>
      <c r="AV217" s="15" t="s">
        <v>198</v>
      </c>
      <c r="AW217" s="15" t="s">
        <v>35</v>
      </c>
      <c r="AX217" s="15" t="s">
        <v>75</v>
      </c>
      <c r="AY217" s="240" t="s">
        <v>178</v>
      </c>
    </row>
    <row r="218" spans="2:51" s="12" customFormat="1" ht="11.25">
      <c r="B218" s="198"/>
      <c r="C218" s="199"/>
      <c r="D218" s="195" t="s">
        <v>189</v>
      </c>
      <c r="E218" s="200" t="s">
        <v>19</v>
      </c>
      <c r="F218" s="201" t="s">
        <v>4886</v>
      </c>
      <c r="G218" s="199"/>
      <c r="H218" s="200" t="s">
        <v>19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189</v>
      </c>
      <c r="AU218" s="207" t="s">
        <v>85</v>
      </c>
      <c r="AV218" s="12" t="s">
        <v>83</v>
      </c>
      <c r="AW218" s="12" t="s">
        <v>35</v>
      </c>
      <c r="AX218" s="12" t="s">
        <v>75</v>
      </c>
      <c r="AY218" s="207" t="s">
        <v>178</v>
      </c>
    </row>
    <row r="219" spans="2:51" s="13" customFormat="1" ht="11.25">
      <c r="B219" s="208"/>
      <c r="C219" s="209"/>
      <c r="D219" s="195" t="s">
        <v>189</v>
      </c>
      <c r="E219" s="210" t="s">
        <v>19</v>
      </c>
      <c r="F219" s="211" t="s">
        <v>4947</v>
      </c>
      <c r="G219" s="209"/>
      <c r="H219" s="212">
        <v>2.0329999999999999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75</v>
      </c>
      <c r="AY219" s="218" t="s">
        <v>178</v>
      </c>
    </row>
    <row r="220" spans="2:51" s="13" customFormat="1" ht="11.25">
      <c r="B220" s="208"/>
      <c r="C220" s="209"/>
      <c r="D220" s="195" t="s">
        <v>189</v>
      </c>
      <c r="E220" s="210" t="s">
        <v>19</v>
      </c>
      <c r="F220" s="211" t="s">
        <v>4946</v>
      </c>
      <c r="G220" s="209"/>
      <c r="H220" s="212">
        <v>0.94199999999999995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189</v>
      </c>
      <c r="AU220" s="218" t="s">
        <v>85</v>
      </c>
      <c r="AV220" s="13" t="s">
        <v>85</v>
      </c>
      <c r="AW220" s="13" t="s">
        <v>35</v>
      </c>
      <c r="AX220" s="13" t="s">
        <v>75</v>
      </c>
      <c r="AY220" s="218" t="s">
        <v>178</v>
      </c>
    </row>
    <row r="221" spans="2:51" s="15" customFormat="1" ht="11.25">
      <c r="B221" s="230"/>
      <c r="C221" s="231"/>
      <c r="D221" s="195" t="s">
        <v>189</v>
      </c>
      <c r="E221" s="232" t="s">
        <v>19</v>
      </c>
      <c r="F221" s="233" t="s">
        <v>274</v>
      </c>
      <c r="G221" s="231"/>
      <c r="H221" s="234">
        <v>2.9750000000000001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189</v>
      </c>
      <c r="AU221" s="240" t="s">
        <v>85</v>
      </c>
      <c r="AV221" s="15" t="s">
        <v>198</v>
      </c>
      <c r="AW221" s="15" t="s">
        <v>35</v>
      </c>
      <c r="AX221" s="15" t="s">
        <v>75</v>
      </c>
      <c r="AY221" s="240" t="s">
        <v>178</v>
      </c>
    </row>
    <row r="222" spans="2:51" s="12" customFormat="1" ht="11.25">
      <c r="B222" s="198"/>
      <c r="C222" s="199"/>
      <c r="D222" s="195" t="s">
        <v>189</v>
      </c>
      <c r="E222" s="200" t="s">
        <v>19</v>
      </c>
      <c r="F222" s="201" t="s">
        <v>4888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51" s="12" customFormat="1" ht="11.25">
      <c r="B223" s="198"/>
      <c r="C223" s="199"/>
      <c r="D223" s="195" t="s">
        <v>189</v>
      </c>
      <c r="E223" s="200" t="s">
        <v>19</v>
      </c>
      <c r="F223" s="201" t="s">
        <v>4889</v>
      </c>
      <c r="G223" s="199"/>
      <c r="H223" s="200" t="s">
        <v>19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189</v>
      </c>
      <c r="AU223" s="207" t="s">
        <v>85</v>
      </c>
      <c r="AV223" s="12" t="s">
        <v>83</v>
      </c>
      <c r="AW223" s="12" t="s">
        <v>35</v>
      </c>
      <c r="AX223" s="12" t="s">
        <v>75</v>
      </c>
      <c r="AY223" s="207" t="s">
        <v>178</v>
      </c>
    </row>
    <row r="224" spans="2:51" s="13" customFormat="1" ht="11.25">
      <c r="B224" s="208"/>
      <c r="C224" s="209"/>
      <c r="D224" s="195" t="s">
        <v>189</v>
      </c>
      <c r="E224" s="210" t="s">
        <v>19</v>
      </c>
      <c r="F224" s="211" t="s">
        <v>4948</v>
      </c>
      <c r="G224" s="209"/>
      <c r="H224" s="212">
        <v>1.18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189</v>
      </c>
      <c r="AU224" s="218" t="s">
        <v>85</v>
      </c>
      <c r="AV224" s="13" t="s">
        <v>85</v>
      </c>
      <c r="AW224" s="13" t="s">
        <v>35</v>
      </c>
      <c r="AX224" s="13" t="s">
        <v>75</v>
      </c>
      <c r="AY224" s="218" t="s">
        <v>178</v>
      </c>
    </row>
    <row r="225" spans="2:65" s="12" customFormat="1" ht="11.25">
      <c r="B225" s="198"/>
      <c r="C225" s="199"/>
      <c r="D225" s="195" t="s">
        <v>189</v>
      </c>
      <c r="E225" s="200" t="s">
        <v>19</v>
      </c>
      <c r="F225" s="201" t="s">
        <v>4891</v>
      </c>
      <c r="G225" s="199"/>
      <c r="H225" s="200" t="s">
        <v>19</v>
      </c>
      <c r="I225" s="202"/>
      <c r="J225" s="199"/>
      <c r="K225" s="199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189</v>
      </c>
      <c r="AU225" s="207" t="s">
        <v>85</v>
      </c>
      <c r="AV225" s="12" t="s">
        <v>83</v>
      </c>
      <c r="AW225" s="12" t="s">
        <v>35</v>
      </c>
      <c r="AX225" s="12" t="s">
        <v>75</v>
      </c>
      <c r="AY225" s="207" t="s">
        <v>178</v>
      </c>
    </row>
    <row r="226" spans="2:65" s="13" customFormat="1" ht="11.25">
      <c r="B226" s="208"/>
      <c r="C226" s="209"/>
      <c r="D226" s="195" t="s">
        <v>189</v>
      </c>
      <c r="E226" s="210" t="s">
        <v>19</v>
      </c>
      <c r="F226" s="211" t="s">
        <v>4949</v>
      </c>
      <c r="G226" s="209"/>
      <c r="H226" s="212">
        <v>0.70399999999999996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189</v>
      </c>
      <c r="AU226" s="218" t="s">
        <v>85</v>
      </c>
      <c r="AV226" s="13" t="s">
        <v>85</v>
      </c>
      <c r="AW226" s="13" t="s">
        <v>35</v>
      </c>
      <c r="AX226" s="13" t="s">
        <v>75</v>
      </c>
      <c r="AY226" s="218" t="s">
        <v>178</v>
      </c>
    </row>
    <row r="227" spans="2:65" s="15" customFormat="1" ht="11.25">
      <c r="B227" s="230"/>
      <c r="C227" s="231"/>
      <c r="D227" s="195" t="s">
        <v>189</v>
      </c>
      <c r="E227" s="232" t="s">
        <v>19</v>
      </c>
      <c r="F227" s="233" t="s">
        <v>274</v>
      </c>
      <c r="G227" s="231"/>
      <c r="H227" s="234">
        <v>1.8839999999999999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189</v>
      </c>
      <c r="AU227" s="240" t="s">
        <v>85</v>
      </c>
      <c r="AV227" s="15" t="s">
        <v>198</v>
      </c>
      <c r="AW227" s="15" t="s">
        <v>35</v>
      </c>
      <c r="AX227" s="15" t="s">
        <v>75</v>
      </c>
      <c r="AY227" s="240" t="s">
        <v>178</v>
      </c>
    </row>
    <row r="228" spans="2:65" s="14" customFormat="1" ht="11.25">
      <c r="B228" s="219"/>
      <c r="C228" s="220"/>
      <c r="D228" s="195" t="s">
        <v>189</v>
      </c>
      <c r="E228" s="221" t="s">
        <v>19</v>
      </c>
      <c r="F228" s="222" t="s">
        <v>258</v>
      </c>
      <c r="G228" s="220"/>
      <c r="H228" s="223">
        <v>9.0549999999999997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189</v>
      </c>
      <c r="AU228" s="229" t="s">
        <v>85</v>
      </c>
      <c r="AV228" s="14" t="s">
        <v>185</v>
      </c>
      <c r="AW228" s="14" t="s">
        <v>35</v>
      </c>
      <c r="AX228" s="14" t="s">
        <v>83</v>
      </c>
      <c r="AY228" s="229" t="s">
        <v>178</v>
      </c>
    </row>
    <row r="229" spans="2:65" s="1" customFormat="1" ht="16.5" customHeight="1">
      <c r="B229" s="35"/>
      <c r="C229" s="183" t="s">
        <v>8</v>
      </c>
      <c r="D229" s="183" t="s">
        <v>180</v>
      </c>
      <c r="E229" s="184" t="s">
        <v>3867</v>
      </c>
      <c r="F229" s="185" t="s">
        <v>3868</v>
      </c>
      <c r="G229" s="186" t="s">
        <v>226</v>
      </c>
      <c r="H229" s="187">
        <v>20.864000000000001</v>
      </c>
      <c r="I229" s="188"/>
      <c r="J229" s="189">
        <f>ROUND(I229*H229,2)</f>
        <v>0</v>
      </c>
      <c r="K229" s="185" t="s">
        <v>184</v>
      </c>
      <c r="L229" s="39"/>
      <c r="M229" s="190" t="s">
        <v>19</v>
      </c>
      <c r="N229" s="191" t="s">
        <v>46</v>
      </c>
      <c r="O229" s="61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8" t="s">
        <v>185</v>
      </c>
      <c r="AT229" s="18" t="s">
        <v>180</v>
      </c>
      <c r="AU229" s="18" t="s">
        <v>85</v>
      </c>
      <c r="AY229" s="18" t="s">
        <v>178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8" t="s">
        <v>83</v>
      </c>
      <c r="BK229" s="194">
        <f>ROUND(I229*H229,2)</f>
        <v>0</v>
      </c>
      <c r="BL229" s="18" t="s">
        <v>185</v>
      </c>
      <c r="BM229" s="18" t="s">
        <v>4950</v>
      </c>
    </row>
    <row r="230" spans="2:65" s="1" customFormat="1" ht="19.5">
      <c r="B230" s="35"/>
      <c r="C230" s="36"/>
      <c r="D230" s="195" t="s">
        <v>187</v>
      </c>
      <c r="E230" s="36"/>
      <c r="F230" s="196" t="s">
        <v>3870</v>
      </c>
      <c r="G230" s="36"/>
      <c r="H230" s="36"/>
      <c r="I230" s="113"/>
      <c r="J230" s="36"/>
      <c r="K230" s="36"/>
      <c r="L230" s="39"/>
      <c r="M230" s="197"/>
      <c r="N230" s="61"/>
      <c r="O230" s="61"/>
      <c r="P230" s="61"/>
      <c r="Q230" s="61"/>
      <c r="R230" s="61"/>
      <c r="S230" s="61"/>
      <c r="T230" s="62"/>
      <c r="AT230" s="18" t="s">
        <v>187</v>
      </c>
      <c r="AU230" s="18" t="s">
        <v>85</v>
      </c>
    </row>
    <row r="231" spans="2:65" s="12" customFormat="1" ht="11.25">
      <c r="B231" s="198"/>
      <c r="C231" s="199"/>
      <c r="D231" s="195" t="s">
        <v>189</v>
      </c>
      <c r="E231" s="200" t="s">
        <v>19</v>
      </c>
      <c r="F231" s="201" t="s">
        <v>4951</v>
      </c>
      <c r="G231" s="199"/>
      <c r="H231" s="200" t="s">
        <v>19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189</v>
      </c>
      <c r="AU231" s="207" t="s">
        <v>85</v>
      </c>
      <c r="AV231" s="12" t="s">
        <v>83</v>
      </c>
      <c r="AW231" s="12" t="s">
        <v>35</v>
      </c>
      <c r="AX231" s="12" t="s">
        <v>75</v>
      </c>
      <c r="AY231" s="207" t="s">
        <v>178</v>
      </c>
    </row>
    <row r="232" spans="2:65" s="12" customFormat="1" ht="11.25">
      <c r="B232" s="198"/>
      <c r="C232" s="199"/>
      <c r="D232" s="195" t="s">
        <v>189</v>
      </c>
      <c r="E232" s="200" t="s">
        <v>19</v>
      </c>
      <c r="F232" s="201" t="s">
        <v>4952</v>
      </c>
      <c r="G232" s="199"/>
      <c r="H232" s="200" t="s">
        <v>19</v>
      </c>
      <c r="I232" s="202"/>
      <c r="J232" s="199"/>
      <c r="K232" s="199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189</v>
      </c>
      <c r="AU232" s="207" t="s">
        <v>85</v>
      </c>
      <c r="AV232" s="12" t="s">
        <v>83</v>
      </c>
      <c r="AW232" s="12" t="s">
        <v>35</v>
      </c>
      <c r="AX232" s="12" t="s">
        <v>75</v>
      </c>
      <c r="AY232" s="207" t="s">
        <v>178</v>
      </c>
    </row>
    <row r="233" spans="2:65" s="13" customFormat="1" ht="11.25">
      <c r="B233" s="208"/>
      <c r="C233" s="209"/>
      <c r="D233" s="195" t="s">
        <v>189</v>
      </c>
      <c r="E233" s="210" t="s">
        <v>19</v>
      </c>
      <c r="F233" s="211" t="s">
        <v>4953</v>
      </c>
      <c r="G233" s="209"/>
      <c r="H233" s="212">
        <v>20.864000000000001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189</v>
      </c>
      <c r="AU233" s="218" t="s">
        <v>85</v>
      </c>
      <c r="AV233" s="13" t="s">
        <v>85</v>
      </c>
      <c r="AW233" s="13" t="s">
        <v>35</v>
      </c>
      <c r="AX233" s="13" t="s">
        <v>83</v>
      </c>
      <c r="AY233" s="218" t="s">
        <v>178</v>
      </c>
    </row>
    <row r="234" spans="2:65" s="1" customFormat="1" ht="16.5" customHeight="1">
      <c r="B234" s="35"/>
      <c r="C234" s="183" t="s">
        <v>288</v>
      </c>
      <c r="D234" s="183" t="s">
        <v>180</v>
      </c>
      <c r="E234" s="184" t="s">
        <v>2981</v>
      </c>
      <c r="F234" s="185" t="s">
        <v>2982</v>
      </c>
      <c r="G234" s="186" t="s">
        <v>226</v>
      </c>
      <c r="H234" s="187">
        <v>69.548000000000002</v>
      </c>
      <c r="I234" s="188"/>
      <c r="J234" s="189">
        <f>ROUND(I234*H234,2)</f>
        <v>0</v>
      </c>
      <c r="K234" s="185" t="s">
        <v>184</v>
      </c>
      <c r="L234" s="39"/>
      <c r="M234" s="190" t="s">
        <v>19</v>
      </c>
      <c r="N234" s="191" t="s">
        <v>46</v>
      </c>
      <c r="O234" s="61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8" t="s">
        <v>185</v>
      </c>
      <c r="AT234" s="18" t="s">
        <v>180</v>
      </c>
      <c r="AU234" s="18" t="s">
        <v>85</v>
      </c>
      <c r="AY234" s="18" t="s">
        <v>178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83</v>
      </c>
      <c r="BK234" s="194">
        <f>ROUND(I234*H234,2)</f>
        <v>0</v>
      </c>
      <c r="BL234" s="18" t="s">
        <v>185</v>
      </c>
      <c r="BM234" s="18" t="s">
        <v>4954</v>
      </c>
    </row>
    <row r="235" spans="2:65" s="1" customFormat="1" ht="19.5">
      <c r="B235" s="35"/>
      <c r="C235" s="36"/>
      <c r="D235" s="195" t="s">
        <v>187</v>
      </c>
      <c r="E235" s="36"/>
      <c r="F235" s="196" t="s">
        <v>2984</v>
      </c>
      <c r="G235" s="36"/>
      <c r="H235" s="36"/>
      <c r="I235" s="113"/>
      <c r="J235" s="36"/>
      <c r="K235" s="36"/>
      <c r="L235" s="39"/>
      <c r="M235" s="197"/>
      <c r="N235" s="61"/>
      <c r="O235" s="61"/>
      <c r="P235" s="61"/>
      <c r="Q235" s="61"/>
      <c r="R235" s="61"/>
      <c r="S235" s="61"/>
      <c r="T235" s="62"/>
      <c r="AT235" s="18" t="s">
        <v>187</v>
      </c>
      <c r="AU235" s="18" t="s">
        <v>85</v>
      </c>
    </row>
    <row r="236" spans="2:65" s="12" customFormat="1" ht="11.25">
      <c r="B236" s="198"/>
      <c r="C236" s="199"/>
      <c r="D236" s="195" t="s">
        <v>189</v>
      </c>
      <c r="E236" s="200" t="s">
        <v>19</v>
      </c>
      <c r="F236" s="201" t="s">
        <v>4955</v>
      </c>
      <c r="G236" s="199"/>
      <c r="H236" s="200" t="s">
        <v>19</v>
      </c>
      <c r="I236" s="202"/>
      <c r="J236" s="199"/>
      <c r="K236" s="199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189</v>
      </c>
      <c r="AU236" s="207" t="s">
        <v>85</v>
      </c>
      <c r="AV236" s="12" t="s">
        <v>83</v>
      </c>
      <c r="AW236" s="12" t="s">
        <v>35</v>
      </c>
      <c r="AX236" s="12" t="s">
        <v>75</v>
      </c>
      <c r="AY236" s="207" t="s">
        <v>178</v>
      </c>
    </row>
    <row r="237" spans="2:65" s="13" customFormat="1" ht="11.25">
      <c r="B237" s="208"/>
      <c r="C237" s="209"/>
      <c r="D237" s="195" t="s">
        <v>189</v>
      </c>
      <c r="E237" s="210" t="s">
        <v>19</v>
      </c>
      <c r="F237" s="211" t="s">
        <v>4956</v>
      </c>
      <c r="G237" s="209"/>
      <c r="H237" s="212">
        <v>55.38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189</v>
      </c>
      <c r="AU237" s="218" t="s">
        <v>85</v>
      </c>
      <c r="AV237" s="13" t="s">
        <v>85</v>
      </c>
      <c r="AW237" s="13" t="s">
        <v>35</v>
      </c>
      <c r="AX237" s="13" t="s">
        <v>75</v>
      </c>
      <c r="AY237" s="218" t="s">
        <v>178</v>
      </c>
    </row>
    <row r="238" spans="2:65" s="13" customFormat="1" ht="11.25">
      <c r="B238" s="208"/>
      <c r="C238" s="209"/>
      <c r="D238" s="195" t="s">
        <v>189</v>
      </c>
      <c r="E238" s="210" t="s">
        <v>19</v>
      </c>
      <c r="F238" s="211" t="s">
        <v>4957</v>
      </c>
      <c r="G238" s="209"/>
      <c r="H238" s="212">
        <v>90.537999999999997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189</v>
      </c>
      <c r="AU238" s="218" t="s">
        <v>85</v>
      </c>
      <c r="AV238" s="13" t="s">
        <v>85</v>
      </c>
      <c r="AW238" s="13" t="s">
        <v>35</v>
      </c>
      <c r="AX238" s="13" t="s">
        <v>75</v>
      </c>
      <c r="AY238" s="218" t="s">
        <v>178</v>
      </c>
    </row>
    <row r="239" spans="2:65" s="13" customFormat="1" ht="11.25">
      <c r="B239" s="208"/>
      <c r="C239" s="209"/>
      <c r="D239" s="195" t="s">
        <v>189</v>
      </c>
      <c r="E239" s="210" t="s">
        <v>19</v>
      </c>
      <c r="F239" s="211" t="s">
        <v>4958</v>
      </c>
      <c r="G239" s="209"/>
      <c r="H239" s="212">
        <v>5.0640000000000001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189</v>
      </c>
      <c r="AU239" s="218" t="s">
        <v>85</v>
      </c>
      <c r="AV239" s="13" t="s">
        <v>85</v>
      </c>
      <c r="AW239" s="13" t="s">
        <v>35</v>
      </c>
      <c r="AX239" s="13" t="s">
        <v>75</v>
      </c>
      <c r="AY239" s="218" t="s">
        <v>178</v>
      </c>
    </row>
    <row r="240" spans="2:65" s="15" customFormat="1" ht="11.25">
      <c r="B240" s="230"/>
      <c r="C240" s="231"/>
      <c r="D240" s="195" t="s">
        <v>189</v>
      </c>
      <c r="E240" s="232" t="s">
        <v>19</v>
      </c>
      <c r="F240" s="233" t="s">
        <v>274</v>
      </c>
      <c r="G240" s="231"/>
      <c r="H240" s="234">
        <v>150.982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189</v>
      </c>
      <c r="AU240" s="240" t="s">
        <v>85</v>
      </c>
      <c r="AV240" s="15" t="s">
        <v>198</v>
      </c>
      <c r="AW240" s="15" t="s">
        <v>35</v>
      </c>
      <c r="AX240" s="15" t="s">
        <v>75</v>
      </c>
      <c r="AY240" s="240" t="s">
        <v>178</v>
      </c>
    </row>
    <row r="241" spans="2:65" s="12" customFormat="1" ht="11.25">
      <c r="B241" s="198"/>
      <c r="C241" s="199"/>
      <c r="D241" s="195" t="s">
        <v>189</v>
      </c>
      <c r="E241" s="200" t="s">
        <v>19</v>
      </c>
      <c r="F241" s="201" t="s">
        <v>4959</v>
      </c>
      <c r="G241" s="199"/>
      <c r="H241" s="200" t="s">
        <v>19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189</v>
      </c>
      <c r="AU241" s="207" t="s">
        <v>85</v>
      </c>
      <c r="AV241" s="12" t="s">
        <v>83</v>
      </c>
      <c r="AW241" s="12" t="s">
        <v>35</v>
      </c>
      <c r="AX241" s="12" t="s">
        <v>75</v>
      </c>
      <c r="AY241" s="207" t="s">
        <v>178</v>
      </c>
    </row>
    <row r="242" spans="2:65" s="13" customFormat="1" ht="11.25">
      <c r="B242" s="208"/>
      <c r="C242" s="209"/>
      <c r="D242" s="195" t="s">
        <v>189</v>
      </c>
      <c r="E242" s="210" t="s">
        <v>19</v>
      </c>
      <c r="F242" s="211" t="s">
        <v>4960</v>
      </c>
      <c r="G242" s="209"/>
      <c r="H242" s="212">
        <v>-81.433999999999997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189</v>
      </c>
      <c r="AU242" s="218" t="s">
        <v>85</v>
      </c>
      <c r="AV242" s="13" t="s">
        <v>85</v>
      </c>
      <c r="AW242" s="13" t="s">
        <v>35</v>
      </c>
      <c r="AX242" s="13" t="s">
        <v>75</v>
      </c>
      <c r="AY242" s="218" t="s">
        <v>178</v>
      </c>
    </row>
    <row r="243" spans="2:65" s="14" customFormat="1" ht="11.25">
      <c r="B243" s="219"/>
      <c r="C243" s="220"/>
      <c r="D243" s="195" t="s">
        <v>189</v>
      </c>
      <c r="E243" s="221" t="s">
        <v>19</v>
      </c>
      <c r="F243" s="222" t="s">
        <v>258</v>
      </c>
      <c r="G243" s="220"/>
      <c r="H243" s="223">
        <v>69.548000000000002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189</v>
      </c>
      <c r="AU243" s="229" t="s">
        <v>85</v>
      </c>
      <c r="AV243" s="14" t="s">
        <v>185</v>
      </c>
      <c r="AW243" s="14" t="s">
        <v>35</v>
      </c>
      <c r="AX243" s="14" t="s">
        <v>83</v>
      </c>
      <c r="AY243" s="229" t="s">
        <v>178</v>
      </c>
    </row>
    <row r="244" spans="2:65" s="1" customFormat="1" ht="16.5" customHeight="1">
      <c r="B244" s="35"/>
      <c r="C244" s="183" t="s">
        <v>295</v>
      </c>
      <c r="D244" s="183" t="s">
        <v>180</v>
      </c>
      <c r="E244" s="184" t="s">
        <v>695</v>
      </c>
      <c r="F244" s="185" t="s">
        <v>696</v>
      </c>
      <c r="G244" s="186" t="s">
        <v>226</v>
      </c>
      <c r="H244" s="187">
        <v>69.548000000000002</v>
      </c>
      <c r="I244" s="188"/>
      <c r="J244" s="189">
        <f>ROUND(I244*H244,2)</f>
        <v>0</v>
      </c>
      <c r="K244" s="185" t="s">
        <v>184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18" t="s">
        <v>185</v>
      </c>
      <c r="AT244" s="18" t="s">
        <v>180</v>
      </c>
      <c r="AU244" s="18" t="s">
        <v>85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185</v>
      </c>
      <c r="BM244" s="18" t="s">
        <v>4961</v>
      </c>
    </row>
    <row r="245" spans="2:65" s="1" customFormat="1" ht="11.25">
      <c r="B245" s="35"/>
      <c r="C245" s="36"/>
      <c r="D245" s="195" t="s">
        <v>187</v>
      </c>
      <c r="E245" s="36"/>
      <c r="F245" s="196" t="s">
        <v>698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85</v>
      </c>
    </row>
    <row r="246" spans="2:65" s="12" customFormat="1" ht="11.25">
      <c r="B246" s="198"/>
      <c r="C246" s="199"/>
      <c r="D246" s="195" t="s">
        <v>189</v>
      </c>
      <c r="E246" s="200" t="s">
        <v>19</v>
      </c>
      <c r="F246" s="201" t="s">
        <v>4962</v>
      </c>
      <c r="G246" s="199"/>
      <c r="H246" s="200" t="s">
        <v>19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189</v>
      </c>
      <c r="AU246" s="207" t="s">
        <v>85</v>
      </c>
      <c r="AV246" s="12" t="s">
        <v>83</v>
      </c>
      <c r="AW246" s="12" t="s">
        <v>35</v>
      </c>
      <c r="AX246" s="12" t="s">
        <v>75</v>
      </c>
      <c r="AY246" s="207" t="s">
        <v>178</v>
      </c>
    </row>
    <row r="247" spans="2:65" s="13" customFormat="1" ht="11.25">
      <c r="B247" s="208"/>
      <c r="C247" s="209"/>
      <c r="D247" s="195" t="s">
        <v>189</v>
      </c>
      <c r="E247" s="210" t="s">
        <v>19</v>
      </c>
      <c r="F247" s="211" t="s">
        <v>4963</v>
      </c>
      <c r="G247" s="209"/>
      <c r="H247" s="212">
        <v>69.548000000000002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189</v>
      </c>
      <c r="AU247" s="218" t="s">
        <v>85</v>
      </c>
      <c r="AV247" s="13" t="s">
        <v>85</v>
      </c>
      <c r="AW247" s="13" t="s">
        <v>35</v>
      </c>
      <c r="AX247" s="13" t="s">
        <v>83</v>
      </c>
      <c r="AY247" s="218" t="s">
        <v>178</v>
      </c>
    </row>
    <row r="248" spans="2:65" s="1" customFormat="1" ht="16.5" customHeight="1">
      <c r="B248" s="35"/>
      <c r="C248" s="183" t="s">
        <v>302</v>
      </c>
      <c r="D248" s="183" t="s">
        <v>180</v>
      </c>
      <c r="E248" s="184" t="s">
        <v>702</v>
      </c>
      <c r="F248" s="185" t="s">
        <v>703</v>
      </c>
      <c r="G248" s="186" t="s">
        <v>226</v>
      </c>
      <c r="H248" s="187">
        <v>69.548000000000002</v>
      </c>
      <c r="I248" s="188"/>
      <c r="J248" s="189">
        <f>ROUND(I248*H248,2)</f>
        <v>0</v>
      </c>
      <c r="K248" s="185" t="s">
        <v>184</v>
      </c>
      <c r="L248" s="39"/>
      <c r="M248" s="190" t="s">
        <v>19</v>
      </c>
      <c r="N248" s="191" t="s">
        <v>46</v>
      </c>
      <c r="O248" s="61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18" t="s">
        <v>185</v>
      </c>
      <c r="AT248" s="18" t="s">
        <v>180</v>
      </c>
      <c r="AU248" s="18" t="s">
        <v>85</v>
      </c>
      <c r="AY248" s="18" t="s">
        <v>178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83</v>
      </c>
      <c r="BK248" s="194">
        <f>ROUND(I248*H248,2)</f>
        <v>0</v>
      </c>
      <c r="BL248" s="18" t="s">
        <v>185</v>
      </c>
      <c r="BM248" s="18" t="s">
        <v>4964</v>
      </c>
    </row>
    <row r="249" spans="2:65" s="1" customFormat="1" ht="11.25">
      <c r="B249" s="35"/>
      <c r="C249" s="36"/>
      <c r="D249" s="195" t="s">
        <v>187</v>
      </c>
      <c r="E249" s="36"/>
      <c r="F249" s="196" t="s">
        <v>703</v>
      </c>
      <c r="G249" s="36"/>
      <c r="H249" s="36"/>
      <c r="I249" s="113"/>
      <c r="J249" s="36"/>
      <c r="K249" s="36"/>
      <c r="L249" s="39"/>
      <c r="M249" s="197"/>
      <c r="N249" s="61"/>
      <c r="O249" s="61"/>
      <c r="P249" s="61"/>
      <c r="Q249" s="61"/>
      <c r="R249" s="61"/>
      <c r="S249" s="61"/>
      <c r="T249" s="62"/>
      <c r="AT249" s="18" t="s">
        <v>187</v>
      </c>
      <c r="AU249" s="18" t="s">
        <v>85</v>
      </c>
    </row>
    <row r="250" spans="2:65" s="1" customFormat="1" ht="22.5" customHeight="1">
      <c r="B250" s="35"/>
      <c r="C250" s="183" t="s">
        <v>308</v>
      </c>
      <c r="D250" s="183" t="s">
        <v>180</v>
      </c>
      <c r="E250" s="184" t="s">
        <v>708</v>
      </c>
      <c r="F250" s="185" t="s">
        <v>709</v>
      </c>
      <c r="G250" s="186" t="s">
        <v>362</v>
      </c>
      <c r="H250" s="187">
        <v>111.277</v>
      </c>
      <c r="I250" s="188"/>
      <c r="J250" s="189">
        <f>ROUND(I250*H250,2)</f>
        <v>0</v>
      </c>
      <c r="K250" s="185" t="s">
        <v>487</v>
      </c>
      <c r="L250" s="39"/>
      <c r="M250" s="190" t="s">
        <v>19</v>
      </c>
      <c r="N250" s="191" t="s">
        <v>46</v>
      </c>
      <c r="O250" s="6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8" t="s">
        <v>185</v>
      </c>
      <c r="AT250" s="18" t="s">
        <v>180</v>
      </c>
      <c r="AU250" s="18" t="s">
        <v>85</v>
      </c>
      <c r="AY250" s="18" t="s">
        <v>178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83</v>
      </c>
      <c r="BK250" s="194">
        <f>ROUND(I250*H250,2)</f>
        <v>0</v>
      </c>
      <c r="BL250" s="18" t="s">
        <v>185</v>
      </c>
      <c r="BM250" s="18" t="s">
        <v>4965</v>
      </c>
    </row>
    <row r="251" spans="2:65" s="1" customFormat="1" ht="11.25">
      <c r="B251" s="35"/>
      <c r="C251" s="36"/>
      <c r="D251" s="195" t="s">
        <v>187</v>
      </c>
      <c r="E251" s="36"/>
      <c r="F251" s="196" t="s">
        <v>427</v>
      </c>
      <c r="G251" s="36"/>
      <c r="H251" s="36"/>
      <c r="I251" s="113"/>
      <c r="J251" s="36"/>
      <c r="K251" s="36"/>
      <c r="L251" s="39"/>
      <c r="M251" s="197"/>
      <c r="N251" s="61"/>
      <c r="O251" s="61"/>
      <c r="P251" s="61"/>
      <c r="Q251" s="61"/>
      <c r="R251" s="61"/>
      <c r="S251" s="61"/>
      <c r="T251" s="62"/>
      <c r="AT251" s="18" t="s">
        <v>187</v>
      </c>
      <c r="AU251" s="18" t="s">
        <v>85</v>
      </c>
    </row>
    <row r="252" spans="2:65" s="12" customFormat="1" ht="11.25">
      <c r="B252" s="198"/>
      <c r="C252" s="199"/>
      <c r="D252" s="195" t="s">
        <v>189</v>
      </c>
      <c r="E252" s="200" t="s">
        <v>19</v>
      </c>
      <c r="F252" s="201" t="s">
        <v>711</v>
      </c>
      <c r="G252" s="199"/>
      <c r="H252" s="200" t="s">
        <v>19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189</v>
      </c>
      <c r="AU252" s="207" t="s">
        <v>85</v>
      </c>
      <c r="AV252" s="12" t="s">
        <v>83</v>
      </c>
      <c r="AW252" s="12" t="s">
        <v>35</v>
      </c>
      <c r="AX252" s="12" t="s">
        <v>75</v>
      </c>
      <c r="AY252" s="207" t="s">
        <v>178</v>
      </c>
    </row>
    <row r="253" spans="2:65" s="13" customFormat="1" ht="11.25">
      <c r="B253" s="208"/>
      <c r="C253" s="209"/>
      <c r="D253" s="195" t="s">
        <v>189</v>
      </c>
      <c r="E253" s="210" t="s">
        <v>19</v>
      </c>
      <c r="F253" s="211" t="s">
        <v>4966</v>
      </c>
      <c r="G253" s="209"/>
      <c r="H253" s="212">
        <v>111.277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189</v>
      </c>
      <c r="AU253" s="218" t="s">
        <v>85</v>
      </c>
      <c r="AV253" s="13" t="s">
        <v>85</v>
      </c>
      <c r="AW253" s="13" t="s">
        <v>35</v>
      </c>
      <c r="AX253" s="13" t="s">
        <v>83</v>
      </c>
      <c r="AY253" s="218" t="s">
        <v>178</v>
      </c>
    </row>
    <row r="254" spans="2:65" s="1" customFormat="1" ht="16.5" customHeight="1">
      <c r="B254" s="35"/>
      <c r="C254" s="183" t="s">
        <v>315</v>
      </c>
      <c r="D254" s="183" t="s">
        <v>180</v>
      </c>
      <c r="E254" s="184" t="s">
        <v>713</v>
      </c>
      <c r="F254" s="185" t="s">
        <v>714</v>
      </c>
      <c r="G254" s="186" t="s">
        <v>226</v>
      </c>
      <c r="H254" s="187">
        <v>81.433999999999997</v>
      </c>
      <c r="I254" s="188"/>
      <c r="J254" s="189">
        <f>ROUND(I254*H254,2)</f>
        <v>0</v>
      </c>
      <c r="K254" s="185" t="s">
        <v>184</v>
      </c>
      <c r="L254" s="39"/>
      <c r="M254" s="190" t="s">
        <v>19</v>
      </c>
      <c r="N254" s="191" t="s">
        <v>46</v>
      </c>
      <c r="O254" s="61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AR254" s="18" t="s">
        <v>185</v>
      </c>
      <c r="AT254" s="18" t="s">
        <v>180</v>
      </c>
      <c r="AU254" s="18" t="s">
        <v>85</v>
      </c>
      <c r="AY254" s="18" t="s">
        <v>178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8" t="s">
        <v>83</v>
      </c>
      <c r="BK254" s="194">
        <f>ROUND(I254*H254,2)</f>
        <v>0</v>
      </c>
      <c r="BL254" s="18" t="s">
        <v>185</v>
      </c>
      <c r="BM254" s="18" t="s">
        <v>4967</v>
      </c>
    </row>
    <row r="255" spans="2:65" s="1" customFormat="1" ht="19.5">
      <c r="B255" s="35"/>
      <c r="C255" s="36"/>
      <c r="D255" s="195" t="s">
        <v>187</v>
      </c>
      <c r="E255" s="36"/>
      <c r="F255" s="196" t="s">
        <v>716</v>
      </c>
      <c r="G255" s="36"/>
      <c r="H255" s="36"/>
      <c r="I255" s="113"/>
      <c r="J255" s="36"/>
      <c r="K255" s="36"/>
      <c r="L255" s="39"/>
      <c r="M255" s="197"/>
      <c r="N255" s="61"/>
      <c r="O255" s="61"/>
      <c r="P255" s="61"/>
      <c r="Q255" s="61"/>
      <c r="R255" s="61"/>
      <c r="S255" s="61"/>
      <c r="T255" s="62"/>
      <c r="AT255" s="18" t="s">
        <v>187</v>
      </c>
      <c r="AU255" s="18" t="s">
        <v>85</v>
      </c>
    </row>
    <row r="256" spans="2:65" s="13" customFormat="1" ht="11.25">
      <c r="B256" s="208"/>
      <c r="C256" s="209"/>
      <c r="D256" s="195" t="s">
        <v>189</v>
      </c>
      <c r="E256" s="210" t="s">
        <v>19</v>
      </c>
      <c r="F256" s="211" t="s">
        <v>4956</v>
      </c>
      <c r="G256" s="209"/>
      <c r="H256" s="212">
        <v>55.38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189</v>
      </c>
      <c r="AU256" s="218" t="s">
        <v>85</v>
      </c>
      <c r="AV256" s="13" t="s">
        <v>85</v>
      </c>
      <c r="AW256" s="13" t="s">
        <v>35</v>
      </c>
      <c r="AX256" s="13" t="s">
        <v>75</v>
      </c>
      <c r="AY256" s="218" t="s">
        <v>178</v>
      </c>
    </row>
    <row r="257" spans="2:65" s="13" customFormat="1" ht="11.25">
      <c r="B257" s="208"/>
      <c r="C257" s="209"/>
      <c r="D257" s="195" t="s">
        <v>189</v>
      </c>
      <c r="E257" s="210" t="s">
        <v>19</v>
      </c>
      <c r="F257" s="211" t="s">
        <v>4957</v>
      </c>
      <c r="G257" s="209"/>
      <c r="H257" s="212">
        <v>90.537999999999997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189</v>
      </c>
      <c r="AU257" s="218" t="s">
        <v>85</v>
      </c>
      <c r="AV257" s="13" t="s">
        <v>85</v>
      </c>
      <c r="AW257" s="13" t="s">
        <v>35</v>
      </c>
      <c r="AX257" s="13" t="s">
        <v>75</v>
      </c>
      <c r="AY257" s="218" t="s">
        <v>178</v>
      </c>
    </row>
    <row r="258" spans="2:65" s="13" customFormat="1" ht="11.25">
      <c r="B258" s="208"/>
      <c r="C258" s="209"/>
      <c r="D258" s="195" t="s">
        <v>189</v>
      </c>
      <c r="E258" s="210" t="s">
        <v>19</v>
      </c>
      <c r="F258" s="211" t="s">
        <v>4958</v>
      </c>
      <c r="G258" s="209"/>
      <c r="H258" s="212">
        <v>5.0640000000000001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189</v>
      </c>
      <c r="AU258" s="218" t="s">
        <v>85</v>
      </c>
      <c r="AV258" s="13" t="s">
        <v>85</v>
      </c>
      <c r="AW258" s="13" t="s">
        <v>35</v>
      </c>
      <c r="AX258" s="13" t="s">
        <v>75</v>
      </c>
      <c r="AY258" s="218" t="s">
        <v>178</v>
      </c>
    </row>
    <row r="259" spans="2:65" s="15" customFormat="1" ht="11.25">
      <c r="B259" s="230"/>
      <c r="C259" s="231"/>
      <c r="D259" s="195" t="s">
        <v>189</v>
      </c>
      <c r="E259" s="232" t="s">
        <v>19</v>
      </c>
      <c r="F259" s="233" t="s">
        <v>274</v>
      </c>
      <c r="G259" s="231"/>
      <c r="H259" s="234">
        <v>150.982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189</v>
      </c>
      <c r="AU259" s="240" t="s">
        <v>85</v>
      </c>
      <c r="AV259" s="15" t="s">
        <v>198</v>
      </c>
      <c r="AW259" s="15" t="s">
        <v>35</v>
      </c>
      <c r="AX259" s="15" t="s">
        <v>75</v>
      </c>
      <c r="AY259" s="240" t="s">
        <v>178</v>
      </c>
    </row>
    <row r="260" spans="2:65" s="13" customFormat="1" ht="11.25">
      <c r="B260" s="208"/>
      <c r="C260" s="209"/>
      <c r="D260" s="195" t="s">
        <v>189</v>
      </c>
      <c r="E260" s="210" t="s">
        <v>19</v>
      </c>
      <c r="F260" s="211" t="s">
        <v>4968</v>
      </c>
      <c r="G260" s="209"/>
      <c r="H260" s="212">
        <v>-14.96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189</v>
      </c>
      <c r="AU260" s="218" t="s">
        <v>85</v>
      </c>
      <c r="AV260" s="13" t="s">
        <v>85</v>
      </c>
      <c r="AW260" s="13" t="s">
        <v>35</v>
      </c>
      <c r="AX260" s="13" t="s">
        <v>75</v>
      </c>
      <c r="AY260" s="218" t="s">
        <v>178</v>
      </c>
    </row>
    <row r="261" spans="2:65" s="13" customFormat="1" ht="11.25">
      <c r="B261" s="208"/>
      <c r="C261" s="209"/>
      <c r="D261" s="195" t="s">
        <v>189</v>
      </c>
      <c r="E261" s="210" t="s">
        <v>19</v>
      </c>
      <c r="F261" s="211" t="s">
        <v>4969</v>
      </c>
      <c r="G261" s="209"/>
      <c r="H261" s="212">
        <v>-53.03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189</v>
      </c>
      <c r="AU261" s="218" t="s">
        <v>85</v>
      </c>
      <c r="AV261" s="13" t="s">
        <v>85</v>
      </c>
      <c r="AW261" s="13" t="s">
        <v>35</v>
      </c>
      <c r="AX261" s="13" t="s">
        <v>75</v>
      </c>
      <c r="AY261" s="218" t="s">
        <v>178</v>
      </c>
    </row>
    <row r="262" spans="2:65" s="13" customFormat="1" ht="11.25">
      <c r="B262" s="208"/>
      <c r="C262" s="209"/>
      <c r="D262" s="195" t="s">
        <v>189</v>
      </c>
      <c r="E262" s="210" t="s">
        <v>19</v>
      </c>
      <c r="F262" s="211" t="s">
        <v>4970</v>
      </c>
      <c r="G262" s="209"/>
      <c r="H262" s="212">
        <v>-1.6E-2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189</v>
      </c>
      <c r="AU262" s="218" t="s">
        <v>85</v>
      </c>
      <c r="AV262" s="13" t="s">
        <v>85</v>
      </c>
      <c r="AW262" s="13" t="s">
        <v>35</v>
      </c>
      <c r="AX262" s="13" t="s">
        <v>75</v>
      </c>
      <c r="AY262" s="218" t="s">
        <v>178</v>
      </c>
    </row>
    <row r="263" spans="2:65" s="13" customFormat="1" ht="11.25">
      <c r="B263" s="208"/>
      <c r="C263" s="209"/>
      <c r="D263" s="195" t="s">
        <v>189</v>
      </c>
      <c r="E263" s="210" t="s">
        <v>19</v>
      </c>
      <c r="F263" s="211" t="s">
        <v>4971</v>
      </c>
      <c r="G263" s="209"/>
      <c r="H263" s="212">
        <v>-0.69399999999999995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189</v>
      </c>
      <c r="AU263" s="218" t="s">
        <v>85</v>
      </c>
      <c r="AV263" s="13" t="s">
        <v>85</v>
      </c>
      <c r="AW263" s="13" t="s">
        <v>35</v>
      </c>
      <c r="AX263" s="13" t="s">
        <v>75</v>
      </c>
      <c r="AY263" s="218" t="s">
        <v>178</v>
      </c>
    </row>
    <row r="264" spans="2:65" s="13" customFormat="1" ht="11.25">
      <c r="B264" s="208"/>
      <c r="C264" s="209"/>
      <c r="D264" s="195" t="s">
        <v>189</v>
      </c>
      <c r="E264" s="210" t="s">
        <v>19</v>
      </c>
      <c r="F264" s="211" t="s">
        <v>4972</v>
      </c>
      <c r="G264" s="209"/>
      <c r="H264" s="212">
        <v>-0.84799999999999998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189</v>
      </c>
      <c r="AU264" s="218" t="s">
        <v>85</v>
      </c>
      <c r="AV264" s="13" t="s">
        <v>85</v>
      </c>
      <c r="AW264" s="13" t="s">
        <v>35</v>
      </c>
      <c r="AX264" s="13" t="s">
        <v>75</v>
      </c>
      <c r="AY264" s="218" t="s">
        <v>178</v>
      </c>
    </row>
    <row r="265" spans="2:65" s="15" customFormat="1" ht="11.25">
      <c r="B265" s="230"/>
      <c r="C265" s="231"/>
      <c r="D265" s="195" t="s">
        <v>189</v>
      </c>
      <c r="E265" s="232" t="s">
        <v>19</v>
      </c>
      <c r="F265" s="233" t="s">
        <v>274</v>
      </c>
      <c r="G265" s="231"/>
      <c r="H265" s="234">
        <v>-69.548000000000002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189</v>
      </c>
      <c r="AU265" s="240" t="s">
        <v>85</v>
      </c>
      <c r="AV265" s="15" t="s">
        <v>198</v>
      </c>
      <c r="AW265" s="15" t="s">
        <v>35</v>
      </c>
      <c r="AX265" s="15" t="s">
        <v>75</v>
      </c>
      <c r="AY265" s="240" t="s">
        <v>178</v>
      </c>
    </row>
    <row r="266" spans="2:65" s="14" customFormat="1" ht="11.25">
      <c r="B266" s="219"/>
      <c r="C266" s="220"/>
      <c r="D266" s="195" t="s">
        <v>189</v>
      </c>
      <c r="E266" s="221" t="s">
        <v>19</v>
      </c>
      <c r="F266" s="222" t="s">
        <v>258</v>
      </c>
      <c r="G266" s="220"/>
      <c r="H266" s="223">
        <v>81.433999999999997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189</v>
      </c>
      <c r="AU266" s="229" t="s">
        <v>85</v>
      </c>
      <c r="AV266" s="14" t="s">
        <v>185</v>
      </c>
      <c r="AW266" s="14" t="s">
        <v>35</v>
      </c>
      <c r="AX266" s="14" t="s">
        <v>83</v>
      </c>
      <c r="AY266" s="229" t="s">
        <v>178</v>
      </c>
    </row>
    <row r="267" spans="2:65" s="1" customFormat="1" ht="16.5" customHeight="1">
      <c r="B267" s="35"/>
      <c r="C267" s="183" t="s">
        <v>7</v>
      </c>
      <c r="D267" s="183" t="s">
        <v>180</v>
      </c>
      <c r="E267" s="184" t="s">
        <v>4973</v>
      </c>
      <c r="F267" s="185" t="s">
        <v>4974</v>
      </c>
      <c r="G267" s="186" t="s">
        <v>226</v>
      </c>
      <c r="H267" s="187">
        <v>53.03</v>
      </c>
      <c r="I267" s="188"/>
      <c r="J267" s="189">
        <f>ROUND(I267*H267,2)</f>
        <v>0</v>
      </c>
      <c r="K267" s="185" t="s">
        <v>184</v>
      </c>
      <c r="L267" s="39"/>
      <c r="M267" s="190" t="s">
        <v>19</v>
      </c>
      <c r="N267" s="191" t="s">
        <v>46</v>
      </c>
      <c r="O267" s="61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AR267" s="18" t="s">
        <v>185</v>
      </c>
      <c r="AT267" s="18" t="s">
        <v>180</v>
      </c>
      <c r="AU267" s="18" t="s">
        <v>85</v>
      </c>
      <c r="AY267" s="18" t="s">
        <v>178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83</v>
      </c>
      <c r="BK267" s="194">
        <f>ROUND(I267*H267,2)</f>
        <v>0</v>
      </c>
      <c r="BL267" s="18" t="s">
        <v>185</v>
      </c>
      <c r="BM267" s="18" t="s">
        <v>4975</v>
      </c>
    </row>
    <row r="268" spans="2:65" s="1" customFormat="1" ht="19.5">
      <c r="B268" s="35"/>
      <c r="C268" s="36"/>
      <c r="D268" s="195" t="s">
        <v>187</v>
      </c>
      <c r="E268" s="36"/>
      <c r="F268" s="196" t="s">
        <v>4976</v>
      </c>
      <c r="G268" s="36"/>
      <c r="H268" s="36"/>
      <c r="I268" s="113"/>
      <c r="J268" s="36"/>
      <c r="K268" s="36"/>
      <c r="L268" s="39"/>
      <c r="M268" s="197"/>
      <c r="N268" s="61"/>
      <c r="O268" s="61"/>
      <c r="P268" s="61"/>
      <c r="Q268" s="61"/>
      <c r="R268" s="61"/>
      <c r="S268" s="61"/>
      <c r="T268" s="62"/>
      <c r="AT268" s="18" t="s">
        <v>187</v>
      </c>
      <c r="AU268" s="18" t="s">
        <v>85</v>
      </c>
    </row>
    <row r="269" spans="2:65" s="12" customFormat="1" ht="11.25">
      <c r="B269" s="198"/>
      <c r="C269" s="199"/>
      <c r="D269" s="195" t="s">
        <v>189</v>
      </c>
      <c r="E269" s="200" t="s">
        <v>19</v>
      </c>
      <c r="F269" s="201" t="s">
        <v>4977</v>
      </c>
      <c r="G269" s="199"/>
      <c r="H269" s="200" t="s">
        <v>19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189</v>
      </c>
      <c r="AU269" s="207" t="s">
        <v>85</v>
      </c>
      <c r="AV269" s="12" t="s">
        <v>83</v>
      </c>
      <c r="AW269" s="12" t="s">
        <v>35</v>
      </c>
      <c r="AX269" s="12" t="s">
        <v>75</v>
      </c>
      <c r="AY269" s="207" t="s">
        <v>178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4978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2" customFormat="1" ht="11.25">
      <c r="B271" s="198"/>
      <c r="C271" s="199"/>
      <c r="D271" s="195" t="s">
        <v>189</v>
      </c>
      <c r="E271" s="200" t="s">
        <v>19</v>
      </c>
      <c r="F271" s="201" t="s">
        <v>4874</v>
      </c>
      <c r="G271" s="199"/>
      <c r="H271" s="200" t="s">
        <v>19</v>
      </c>
      <c r="I271" s="202"/>
      <c r="J271" s="199"/>
      <c r="K271" s="199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189</v>
      </c>
      <c r="AU271" s="207" t="s">
        <v>85</v>
      </c>
      <c r="AV271" s="12" t="s">
        <v>83</v>
      </c>
      <c r="AW271" s="12" t="s">
        <v>35</v>
      </c>
      <c r="AX271" s="12" t="s">
        <v>75</v>
      </c>
      <c r="AY271" s="207" t="s">
        <v>178</v>
      </c>
    </row>
    <row r="272" spans="2:65" s="13" customFormat="1" ht="11.25">
      <c r="B272" s="208"/>
      <c r="C272" s="209"/>
      <c r="D272" s="195" t="s">
        <v>189</v>
      </c>
      <c r="E272" s="210" t="s">
        <v>19</v>
      </c>
      <c r="F272" s="211" t="s">
        <v>4979</v>
      </c>
      <c r="G272" s="209"/>
      <c r="H272" s="212">
        <v>14.91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189</v>
      </c>
      <c r="AU272" s="218" t="s">
        <v>85</v>
      </c>
      <c r="AV272" s="13" t="s">
        <v>85</v>
      </c>
      <c r="AW272" s="13" t="s">
        <v>35</v>
      </c>
      <c r="AX272" s="13" t="s">
        <v>75</v>
      </c>
      <c r="AY272" s="218" t="s">
        <v>178</v>
      </c>
    </row>
    <row r="273" spans="2:51" s="12" customFormat="1" ht="11.25">
      <c r="B273" s="198"/>
      <c r="C273" s="199"/>
      <c r="D273" s="195" t="s">
        <v>189</v>
      </c>
      <c r="E273" s="200" t="s">
        <v>19</v>
      </c>
      <c r="F273" s="201" t="s">
        <v>4880</v>
      </c>
      <c r="G273" s="199"/>
      <c r="H273" s="200" t="s">
        <v>19</v>
      </c>
      <c r="I273" s="202"/>
      <c r="J273" s="199"/>
      <c r="K273" s="199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189</v>
      </c>
      <c r="AU273" s="207" t="s">
        <v>85</v>
      </c>
      <c r="AV273" s="12" t="s">
        <v>83</v>
      </c>
      <c r="AW273" s="12" t="s">
        <v>35</v>
      </c>
      <c r="AX273" s="12" t="s">
        <v>75</v>
      </c>
      <c r="AY273" s="207" t="s">
        <v>178</v>
      </c>
    </row>
    <row r="274" spans="2:51" s="12" customFormat="1" ht="11.25">
      <c r="B274" s="198"/>
      <c r="C274" s="199"/>
      <c r="D274" s="195" t="s">
        <v>189</v>
      </c>
      <c r="E274" s="200" t="s">
        <v>19</v>
      </c>
      <c r="F274" s="201" t="s">
        <v>4980</v>
      </c>
      <c r="G274" s="199"/>
      <c r="H274" s="200" t="s">
        <v>19</v>
      </c>
      <c r="I274" s="202"/>
      <c r="J274" s="199"/>
      <c r="K274" s="199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189</v>
      </c>
      <c r="AU274" s="207" t="s">
        <v>85</v>
      </c>
      <c r="AV274" s="12" t="s">
        <v>83</v>
      </c>
      <c r="AW274" s="12" t="s">
        <v>35</v>
      </c>
      <c r="AX274" s="12" t="s">
        <v>75</v>
      </c>
      <c r="AY274" s="207" t="s">
        <v>178</v>
      </c>
    </row>
    <row r="275" spans="2:51" s="13" customFormat="1" ht="11.25">
      <c r="B275" s="208"/>
      <c r="C275" s="209"/>
      <c r="D275" s="195" t="s">
        <v>189</v>
      </c>
      <c r="E275" s="210" t="s">
        <v>19</v>
      </c>
      <c r="F275" s="211" t="s">
        <v>4981</v>
      </c>
      <c r="G275" s="209"/>
      <c r="H275" s="212">
        <v>3.92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189</v>
      </c>
      <c r="AU275" s="218" t="s">
        <v>85</v>
      </c>
      <c r="AV275" s="13" t="s">
        <v>85</v>
      </c>
      <c r="AW275" s="13" t="s">
        <v>35</v>
      </c>
      <c r="AX275" s="13" t="s">
        <v>75</v>
      </c>
      <c r="AY275" s="218" t="s">
        <v>178</v>
      </c>
    </row>
    <row r="276" spans="2:51" s="15" customFormat="1" ht="11.25">
      <c r="B276" s="230"/>
      <c r="C276" s="231"/>
      <c r="D276" s="195" t="s">
        <v>189</v>
      </c>
      <c r="E276" s="232" t="s">
        <v>19</v>
      </c>
      <c r="F276" s="233" t="s">
        <v>274</v>
      </c>
      <c r="G276" s="231"/>
      <c r="H276" s="234">
        <v>18.829999999999998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189</v>
      </c>
      <c r="AU276" s="240" t="s">
        <v>85</v>
      </c>
      <c r="AV276" s="15" t="s">
        <v>198</v>
      </c>
      <c r="AW276" s="15" t="s">
        <v>35</v>
      </c>
      <c r="AX276" s="15" t="s">
        <v>75</v>
      </c>
      <c r="AY276" s="240" t="s">
        <v>178</v>
      </c>
    </row>
    <row r="277" spans="2:51" s="12" customFormat="1" ht="11.25">
      <c r="B277" s="198"/>
      <c r="C277" s="199"/>
      <c r="D277" s="195" t="s">
        <v>189</v>
      </c>
      <c r="E277" s="200" t="s">
        <v>19</v>
      </c>
      <c r="F277" s="201" t="s">
        <v>4982</v>
      </c>
      <c r="G277" s="199"/>
      <c r="H277" s="200" t="s">
        <v>19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189</v>
      </c>
      <c r="AU277" s="207" t="s">
        <v>85</v>
      </c>
      <c r="AV277" s="12" t="s">
        <v>83</v>
      </c>
      <c r="AW277" s="12" t="s">
        <v>35</v>
      </c>
      <c r="AX277" s="12" t="s">
        <v>75</v>
      </c>
      <c r="AY277" s="207" t="s">
        <v>178</v>
      </c>
    </row>
    <row r="278" spans="2:51" s="12" customFormat="1" ht="11.25">
      <c r="B278" s="198"/>
      <c r="C278" s="199"/>
      <c r="D278" s="195" t="s">
        <v>189</v>
      </c>
      <c r="E278" s="200" t="s">
        <v>19</v>
      </c>
      <c r="F278" s="201" t="s">
        <v>4983</v>
      </c>
      <c r="G278" s="199"/>
      <c r="H278" s="200" t="s">
        <v>19</v>
      </c>
      <c r="I278" s="202"/>
      <c r="J278" s="199"/>
      <c r="K278" s="199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189</v>
      </c>
      <c r="AU278" s="207" t="s">
        <v>85</v>
      </c>
      <c r="AV278" s="12" t="s">
        <v>83</v>
      </c>
      <c r="AW278" s="12" t="s">
        <v>35</v>
      </c>
      <c r="AX278" s="12" t="s">
        <v>75</v>
      </c>
      <c r="AY278" s="207" t="s">
        <v>178</v>
      </c>
    </row>
    <row r="279" spans="2:51" s="13" customFormat="1" ht="11.25">
      <c r="B279" s="208"/>
      <c r="C279" s="209"/>
      <c r="D279" s="195" t="s">
        <v>189</v>
      </c>
      <c r="E279" s="210" t="s">
        <v>19</v>
      </c>
      <c r="F279" s="211" t="s">
        <v>4984</v>
      </c>
      <c r="G279" s="209"/>
      <c r="H279" s="212">
        <v>5.88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189</v>
      </c>
      <c r="AU279" s="218" t="s">
        <v>85</v>
      </c>
      <c r="AV279" s="13" t="s">
        <v>85</v>
      </c>
      <c r="AW279" s="13" t="s">
        <v>35</v>
      </c>
      <c r="AX279" s="13" t="s">
        <v>75</v>
      </c>
      <c r="AY279" s="218" t="s">
        <v>178</v>
      </c>
    </row>
    <row r="280" spans="2:51" s="13" customFormat="1" ht="11.25">
      <c r="B280" s="208"/>
      <c r="C280" s="209"/>
      <c r="D280" s="195" t="s">
        <v>189</v>
      </c>
      <c r="E280" s="210" t="s">
        <v>19</v>
      </c>
      <c r="F280" s="211" t="s">
        <v>4985</v>
      </c>
      <c r="G280" s="209"/>
      <c r="H280" s="212">
        <v>3.08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189</v>
      </c>
      <c r="AU280" s="218" t="s">
        <v>85</v>
      </c>
      <c r="AV280" s="13" t="s">
        <v>85</v>
      </c>
      <c r="AW280" s="13" t="s">
        <v>35</v>
      </c>
      <c r="AX280" s="13" t="s">
        <v>75</v>
      </c>
      <c r="AY280" s="218" t="s">
        <v>178</v>
      </c>
    </row>
    <row r="281" spans="2:51" s="12" customFormat="1" ht="11.25">
      <c r="B281" s="198"/>
      <c r="C281" s="199"/>
      <c r="D281" s="195" t="s">
        <v>189</v>
      </c>
      <c r="E281" s="200" t="s">
        <v>19</v>
      </c>
      <c r="F281" s="201" t="s">
        <v>4986</v>
      </c>
      <c r="G281" s="199"/>
      <c r="H281" s="200" t="s">
        <v>19</v>
      </c>
      <c r="I281" s="202"/>
      <c r="J281" s="199"/>
      <c r="K281" s="199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189</v>
      </c>
      <c r="AU281" s="207" t="s">
        <v>85</v>
      </c>
      <c r="AV281" s="12" t="s">
        <v>83</v>
      </c>
      <c r="AW281" s="12" t="s">
        <v>35</v>
      </c>
      <c r="AX281" s="12" t="s">
        <v>75</v>
      </c>
      <c r="AY281" s="207" t="s">
        <v>178</v>
      </c>
    </row>
    <row r="282" spans="2:51" s="13" customFormat="1" ht="11.25">
      <c r="B282" s="208"/>
      <c r="C282" s="209"/>
      <c r="D282" s="195" t="s">
        <v>189</v>
      </c>
      <c r="E282" s="210" t="s">
        <v>19</v>
      </c>
      <c r="F282" s="211" t="s">
        <v>4987</v>
      </c>
      <c r="G282" s="209"/>
      <c r="H282" s="212">
        <v>7.6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189</v>
      </c>
      <c r="AU282" s="218" t="s">
        <v>85</v>
      </c>
      <c r="AV282" s="13" t="s">
        <v>85</v>
      </c>
      <c r="AW282" s="13" t="s">
        <v>35</v>
      </c>
      <c r="AX282" s="13" t="s">
        <v>75</v>
      </c>
      <c r="AY282" s="218" t="s">
        <v>178</v>
      </c>
    </row>
    <row r="283" spans="2:51" s="13" customFormat="1" ht="11.25">
      <c r="B283" s="208"/>
      <c r="C283" s="209"/>
      <c r="D283" s="195" t="s">
        <v>189</v>
      </c>
      <c r="E283" s="210" t="s">
        <v>19</v>
      </c>
      <c r="F283" s="211" t="s">
        <v>4985</v>
      </c>
      <c r="G283" s="209"/>
      <c r="H283" s="212">
        <v>3.08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189</v>
      </c>
      <c r="AU283" s="218" t="s">
        <v>85</v>
      </c>
      <c r="AV283" s="13" t="s">
        <v>85</v>
      </c>
      <c r="AW283" s="13" t="s">
        <v>35</v>
      </c>
      <c r="AX283" s="13" t="s">
        <v>75</v>
      </c>
      <c r="AY283" s="218" t="s">
        <v>178</v>
      </c>
    </row>
    <row r="284" spans="2:51" s="12" customFormat="1" ht="11.25">
      <c r="B284" s="198"/>
      <c r="C284" s="199"/>
      <c r="D284" s="195" t="s">
        <v>189</v>
      </c>
      <c r="E284" s="200" t="s">
        <v>19</v>
      </c>
      <c r="F284" s="201" t="s">
        <v>4988</v>
      </c>
      <c r="G284" s="199"/>
      <c r="H284" s="200" t="s">
        <v>19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189</v>
      </c>
      <c r="AU284" s="207" t="s">
        <v>85</v>
      </c>
      <c r="AV284" s="12" t="s">
        <v>83</v>
      </c>
      <c r="AW284" s="12" t="s">
        <v>35</v>
      </c>
      <c r="AX284" s="12" t="s">
        <v>75</v>
      </c>
      <c r="AY284" s="207" t="s">
        <v>178</v>
      </c>
    </row>
    <row r="285" spans="2:51" s="12" customFormat="1" ht="11.25">
      <c r="B285" s="198"/>
      <c r="C285" s="199"/>
      <c r="D285" s="195" t="s">
        <v>189</v>
      </c>
      <c r="E285" s="200" t="s">
        <v>19</v>
      </c>
      <c r="F285" s="201" t="s">
        <v>4889</v>
      </c>
      <c r="G285" s="199"/>
      <c r="H285" s="200" t="s">
        <v>19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189</v>
      </c>
      <c r="AU285" s="207" t="s">
        <v>85</v>
      </c>
      <c r="AV285" s="12" t="s">
        <v>83</v>
      </c>
      <c r="AW285" s="12" t="s">
        <v>35</v>
      </c>
      <c r="AX285" s="12" t="s">
        <v>75</v>
      </c>
      <c r="AY285" s="207" t="s">
        <v>178</v>
      </c>
    </row>
    <row r="286" spans="2:51" s="13" customFormat="1" ht="11.25">
      <c r="B286" s="208"/>
      <c r="C286" s="209"/>
      <c r="D286" s="195" t="s">
        <v>189</v>
      </c>
      <c r="E286" s="210" t="s">
        <v>19</v>
      </c>
      <c r="F286" s="211" t="s">
        <v>4989</v>
      </c>
      <c r="G286" s="209"/>
      <c r="H286" s="212">
        <v>8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189</v>
      </c>
      <c r="AU286" s="218" t="s">
        <v>85</v>
      </c>
      <c r="AV286" s="13" t="s">
        <v>85</v>
      </c>
      <c r="AW286" s="13" t="s">
        <v>35</v>
      </c>
      <c r="AX286" s="13" t="s">
        <v>75</v>
      </c>
      <c r="AY286" s="218" t="s">
        <v>178</v>
      </c>
    </row>
    <row r="287" spans="2:51" s="12" customFormat="1" ht="11.25">
      <c r="B287" s="198"/>
      <c r="C287" s="199"/>
      <c r="D287" s="195" t="s">
        <v>189</v>
      </c>
      <c r="E287" s="200" t="s">
        <v>19</v>
      </c>
      <c r="F287" s="201" t="s">
        <v>4891</v>
      </c>
      <c r="G287" s="199"/>
      <c r="H287" s="200" t="s">
        <v>19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189</v>
      </c>
      <c r="AU287" s="207" t="s">
        <v>85</v>
      </c>
      <c r="AV287" s="12" t="s">
        <v>83</v>
      </c>
      <c r="AW287" s="12" t="s">
        <v>35</v>
      </c>
      <c r="AX287" s="12" t="s">
        <v>75</v>
      </c>
      <c r="AY287" s="207" t="s">
        <v>178</v>
      </c>
    </row>
    <row r="288" spans="2:51" s="13" customFormat="1" ht="11.25">
      <c r="B288" s="208"/>
      <c r="C288" s="209"/>
      <c r="D288" s="195" t="s">
        <v>189</v>
      </c>
      <c r="E288" s="210" t="s">
        <v>19</v>
      </c>
      <c r="F288" s="211" t="s">
        <v>4990</v>
      </c>
      <c r="G288" s="209"/>
      <c r="H288" s="212">
        <v>5.12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189</v>
      </c>
      <c r="AU288" s="218" t="s">
        <v>85</v>
      </c>
      <c r="AV288" s="13" t="s">
        <v>85</v>
      </c>
      <c r="AW288" s="13" t="s">
        <v>35</v>
      </c>
      <c r="AX288" s="13" t="s">
        <v>75</v>
      </c>
      <c r="AY288" s="218" t="s">
        <v>178</v>
      </c>
    </row>
    <row r="289" spans="2:65" s="15" customFormat="1" ht="11.25">
      <c r="B289" s="230"/>
      <c r="C289" s="231"/>
      <c r="D289" s="195" t="s">
        <v>189</v>
      </c>
      <c r="E289" s="232" t="s">
        <v>19</v>
      </c>
      <c r="F289" s="233" t="s">
        <v>274</v>
      </c>
      <c r="G289" s="231"/>
      <c r="H289" s="234">
        <v>32.76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189</v>
      </c>
      <c r="AU289" s="240" t="s">
        <v>85</v>
      </c>
      <c r="AV289" s="15" t="s">
        <v>198</v>
      </c>
      <c r="AW289" s="15" t="s">
        <v>35</v>
      </c>
      <c r="AX289" s="15" t="s">
        <v>75</v>
      </c>
      <c r="AY289" s="240" t="s">
        <v>178</v>
      </c>
    </row>
    <row r="290" spans="2:65" s="12" customFormat="1" ht="11.25">
      <c r="B290" s="198"/>
      <c r="C290" s="199"/>
      <c r="D290" s="195" t="s">
        <v>189</v>
      </c>
      <c r="E290" s="200" t="s">
        <v>19</v>
      </c>
      <c r="F290" s="201" t="s">
        <v>4991</v>
      </c>
      <c r="G290" s="199"/>
      <c r="H290" s="200" t="s">
        <v>19</v>
      </c>
      <c r="I290" s="202"/>
      <c r="J290" s="199"/>
      <c r="K290" s="199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189</v>
      </c>
      <c r="AU290" s="207" t="s">
        <v>85</v>
      </c>
      <c r="AV290" s="12" t="s">
        <v>83</v>
      </c>
      <c r="AW290" s="12" t="s">
        <v>35</v>
      </c>
      <c r="AX290" s="12" t="s">
        <v>75</v>
      </c>
      <c r="AY290" s="207" t="s">
        <v>178</v>
      </c>
    </row>
    <row r="291" spans="2:65" s="12" customFormat="1" ht="11.25">
      <c r="B291" s="198"/>
      <c r="C291" s="199"/>
      <c r="D291" s="195" t="s">
        <v>189</v>
      </c>
      <c r="E291" s="200" t="s">
        <v>19</v>
      </c>
      <c r="F291" s="201" t="s">
        <v>4882</v>
      </c>
      <c r="G291" s="199"/>
      <c r="H291" s="200" t="s">
        <v>19</v>
      </c>
      <c r="I291" s="202"/>
      <c r="J291" s="199"/>
      <c r="K291" s="199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189</v>
      </c>
      <c r="AU291" s="207" t="s">
        <v>85</v>
      </c>
      <c r="AV291" s="12" t="s">
        <v>83</v>
      </c>
      <c r="AW291" s="12" t="s">
        <v>35</v>
      </c>
      <c r="AX291" s="12" t="s">
        <v>75</v>
      </c>
      <c r="AY291" s="207" t="s">
        <v>178</v>
      </c>
    </row>
    <row r="292" spans="2:65" s="12" customFormat="1" ht="11.25">
      <c r="B292" s="198"/>
      <c r="C292" s="199"/>
      <c r="D292" s="195" t="s">
        <v>189</v>
      </c>
      <c r="E292" s="200" t="s">
        <v>19</v>
      </c>
      <c r="F292" s="201" t="s">
        <v>4899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189</v>
      </c>
      <c r="AU292" s="207" t="s">
        <v>85</v>
      </c>
      <c r="AV292" s="12" t="s">
        <v>83</v>
      </c>
      <c r="AW292" s="12" t="s">
        <v>35</v>
      </c>
      <c r="AX292" s="12" t="s">
        <v>75</v>
      </c>
      <c r="AY292" s="207" t="s">
        <v>178</v>
      </c>
    </row>
    <row r="293" spans="2:65" s="13" customFormat="1" ht="11.25">
      <c r="B293" s="208"/>
      <c r="C293" s="209"/>
      <c r="D293" s="195" t="s">
        <v>189</v>
      </c>
      <c r="E293" s="210" t="s">
        <v>19</v>
      </c>
      <c r="F293" s="211" t="s">
        <v>4992</v>
      </c>
      <c r="G293" s="209"/>
      <c r="H293" s="212">
        <v>0.54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85</v>
      </c>
      <c r="AV293" s="13" t="s">
        <v>85</v>
      </c>
      <c r="AW293" s="13" t="s">
        <v>35</v>
      </c>
      <c r="AX293" s="13" t="s">
        <v>75</v>
      </c>
      <c r="AY293" s="218" t="s">
        <v>178</v>
      </c>
    </row>
    <row r="294" spans="2:65" s="12" customFormat="1" ht="11.25">
      <c r="B294" s="198"/>
      <c r="C294" s="199"/>
      <c r="D294" s="195" t="s">
        <v>189</v>
      </c>
      <c r="E294" s="200" t="s">
        <v>19</v>
      </c>
      <c r="F294" s="201" t="s">
        <v>4901</v>
      </c>
      <c r="G294" s="199"/>
      <c r="H294" s="200" t="s">
        <v>19</v>
      </c>
      <c r="I294" s="202"/>
      <c r="J294" s="199"/>
      <c r="K294" s="199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189</v>
      </c>
      <c r="AU294" s="207" t="s">
        <v>85</v>
      </c>
      <c r="AV294" s="12" t="s">
        <v>83</v>
      </c>
      <c r="AW294" s="12" t="s">
        <v>35</v>
      </c>
      <c r="AX294" s="12" t="s">
        <v>75</v>
      </c>
      <c r="AY294" s="207" t="s">
        <v>178</v>
      </c>
    </row>
    <row r="295" spans="2:65" s="13" customFormat="1" ht="11.25">
      <c r="B295" s="208"/>
      <c r="C295" s="209"/>
      <c r="D295" s="195" t="s">
        <v>189</v>
      </c>
      <c r="E295" s="210" t="s">
        <v>19</v>
      </c>
      <c r="F295" s="211" t="s">
        <v>4992</v>
      </c>
      <c r="G295" s="209"/>
      <c r="H295" s="212">
        <v>0.54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189</v>
      </c>
      <c r="AU295" s="218" t="s">
        <v>85</v>
      </c>
      <c r="AV295" s="13" t="s">
        <v>85</v>
      </c>
      <c r="AW295" s="13" t="s">
        <v>35</v>
      </c>
      <c r="AX295" s="13" t="s">
        <v>75</v>
      </c>
      <c r="AY295" s="218" t="s">
        <v>178</v>
      </c>
    </row>
    <row r="296" spans="2:65" s="15" customFormat="1" ht="11.25">
      <c r="B296" s="230"/>
      <c r="C296" s="231"/>
      <c r="D296" s="195" t="s">
        <v>189</v>
      </c>
      <c r="E296" s="232" t="s">
        <v>19</v>
      </c>
      <c r="F296" s="233" t="s">
        <v>274</v>
      </c>
      <c r="G296" s="231"/>
      <c r="H296" s="234">
        <v>1.08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189</v>
      </c>
      <c r="AU296" s="240" t="s">
        <v>85</v>
      </c>
      <c r="AV296" s="15" t="s">
        <v>198</v>
      </c>
      <c r="AW296" s="15" t="s">
        <v>35</v>
      </c>
      <c r="AX296" s="15" t="s">
        <v>75</v>
      </c>
      <c r="AY296" s="240" t="s">
        <v>178</v>
      </c>
    </row>
    <row r="297" spans="2:65" s="12" customFormat="1" ht="11.25">
      <c r="B297" s="198"/>
      <c r="C297" s="199"/>
      <c r="D297" s="195" t="s">
        <v>189</v>
      </c>
      <c r="E297" s="200" t="s">
        <v>19</v>
      </c>
      <c r="F297" s="201" t="s">
        <v>4993</v>
      </c>
      <c r="G297" s="199"/>
      <c r="H297" s="200" t="s">
        <v>19</v>
      </c>
      <c r="I297" s="202"/>
      <c r="J297" s="199"/>
      <c r="K297" s="199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189</v>
      </c>
      <c r="AU297" s="207" t="s">
        <v>85</v>
      </c>
      <c r="AV297" s="12" t="s">
        <v>83</v>
      </c>
      <c r="AW297" s="12" t="s">
        <v>35</v>
      </c>
      <c r="AX297" s="12" t="s">
        <v>75</v>
      </c>
      <c r="AY297" s="207" t="s">
        <v>178</v>
      </c>
    </row>
    <row r="298" spans="2:65" s="13" customFormat="1" ht="11.25">
      <c r="B298" s="208"/>
      <c r="C298" s="209"/>
      <c r="D298" s="195" t="s">
        <v>189</v>
      </c>
      <c r="E298" s="210" t="s">
        <v>19</v>
      </c>
      <c r="F298" s="211" t="s">
        <v>4994</v>
      </c>
      <c r="G298" s="209"/>
      <c r="H298" s="212">
        <v>0.36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189</v>
      </c>
      <c r="AU298" s="218" t="s">
        <v>85</v>
      </c>
      <c r="AV298" s="13" t="s">
        <v>85</v>
      </c>
      <c r="AW298" s="13" t="s">
        <v>35</v>
      </c>
      <c r="AX298" s="13" t="s">
        <v>75</v>
      </c>
      <c r="AY298" s="218" t="s">
        <v>178</v>
      </c>
    </row>
    <row r="299" spans="2:65" s="14" customFormat="1" ht="11.25">
      <c r="B299" s="219"/>
      <c r="C299" s="220"/>
      <c r="D299" s="195" t="s">
        <v>189</v>
      </c>
      <c r="E299" s="221" t="s">
        <v>19</v>
      </c>
      <c r="F299" s="222" t="s">
        <v>258</v>
      </c>
      <c r="G299" s="220"/>
      <c r="H299" s="223">
        <v>53.03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189</v>
      </c>
      <c r="AU299" s="229" t="s">
        <v>85</v>
      </c>
      <c r="AV299" s="14" t="s">
        <v>185</v>
      </c>
      <c r="AW299" s="14" t="s">
        <v>35</v>
      </c>
      <c r="AX299" s="14" t="s">
        <v>83</v>
      </c>
      <c r="AY299" s="229" t="s">
        <v>178</v>
      </c>
    </row>
    <row r="300" spans="2:65" s="1" customFormat="1" ht="16.5" customHeight="1">
      <c r="B300" s="35"/>
      <c r="C300" s="245" t="s">
        <v>329</v>
      </c>
      <c r="D300" s="245" t="s">
        <v>970</v>
      </c>
      <c r="E300" s="246" t="s">
        <v>4995</v>
      </c>
      <c r="F300" s="247" t="s">
        <v>4996</v>
      </c>
      <c r="G300" s="248" t="s">
        <v>362</v>
      </c>
      <c r="H300" s="249">
        <v>106.06</v>
      </c>
      <c r="I300" s="250"/>
      <c r="J300" s="251">
        <f>ROUND(I300*H300,2)</f>
        <v>0</v>
      </c>
      <c r="K300" s="247" t="s">
        <v>184</v>
      </c>
      <c r="L300" s="252"/>
      <c r="M300" s="253" t="s">
        <v>19</v>
      </c>
      <c r="N300" s="254" t="s">
        <v>46</v>
      </c>
      <c r="O300" s="61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AR300" s="18" t="s">
        <v>230</v>
      </c>
      <c r="AT300" s="18" t="s">
        <v>970</v>
      </c>
      <c r="AU300" s="18" t="s">
        <v>85</v>
      </c>
      <c r="AY300" s="18" t="s">
        <v>178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8" t="s">
        <v>83</v>
      </c>
      <c r="BK300" s="194">
        <f>ROUND(I300*H300,2)</f>
        <v>0</v>
      </c>
      <c r="BL300" s="18" t="s">
        <v>185</v>
      </c>
      <c r="BM300" s="18" t="s">
        <v>4997</v>
      </c>
    </row>
    <row r="301" spans="2:65" s="1" customFormat="1" ht="11.25">
      <c r="B301" s="35"/>
      <c r="C301" s="36"/>
      <c r="D301" s="195" t="s">
        <v>187</v>
      </c>
      <c r="E301" s="36"/>
      <c r="F301" s="196" t="s">
        <v>4996</v>
      </c>
      <c r="G301" s="36"/>
      <c r="H301" s="36"/>
      <c r="I301" s="113"/>
      <c r="J301" s="36"/>
      <c r="K301" s="36"/>
      <c r="L301" s="39"/>
      <c r="M301" s="197"/>
      <c r="N301" s="61"/>
      <c r="O301" s="61"/>
      <c r="P301" s="61"/>
      <c r="Q301" s="61"/>
      <c r="R301" s="61"/>
      <c r="S301" s="61"/>
      <c r="T301" s="62"/>
      <c r="AT301" s="18" t="s">
        <v>187</v>
      </c>
      <c r="AU301" s="18" t="s">
        <v>85</v>
      </c>
    </row>
    <row r="302" spans="2:65" s="13" customFormat="1" ht="11.25">
      <c r="B302" s="208"/>
      <c r="C302" s="209"/>
      <c r="D302" s="195" t="s">
        <v>189</v>
      </c>
      <c r="E302" s="209"/>
      <c r="F302" s="211" t="s">
        <v>4998</v>
      </c>
      <c r="G302" s="209"/>
      <c r="H302" s="212">
        <v>106.06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189</v>
      </c>
      <c r="AU302" s="218" t="s">
        <v>85</v>
      </c>
      <c r="AV302" s="13" t="s">
        <v>85</v>
      </c>
      <c r="AW302" s="13" t="s">
        <v>4</v>
      </c>
      <c r="AX302" s="13" t="s">
        <v>83</v>
      </c>
      <c r="AY302" s="218" t="s">
        <v>178</v>
      </c>
    </row>
    <row r="303" spans="2:65" s="11" customFormat="1" ht="22.9" customHeight="1">
      <c r="B303" s="167"/>
      <c r="C303" s="168"/>
      <c r="D303" s="169" t="s">
        <v>74</v>
      </c>
      <c r="E303" s="181" t="s">
        <v>185</v>
      </c>
      <c r="F303" s="181" t="s">
        <v>1092</v>
      </c>
      <c r="G303" s="168"/>
      <c r="H303" s="168"/>
      <c r="I303" s="171"/>
      <c r="J303" s="182">
        <f>BK303</f>
        <v>0</v>
      </c>
      <c r="K303" s="168"/>
      <c r="L303" s="173"/>
      <c r="M303" s="174"/>
      <c r="N303" s="175"/>
      <c r="O303" s="175"/>
      <c r="P303" s="176">
        <f>SUM(P304:P337)</f>
        <v>0</v>
      </c>
      <c r="Q303" s="175"/>
      <c r="R303" s="176">
        <f>SUM(R304:R337)</f>
        <v>28.285919200000002</v>
      </c>
      <c r="S303" s="175"/>
      <c r="T303" s="177">
        <f>SUM(T304:T337)</f>
        <v>0</v>
      </c>
      <c r="AR303" s="178" t="s">
        <v>83</v>
      </c>
      <c r="AT303" s="179" t="s">
        <v>74</v>
      </c>
      <c r="AU303" s="179" t="s">
        <v>83</v>
      </c>
      <c r="AY303" s="178" t="s">
        <v>178</v>
      </c>
      <c r="BK303" s="180">
        <f>SUM(BK304:BK337)</f>
        <v>0</v>
      </c>
    </row>
    <row r="304" spans="2:65" s="1" customFormat="1" ht="16.5" customHeight="1">
      <c r="B304" s="35"/>
      <c r="C304" s="183" t="s">
        <v>335</v>
      </c>
      <c r="D304" s="183" t="s">
        <v>180</v>
      </c>
      <c r="E304" s="184" t="s">
        <v>3008</v>
      </c>
      <c r="F304" s="185" t="s">
        <v>3009</v>
      </c>
      <c r="G304" s="186" t="s">
        <v>226</v>
      </c>
      <c r="H304" s="187">
        <v>14.96</v>
      </c>
      <c r="I304" s="188"/>
      <c r="J304" s="189">
        <f>ROUND(I304*H304,2)</f>
        <v>0</v>
      </c>
      <c r="K304" s="185" t="s">
        <v>184</v>
      </c>
      <c r="L304" s="39"/>
      <c r="M304" s="190" t="s">
        <v>19</v>
      </c>
      <c r="N304" s="191" t="s">
        <v>46</v>
      </c>
      <c r="O304" s="61"/>
      <c r="P304" s="192">
        <f>O304*H304</f>
        <v>0</v>
      </c>
      <c r="Q304" s="192">
        <v>1.8907700000000001</v>
      </c>
      <c r="R304" s="192">
        <f>Q304*H304</f>
        <v>28.285919200000002</v>
      </c>
      <c r="S304" s="192">
        <v>0</v>
      </c>
      <c r="T304" s="193">
        <f>S304*H304</f>
        <v>0</v>
      </c>
      <c r="AR304" s="18" t="s">
        <v>185</v>
      </c>
      <c r="AT304" s="18" t="s">
        <v>180</v>
      </c>
      <c r="AU304" s="18" t="s">
        <v>85</v>
      </c>
      <c r="AY304" s="18" t="s">
        <v>178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83</v>
      </c>
      <c r="BK304" s="194">
        <f>ROUND(I304*H304,2)</f>
        <v>0</v>
      </c>
      <c r="BL304" s="18" t="s">
        <v>185</v>
      </c>
      <c r="BM304" s="18" t="s">
        <v>4999</v>
      </c>
    </row>
    <row r="305" spans="2:51" s="1" customFormat="1" ht="11.25">
      <c r="B305" s="35"/>
      <c r="C305" s="36"/>
      <c r="D305" s="195" t="s">
        <v>187</v>
      </c>
      <c r="E305" s="36"/>
      <c r="F305" s="196" t="s">
        <v>3011</v>
      </c>
      <c r="G305" s="36"/>
      <c r="H305" s="36"/>
      <c r="I305" s="113"/>
      <c r="J305" s="36"/>
      <c r="K305" s="36"/>
      <c r="L305" s="39"/>
      <c r="M305" s="197"/>
      <c r="N305" s="61"/>
      <c r="O305" s="61"/>
      <c r="P305" s="61"/>
      <c r="Q305" s="61"/>
      <c r="R305" s="61"/>
      <c r="S305" s="61"/>
      <c r="T305" s="62"/>
      <c r="AT305" s="18" t="s">
        <v>187</v>
      </c>
      <c r="AU305" s="18" t="s">
        <v>85</v>
      </c>
    </row>
    <row r="306" spans="2:51" s="12" customFormat="1" ht="11.25">
      <c r="B306" s="198"/>
      <c r="C306" s="199"/>
      <c r="D306" s="195" t="s">
        <v>189</v>
      </c>
      <c r="E306" s="200" t="s">
        <v>19</v>
      </c>
      <c r="F306" s="201" t="s">
        <v>5000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85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51" s="12" customFormat="1" ht="11.25">
      <c r="B307" s="198"/>
      <c r="C307" s="199"/>
      <c r="D307" s="195" t="s">
        <v>189</v>
      </c>
      <c r="E307" s="200" t="s">
        <v>19</v>
      </c>
      <c r="F307" s="201" t="s">
        <v>5001</v>
      </c>
      <c r="G307" s="199"/>
      <c r="H307" s="200" t="s">
        <v>19</v>
      </c>
      <c r="I307" s="202"/>
      <c r="J307" s="199"/>
      <c r="K307" s="199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189</v>
      </c>
      <c r="AU307" s="207" t="s">
        <v>85</v>
      </c>
      <c r="AV307" s="12" t="s">
        <v>83</v>
      </c>
      <c r="AW307" s="12" t="s">
        <v>35</v>
      </c>
      <c r="AX307" s="12" t="s">
        <v>75</v>
      </c>
      <c r="AY307" s="207" t="s">
        <v>178</v>
      </c>
    </row>
    <row r="308" spans="2:51" s="12" customFormat="1" ht="11.25">
      <c r="B308" s="198"/>
      <c r="C308" s="199"/>
      <c r="D308" s="195" t="s">
        <v>189</v>
      </c>
      <c r="E308" s="200" t="s">
        <v>19</v>
      </c>
      <c r="F308" s="201" t="s">
        <v>5002</v>
      </c>
      <c r="G308" s="199"/>
      <c r="H308" s="200" t="s">
        <v>19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189</v>
      </c>
      <c r="AU308" s="207" t="s">
        <v>85</v>
      </c>
      <c r="AV308" s="12" t="s">
        <v>83</v>
      </c>
      <c r="AW308" s="12" t="s">
        <v>35</v>
      </c>
      <c r="AX308" s="12" t="s">
        <v>75</v>
      </c>
      <c r="AY308" s="207" t="s">
        <v>178</v>
      </c>
    </row>
    <row r="309" spans="2:51" s="12" customFormat="1" ht="11.25">
      <c r="B309" s="198"/>
      <c r="C309" s="199"/>
      <c r="D309" s="195" t="s">
        <v>189</v>
      </c>
      <c r="E309" s="200" t="s">
        <v>19</v>
      </c>
      <c r="F309" s="201" t="s">
        <v>4874</v>
      </c>
      <c r="G309" s="199"/>
      <c r="H309" s="200" t="s">
        <v>19</v>
      </c>
      <c r="I309" s="202"/>
      <c r="J309" s="199"/>
      <c r="K309" s="199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189</v>
      </c>
      <c r="AU309" s="207" t="s">
        <v>85</v>
      </c>
      <c r="AV309" s="12" t="s">
        <v>83</v>
      </c>
      <c r="AW309" s="12" t="s">
        <v>35</v>
      </c>
      <c r="AX309" s="12" t="s">
        <v>75</v>
      </c>
      <c r="AY309" s="207" t="s">
        <v>178</v>
      </c>
    </row>
    <row r="310" spans="2:51" s="13" customFormat="1" ht="11.25">
      <c r="B310" s="208"/>
      <c r="C310" s="209"/>
      <c r="D310" s="195" t="s">
        <v>189</v>
      </c>
      <c r="E310" s="210" t="s">
        <v>19</v>
      </c>
      <c r="F310" s="211" t="s">
        <v>5003</v>
      </c>
      <c r="G310" s="209"/>
      <c r="H310" s="212">
        <v>4.26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189</v>
      </c>
      <c r="AU310" s="218" t="s">
        <v>85</v>
      </c>
      <c r="AV310" s="13" t="s">
        <v>85</v>
      </c>
      <c r="AW310" s="13" t="s">
        <v>35</v>
      </c>
      <c r="AX310" s="13" t="s">
        <v>75</v>
      </c>
      <c r="AY310" s="218" t="s">
        <v>178</v>
      </c>
    </row>
    <row r="311" spans="2:51" s="12" customFormat="1" ht="11.25">
      <c r="B311" s="198"/>
      <c r="C311" s="199"/>
      <c r="D311" s="195" t="s">
        <v>189</v>
      </c>
      <c r="E311" s="200" t="s">
        <v>19</v>
      </c>
      <c r="F311" s="201" t="s">
        <v>4880</v>
      </c>
      <c r="G311" s="199"/>
      <c r="H311" s="200" t="s">
        <v>19</v>
      </c>
      <c r="I311" s="202"/>
      <c r="J311" s="199"/>
      <c r="K311" s="199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189</v>
      </c>
      <c r="AU311" s="207" t="s">
        <v>85</v>
      </c>
      <c r="AV311" s="12" t="s">
        <v>83</v>
      </c>
      <c r="AW311" s="12" t="s">
        <v>35</v>
      </c>
      <c r="AX311" s="12" t="s">
        <v>75</v>
      </c>
      <c r="AY311" s="207" t="s">
        <v>178</v>
      </c>
    </row>
    <row r="312" spans="2:51" s="12" customFormat="1" ht="11.25">
      <c r="B312" s="198"/>
      <c r="C312" s="199"/>
      <c r="D312" s="195" t="s">
        <v>189</v>
      </c>
      <c r="E312" s="200" t="s">
        <v>19</v>
      </c>
      <c r="F312" s="201" t="s">
        <v>4980</v>
      </c>
      <c r="G312" s="199"/>
      <c r="H312" s="200" t="s">
        <v>19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189</v>
      </c>
      <c r="AU312" s="207" t="s">
        <v>85</v>
      </c>
      <c r="AV312" s="12" t="s">
        <v>83</v>
      </c>
      <c r="AW312" s="12" t="s">
        <v>35</v>
      </c>
      <c r="AX312" s="12" t="s">
        <v>75</v>
      </c>
      <c r="AY312" s="207" t="s">
        <v>178</v>
      </c>
    </row>
    <row r="313" spans="2:51" s="13" customFormat="1" ht="11.25">
      <c r="B313" s="208"/>
      <c r="C313" s="209"/>
      <c r="D313" s="195" t="s">
        <v>189</v>
      </c>
      <c r="E313" s="210" t="s">
        <v>19</v>
      </c>
      <c r="F313" s="211" t="s">
        <v>5004</v>
      </c>
      <c r="G313" s="209"/>
      <c r="H313" s="212">
        <v>1.1200000000000001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189</v>
      </c>
      <c r="AU313" s="218" t="s">
        <v>85</v>
      </c>
      <c r="AV313" s="13" t="s">
        <v>85</v>
      </c>
      <c r="AW313" s="13" t="s">
        <v>35</v>
      </c>
      <c r="AX313" s="13" t="s">
        <v>75</v>
      </c>
      <c r="AY313" s="218" t="s">
        <v>178</v>
      </c>
    </row>
    <row r="314" spans="2:51" s="15" customFormat="1" ht="11.25">
      <c r="B314" s="230"/>
      <c r="C314" s="231"/>
      <c r="D314" s="195" t="s">
        <v>189</v>
      </c>
      <c r="E314" s="232" t="s">
        <v>19</v>
      </c>
      <c r="F314" s="233" t="s">
        <v>274</v>
      </c>
      <c r="G314" s="231"/>
      <c r="H314" s="234">
        <v>5.38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189</v>
      </c>
      <c r="AU314" s="240" t="s">
        <v>85</v>
      </c>
      <c r="AV314" s="15" t="s">
        <v>198</v>
      </c>
      <c r="AW314" s="15" t="s">
        <v>35</v>
      </c>
      <c r="AX314" s="15" t="s">
        <v>75</v>
      </c>
      <c r="AY314" s="240" t="s">
        <v>178</v>
      </c>
    </row>
    <row r="315" spans="2:51" s="12" customFormat="1" ht="11.25">
      <c r="B315" s="198"/>
      <c r="C315" s="199"/>
      <c r="D315" s="195" t="s">
        <v>189</v>
      </c>
      <c r="E315" s="200" t="s">
        <v>19</v>
      </c>
      <c r="F315" s="201" t="s">
        <v>5005</v>
      </c>
      <c r="G315" s="199"/>
      <c r="H315" s="200" t="s">
        <v>19</v>
      </c>
      <c r="I315" s="202"/>
      <c r="J315" s="199"/>
      <c r="K315" s="199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189</v>
      </c>
      <c r="AU315" s="207" t="s">
        <v>85</v>
      </c>
      <c r="AV315" s="12" t="s">
        <v>83</v>
      </c>
      <c r="AW315" s="12" t="s">
        <v>35</v>
      </c>
      <c r="AX315" s="12" t="s">
        <v>75</v>
      </c>
      <c r="AY315" s="207" t="s">
        <v>178</v>
      </c>
    </row>
    <row r="316" spans="2:51" s="12" customFormat="1" ht="11.25">
      <c r="B316" s="198"/>
      <c r="C316" s="199"/>
      <c r="D316" s="195" t="s">
        <v>189</v>
      </c>
      <c r="E316" s="200" t="s">
        <v>19</v>
      </c>
      <c r="F316" s="201" t="s">
        <v>4883</v>
      </c>
      <c r="G316" s="199"/>
      <c r="H316" s="200" t="s">
        <v>19</v>
      </c>
      <c r="I316" s="202"/>
      <c r="J316" s="199"/>
      <c r="K316" s="199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189</v>
      </c>
      <c r="AU316" s="207" t="s">
        <v>85</v>
      </c>
      <c r="AV316" s="12" t="s">
        <v>83</v>
      </c>
      <c r="AW316" s="12" t="s">
        <v>35</v>
      </c>
      <c r="AX316" s="12" t="s">
        <v>75</v>
      </c>
      <c r="AY316" s="207" t="s">
        <v>178</v>
      </c>
    </row>
    <row r="317" spans="2:51" s="13" customFormat="1" ht="11.25">
      <c r="B317" s="208"/>
      <c r="C317" s="209"/>
      <c r="D317" s="195" t="s">
        <v>189</v>
      </c>
      <c r="E317" s="210" t="s">
        <v>19</v>
      </c>
      <c r="F317" s="211" t="s">
        <v>5006</v>
      </c>
      <c r="G317" s="209"/>
      <c r="H317" s="212">
        <v>1.68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189</v>
      </c>
      <c r="AU317" s="218" t="s">
        <v>85</v>
      </c>
      <c r="AV317" s="13" t="s">
        <v>85</v>
      </c>
      <c r="AW317" s="13" t="s">
        <v>35</v>
      </c>
      <c r="AX317" s="13" t="s">
        <v>75</v>
      </c>
      <c r="AY317" s="218" t="s">
        <v>178</v>
      </c>
    </row>
    <row r="318" spans="2:51" s="13" customFormat="1" ht="11.25">
      <c r="B318" s="208"/>
      <c r="C318" s="209"/>
      <c r="D318" s="195" t="s">
        <v>189</v>
      </c>
      <c r="E318" s="210" t="s">
        <v>19</v>
      </c>
      <c r="F318" s="211" t="s">
        <v>5007</v>
      </c>
      <c r="G318" s="209"/>
      <c r="H318" s="212">
        <v>0.88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85</v>
      </c>
      <c r="AV318" s="13" t="s">
        <v>85</v>
      </c>
      <c r="AW318" s="13" t="s">
        <v>35</v>
      </c>
      <c r="AX318" s="13" t="s">
        <v>75</v>
      </c>
      <c r="AY318" s="218" t="s">
        <v>178</v>
      </c>
    </row>
    <row r="319" spans="2:51" s="12" customFormat="1" ht="11.25">
      <c r="B319" s="198"/>
      <c r="C319" s="199"/>
      <c r="D319" s="195" t="s">
        <v>189</v>
      </c>
      <c r="E319" s="200" t="s">
        <v>19</v>
      </c>
      <c r="F319" s="201" t="s">
        <v>4886</v>
      </c>
      <c r="G319" s="199"/>
      <c r="H319" s="200" t="s">
        <v>19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189</v>
      </c>
      <c r="AU319" s="207" t="s">
        <v>85</v>
      </c>
      <c r="AV319" s="12" t="s">
        <v>83</v>
      </c>
      <c r="AW319" s="12" t="s">
        <v>35</v>
      </c>
      <c r="AX319" s="12" t="s">
        <v>75</v>
      </c>
      <c r="AY319" s="207" t="s">
        <v>178</v>
      </c>
    </row>
    <row r="320" spans="2:51" s="13" customFormat="1" ht="11.25">
      <c r="B320" s="208"/>
      <c r="C320" s="209"/>
      <c r="D320" s="195" t="s">
        <v>189</v>
      </c>
      <c r="E320" s="210" t="s">
        <v>19</v>
      </c>
      <c r="F320" s="211" t="s">
        <v>5008</v>
      </c>
      <c r="G320" s="209"/>
      <c r="H320" s="212">
        <v>1.9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189</v>
      </c>
      <c r="AU320" s="218" t="s">
        <v>85</v>
      </c>
      <c r="AV320" s="13" t="s">
        <v>85</v>
      </c>
      <c r="AW320" s="13" t="s">
        <v>35</v>
      </c>
      <c r="AX320" s="13" t="s">
        <v>75</v>
      </c>
      <c r="AY320" s="218" t="s">
        <v>178</v>
      </c>
    </row>
    <row r="321" spans="2:51" s="13" customFormat="1" ht="11.25">
      <c r="B321" s="208"/>
      <c r="C321" s="209"/>
      <c r="D321" s="195" t="s">
        <v>189</v>
      </c>
      <c r="E321" s="210" t="s">
        <v>19</v>
      </c>
      <c r="F321" s="211" t="s">
        <v>5007</v>
      </c>
      <c r="G321" s="209"/>
      <c r="H321" s="212">
        <v>0.88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189</v>
      </c>
      <c r="AU321" s="218" t="s">
        <v>85</v>
      </c>
      <c r="AV321" s="13" t="s">
        <v>85</v>
      </c>
      <c r="AW321" s="13" t="s">
        <v>35</v>
      </c>
      <c r="AX321" s="13" t="s">
        <v>75</v>
      </c>
      <c r="AY321" s="218" t="s">
        <v>178</v>
      </c>
    </row>
    <row r="322" spans="2:51" s="12" customFormat="1" ht="11.25">
      <c r="B322" s="198"/>
      <c r="C322" s="199"/>
      <c r="D322" s="195" t="s">
        <v>189</v>
      </c>
      <c r="E322" s="200" t="s">
        <v>19</v>
      </c>
      <c r="F322" s="201" t="s">
        <v>5009</v>
      </c>
      <c r="G322" s="199"/>
      <c r="H322" s="200" t="s">
        <v>19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189</v>
      </c>
      <c r="AU322" s="207" t="s">
        <v>85</v>
      </c>
      <c r="AV322" s="12" t="s">
        <v>83</v>
      </c>
      <c r="AW322" s="12" t="s">
        <v>35</v>
      </c>
      <c r="AX322" s="12" t="s">
        <v>75</v>
      </c>
      <c r="AY322" s="207" t="s">
        <v>178</v>
      </c>
    </row>
    <row r="323" spans="2:51" s="12" customFormat="1" ht="11.25">
      <c r="B323" s="198"/>
      <c r="C323" s="199"/>
      <c r="D323" s="195" t="s">
        <v>189</v>
      </c>
      <c r="E323" s="200" t="s">
        <v>19</v>
      </c>
      <c r="F323" s="201" t="s">
        <v>4889</v>
      </c>
      <c r="G323" s="199"/>
      <c r="H323" s="200" t="s">
        <v>19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189</v>
      </c>
      <c r="AU323" s="207" t="s">
        <v>85</v>
      </c>
      <c r="AV323" s="12" t="s">
        <v>83</v>
      </c>
      <c r="AW323" s="12" t="s">
        <v>35</v>
      </c>
      <c r="AX323" s="12" t="s">
        <v>75</v>
      </c>
      <c r="AY323" s="207" t="s">
        <v>178</v>
      </c>
    </row>
    <row r="324" spans="2:51" s="13" customFormat="1" ht="11.25">
      <c r="B324" s="208"/>
      <c r="C324" s="209"/>
      <c r="D324" s="195" t="s">
        <v>189</v>
      </c>
      <c r="E324" s="210" t="s">
        <v>19</v>
      </c>
      <c r="F324" s="211" t="s">
        <v>5010</v>
      </c>
      <c r="G324" s="209"/>
      <c r="H324" s="212">
        <v>2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189</v>
      </c>
      <c r="AU324" s="218" t="s">
        <v>85</v>
      </c>
      <c r="AV324" s="13" t="s">
        <v>85</v>
      </c>
      <c r="AW324" s="13" t="s">
        <v>35</v>
      </c>
      <c r="AX324" s="13" t="s">
        <v>75</v>
      </c>
      <c r="AY324" s="218" t="s">
        <v>178</v>
      </c>
    </row>
    <row r="325" spans="2:51" s="12" customFormat="1" ht="11.25">
      <c r="B325" s="198"/>
      <c r="C325" s="199"/>
      <c r="D325" s="195" t="s">
        <v>189</v>
      </c>
      <c r="E325" s="200" t="s">
        <v>19</v>
      </c>
      <c r="F325" s="201" t="s">
        <v>4891</v>
      </c>
      <c r="G325" s="199"/>
      <c r="H325" s="200" t="s">
        <v>19</v>
      </c>
      <c r="I325" s="202"/>
      <c r="J325" s="199"/>
      <c r="K325" s="199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189</v>
      </c>
      <c r="AU325" s="207" t="s">
        <v>85</v>
      </c>
      <c r="AV325" s="12" t="s">
        <v>83</v>
      </c>
      <c r="AW325" s="12" t="s">
        <v>35</v>
      </c>
      <c r="AX325" s="12" t="s">
        <v>75</v>
      </c>
      <c r="AY325" s="207" t="s">
        <v>178</v>
      </c>
    </row>
    <row r="326" spans="2:51" s="13" customFormat="1" ht="11.25">
      <c r="B326" s="208"/>
      <c r="C326" s="209"/>
      <c r="D326" s="195" t="s">
        <v>189</v>
      </c>
      <c r="E326" s="210" t="s">
        <v>19</v>
      </c>
      <c r="F326" s="211" t="s">
        <v>5011</v>
      </c>
      <c r="G326" s="209"/>
      <c r="H326" s="212">
        <v>1.28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189</v>
      </c>
      <c r="AU326" s="218" t="s">
        <v>85</v>
      </c>
      <c r="AV326" s="13" t="s">
        <v>85</v>
      </c>
      <c r="AW326" s="13" t="s">
        <v>35</v>
      </c>
      <c r="AX326" s="13" t="s">
        <v>75</v>
      </c>
      <c r="AY326" s="218" t="s">
        <v>178</v>
      </c>
    </row>
    <row r="327" spans="2:51" s="15" customFormat="1" ht="11.25">
      <c r="B327" s="230"/>
      <c r="C327" s="231"/>
      <c r="D327" s="195" t="s">
        <v>189</v>
      </c>
      <c r="E327" s="232" t="s">
        <v>19</v>
      </c>
      <c r="F327" s="233" t="s">
        <v>274</v>
      </c>
      <c r="G327" s="231"/>
      <c r="H327" s="234">
        <v>8.6199999999999992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189</v>
      </c>
      <c r="AU327" s="240" t="s">
        <v>85</v>
      </c>
      <c r="AV327" s="15" t="s">
        <v>198</v>
      </c>
      <c r="AW327" s="15" t="s">
        <v>35</v>
      </c>
      <c r="AX327" s="15" t="s">
        <v>75</v>
      </c>
      <c r="AY327" s="240" t="s">
        <v>178</v>
      </c>
    </row>
    <row r="328" spans="2:51" s="12" customFormat="1" ht="11.25">
      <c r="B328" s="198"/>
      <c r="C328" s="199"/>
      <c r="D328" s="195" t="s">
        <v>189</v>
      </c>
      <c r="E328" s="200" t="s">
        <v>19</v>
      </c>
      <c r="F328" s="201" t="s">
        <v>5012</v>
      </c>
      <c r="G328" s="199"/>
      <c r="H328" s="200" t="s">
        <v>19</v>
      </c>
      <c r="I328" s="202"/>
      <c r="J328" s="199"/>
      <c r="K328" s="199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189</v>
      </c>
      <c r="AU328" s="207" t="s">
        <v>85</v>
      </c>
      <c r="AV328" s="12" t="s">
        <v>83</v>
      </c>
      <c r="AW328" s="12" t="s">
        <v>35</v>
      </c>
      <c r="AX328" s="12" t="s">
        <v>75</v>
      </c>
      <c r="AY328" s="207" t="s">
        <v>178</v>
      </c>
    </row>
    <row r="329" spans="2:51" s="12" customFormat="1" ht="11.25">
      <c r="B329" s="198"/>
      <c r="C329" s="199"/>
      <c r="D329" s="195" t="s">
        <v>189</v>
      </c>
      <c r="E329" s="200" t="s">
        <v>19</v>
      </c>
      <c r="F329" s="201" t="s">
        <v>4882</v>
      </c>
      <c r="G329" s="199"/>
      <c r="H329" s="200" t="s">
        <v>19</v>
      </c>
      <c r="I329" s="202"/>
      <c r="J329" s="199"/>
      <c r="K329" s="199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189</v>
      </c>
      <c r="AU329" s="207" t="s">
        <v>85</v>
      </c>
      <c r="AV329" s="12" t="s">
        <v>83</v>
      </c>
      <c r="AW329" s="12" t="s">
        <v>35</v>
      </c>
      <c r="AX329" s="12" t="s">
        <v>75</v>
      </c>
      <c r="AY329" s="207" t="s">
        <v>178</v>
      </c>
    </row>
    <row r="330" spans="2:51" s="12" customFormat="1" ht="11.25">
      <c r="B330" s="198"/>
      <c r="C330" s="199"/>
      <c r="D330" s="195" t="s">
        <v>189</v>
      </c>
      <c r="E330" s="200" t="s">
        <v>19</v>
      </c>
      <c r="F330" s="201" t="s">
        <v>4899</v>
      </c>
      <c r="G330" s="199"/>
      <c r="H330" s="200" t="s">
        <v>19</v>
      </c>
      <c r="I330" s="202"/>
      <c r="J330" s="199"/>
      <c r="K330" s="199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189</v>
      </c>
      <c r="AU330" s="207" t="s">
        <v>85</v>
      </c>
      <c r="AV330" s="12" t="s">
        <v>83</v>
      </c>
      <c r="AW330" s="12" t="s">
        <v>35</v>
      </c>
      <c r="AX330" s="12" t="s">
        <v>75</v>
      </c>
      <c r="AY330" s="207" t="s">
        <v>178</v>
      </c>
    </row>
    <row r="331" spans="2:51" s="13" customFormat="1" ht="11.25">
      <c r="B331" s="208"/>
      <c r="C331" s="209"/>
      <c r="D331" s="195" t="s">
        <v>189</v>
      </c>
      <c r="E331" s="210" t="s">
        <v>19</v>
      </c>
      <c r="F331" s="211" t="s">
        <v>5013</v>
      </c>
      <c r="G331" s="209"/>
      <c r="H331" s="212">
        <v>0.36</v>
      </c>
      <c r="I331" s="213"/>
      <c r="J331" s="209"/>
      <c r="K331" s="209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189</v>
      </c>
      <c r="AU331" s="218" t="s">
        <v>85</v>
      </c>
      <c r="AV331" s="13" t="s">
        <v>85</v>
      </c>
      <c r="AW331" s="13" t="s">
        <v>35</v>
      </c>
      <c r="AX331" s="13" t="s">
        <v>75</v>
      </c>
      <c r="AY331" s="218" t="s">
        <v>178</v>
      </c>
    </row>
    <row r="332" spans="2:51" s="12" customFormat="1" ht="11.25">
      <c r="B332" s="198"/>
      <c r="C332" s="199"/>
      <c r="D332" s="195" t="s">
        <v>189</v>
      </c>
      <c r="E332" s="200" t="s">
        <v>19</v>
      </c>
      <c r="F332" s="201" t="s">
        <v>4901</v>
      </c>
      <c r="G332" s="199"/>
      <c r="H332" s="200" t="s">
        <v>19</v>
      </c>
      <c r="I332" s="202"/>
      <c r="J332" s="199"/>
      <c r="K332" s="199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189</v>
      </c>
      <c r="AU332" s="207" t="s">
        <v>85</v>
      </c>
      <c r="AV332" s="12" t="s">
        <v>83</v>
      </c>
      <c r="AW332" s="12" t="s">
        <v>35</v>
      </c>
      <c r="AX332" s="12" t="s">
        <v>75</v>
      </c>
      <c r="AY332" s="207" t="s">
        <v>178</v>
      </c>
    </row>
    <row r="333" spans="2:51" s="13" customFormat="1" ht="11.25">
      <c r="B333" s="208"/>
      <c r="C333" s="209"/>
      <c r="D333" s="195" t="s">
        <v>189</v>
      </c>
      <c r="E333" s="210" t="s">
        <v>19</v>
      </c>
      <c r="F333" s="211" t="s">
        <v>5013</v>
      </c>
      <c r="G333" s="209"/>
      <c r="H333" s="212">
        <v>0.36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189</v>
      </c>
      <c r="AU333" s="218" t="s">
        <v>85</v>
      </c>
      <c r="AV333" s="13" t="s">
        <v>85</v>
      </c>
      <c r="AW333" s="13" t="s">
        <v>35</v>
      </c>
      <c r="AX333" s="13" t="s">
        <v>75</v>
      </c>
      <c r="AY333" s="218" t="s">
        <v>178</v>
      </c>
    </row>
    <row r="334" spans="2:51" s="15" customFormat="1" ht="11.25">
      <c r="B334" s="230"/>
      <c r="C334" s="231"/>
      <c r="D334" s="195" t="s">
        <v>189</v>
      </c>
      <c r="E334" s="232" t="s">
        <v>19</v>
      </c>
      <c r="F334" s="233" t="s">
        <v>274</v>
      </c>
      <c r="G334" s="231"/>
      <c r="H334" s="234">
        <v>0.72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189</v>
      </c>
      <c r="AU334" s="240" t="s">
        <v>85</v>
      </c>
      <c r="AV334" s="15" t="s">
        <v>198</v>
      </c>
      <c r="AW334" s="15" t="s">
        <v>35</v>
      </c>
      <c r="AX334" s="15" t="s">
        <v>75</v>
      </c>
      <c r="AY334" s="240" t="s">
        <v>178</v>
      </c>
    </row>
    <row r="335" spans="2:51" s="12" customFormat="1" ht="11.25">
      <c r="B335" s="198"/>
      <c r="C335" s="199"/>
      <c r="D335" s="195" t="s">
        <v>189</v>
      </c>
      <c r="E335" s="200" t="s">
        <v>19</v>
      </c>
      <c r="F335" s="201" t="s">
        <v>5014</v>
      </c>
      <c r="G335" s="199"/>
      <c r="H335" s="200" t="s">
        <v>19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189</v>
      </c>
      <c r="AU335" s="207" t="s">
        <v>85</v>
      </c>
      <c r="AV335" s="12" t="s">
        <v>83</v>
      </c>
      <c r="AW335" s="12" t="s">
        <v>35</v>
      </c>
      <c r="AX335" s="12" t="s">
        <v>75</v>
      </c>
      <c r="AY335" s="207" t="s">
        <v>178</v>
      </c>
    </row>
    <row r="336" spans="2:51" s="13" customFormat="1" ht="11.25">
      <c r="B336" s="208"/>
      <c r="C336" s="209"/>
      <c r="D336" s="195" t="s">
        <v>189</v>
      </c>
      <c r="E336" s="210" t="s">
        <v>19</v>
      </c>
      <c r="F336" s="211" t="s">
        <v>5015</v>
      </c>
      <c r="G336" s="209"/>
      <c r="H336" s="212">
        <v>0.24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189</v>
      </c>
      <c r="AU336" s="218" t="s">
        <v>85</v>
      </c>
      <c r="AV336" s="13" t="s">
        <v>85</v>
      </c>
      <c r="AW336" s="13" t="s">
        <v>35</v>
      </c>
      <c r="AX336" s="13" t="s">
        <v>75</v>
      </c>
      <c r="AY336" s="218" t="s">
        <v>178</v>
      </c>
    </row>
    <row r="337" spans="2:65" s="14" customFormat="1" ht="11.25">
      <c r="B337" s="219"/>
      <c r="C337" s="220"/>
      <c r="D337" s="195" t="s">
        <v>189</v>
      </c>
      <c r="E337" s="221" t="s">
        <v>19</v>
      </c>
      <c r="F337" s="222" t="s">
        <v>258</v>
      </c>
      <c r="G337" s="220"/>
      <c r="H337" s="223">
        <v>14.96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189</v>
      </c>
      <c r="AU337" s="229" t="s">
        <v>85</v>
      </c>
      <c r="AV337" s="14" t="s">
        <v>185</v>
      </c>
      <c r="AW337" s="14" t="s">
        <v>35</v>
      </c>
      <c r="AX337" s="14" t="s">
        <v>83</v>
      </c>
      <c r="AY337" s="229" t="s">
        <v>178</v>
      </c>
    </row>
    <row r="338" spans="2:65" s="11" customFormat="1" ht="22.9" customHeight="1">
      <c r="B338" s="167"/>
      <c r="C338" s="168"/>
      <c r="D338" s="169" t="s">
        <v>74</v>
      </c>
      <c r="E338" s="181" t="s">
        <v>230</v>
      </c>
      <c r="F338" s="181" t="s">
        <v>5016</v>
      </c>
      <c r="G338" s="168"/>
      <c r="H338" s="168"/>
      <c r="I338" s="171"/>
      <c r="J338" s="182">
        <f>BK338</f>
        <v>0</v>
      </c>
      <c r="K338" s="168"/>
      <c r="L338" s="173"/>
      <c r="M338" s="174"/>
      <c r="N338" s="175"/>
      <c r="O338" s="175"/>
      <c r="P338" s="176">
        <f>SUM(P339:P456)</f>
        <v>0</v>
      </c>
      <c r="Q338" s="175"/>
      <c r="R338" s="176">
        <f>SUM(R339:R456)</f>
        <v>0.3076272000000001</v>
      </c>
      <c r="S338" s="175"/>
      <c r="T338" s="177">
        <f>SUM(T339:T456)</f>
        <v>0</v>
      </c>
      <c r="AR338" s="178" t="s">
        <v>83</v>
      </c>
      <c r="AT338" s="179" t="s">
        <v>74</v>
      </c>
      <c r="AU338" s="179" t="s">
        <v>83</v>
      </c>
      <c r="AY338" s="178" t="s">
        <v>178</v>
      </c>
      <c r="BK338" s="180">
        <f>SUM(BK339:BK456)</f>
        <v>0</v>
      </c>
    </row>
    <row r="339" spans="2:65" s="1" customFormat="1" ht="16.5" customHeight="1">
      <c r="B339" s="35"/>
      <c r="C339" s="183" t="s">
        <v>341</v>
      </c>
      <c r="D339" s="183" t="s">
        <v>180</v>
      </c>
      <c r="E339" s="184" t="s">
        <v>5017</v>
      </c>
      <c r="F339" s="185" t="s">
        <v>5018</v>
      </c>
      <c r="G339" s="186" t="s">
        <v>496</v>
      </c>
      <c r="H339" s="187">
        <v>85</v>
      </c>
      <c r="I339" s="188"/>
      <c r="J339" s="189">
        <f>ROUND(I339*H339,2)</f>
        <v>0</v>
      </c>
      <c r="K339" s="185" t="s">
        <v>212</v>
      </c>
      <c r="L339" s="39"/>
      <c r="M339" s="190" t="s">
        <v>19</v>
      </c>
      <c r="N339" s="191" t="s">
        <v>46</v>
      </c>
      <c r="O339" s="61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AR339" s="18" t="s">
        <v>185</v>
      </c>
      <c r="AT339" s="18" t="s">
        <v>180</v>
      </c>
      <c r="AU339" s="18" t="s">
        <v>85</v>
      </c>
      <c r="AY339" s="18" t="s">
        <v>178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8" t="s">
        <v>83</v>
      </c>
      <c r="BK339" s="194">
        <f>ROUND(I339*H339,2)</f>
        <v>0</v>
      </c>
      <c r="BL339" s="18" t="s">
        <v>185</v>
      </c>
      <c r="BM339" s="18" t="s">
        <v>5019</v>
      </c>
    </row>
    <row r="340" spans="2:65" s="1" customFormat="1" ht="19.5">
      <c r="B340" s="35"/>
      <c r="C340" s="36"/>
      <c r="D340" s="195" t="s">
        <v>187</v>
      </c>
      <c r="E340" s="36"/>
      <c r="F340" s="196" t="s">
        <v>5020</v>
      </c>
      <c r="G340" s="36"/>
      <c r="H340" s="36"/>
      <c r="I340" s="113"/>
      <c r="J340" s="36"/>
      <c r="K340" s="36"/>
      <c r="L340" s="39"/>
      <c r="M340" s="197"/>
      <c r="N340" s="61"/>
      <c r="O340" s="61"/>
      <c r="P340" s="61"/>
      <c r="Q340" s="61"/>
      <c r="R340" s="61"/>
      <c r="S340" s="61"/>
      <c r="T340" s="62"/>
      <c r="AT340" s="18" t="s">
        <v>187</v>
      </c>
      <c r="AU340" s="18" t="s">
        <v>85</v>
      </c>
    </row>
    <row r="341" spans="2:65" s="12" customFormat="1" ht="11.25">
      <c r="B341" s="198"/>
      <c r="C341" s="199"/>
      <c r="D341" s="195" t="s">
        <v>189</v>
      </c>
      <c r="E341" s="200" t="s">
        <v>19</v>
      </c>
      <c r="F341" s="201" t="s">
        <v>5021</v>
      </c>
      <c r="G341" s="199"/>
      <c r="H341" s="200" t="s">
        <v>19</v>
      </c>
      <c r="I341" s="202"/>
      <c r="J341" s="199"/>
      <c r="K341" s="199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189</v>
      </c>
      <c r="AU341" s="207" t="s">
        <v>85</v>
      </c>
      <c r="AV341" s="12" t="s">
        <v>83</v>
      </c>
      <c r="AW341" s="12" t="s">
        <v>35</v>
      </c>
      <c r="AX341" s="12" t="s">
        <v>75</v>
      </c>
      <c r="AY341" s="207" t="s">
        <v>178</v>
      </c>
    </row>
    <row r="342" spans="2:65" s="13" customFormat="1" ht="11.25">
      <c r="B342" s="208"/>
      <c r="C342" s="209"/>
      <c r="D342" s="195" t="s">
        <v>189</v>
      </c>
      <c r="E342" s="210" t="s">
        <v>19</v>
      </c>
      <c r="F342" s="211" t="s">
        <v>1461</v>
      </c>
      <c r="G342" s="209"/>
      <c r="H342" s="212">
        <v>85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189</v>
      </c>
      <c r="AU342" s="218" t="s">
        <v>85</v>
      </c>
      <c r="AV342" s="13" t="s">
        <v>85</v>
      </c>
      <c r="AW342" s="13" t="s">
        <v>35</v>
      </c>
      <c r="AX342" s="13" t="s">
        <v>83</v>
      </c>
      <c r="AY342" s="218" t="s">
        <v>178</v>
      </c>
    </row>
    <row r="343" spans="2:65" s="1" customFormat="1" ht="16.5" customHeight="1">
      <c r="B343" s="35"/>
      <c r="C343" s="245" t="s">
        <v>346</v>
      </c>
      <c r="D343" s="245" t="s">
        <v>970</v>
      </c>
      <c r="E343" s="246" t="s">
        <v>5022</v>
      </c>
      <c r="F343" s="247" t="s">
        <v>5023</v>
      </c>
      <c r="G343" s="248" t="s">
        <v>496</v>
      </c>
      <c r="H343" s="249">
        <v>86.7</v>
      </c>
      <c r="I343" s="250"/>
      <c r="J343" s="251">
        <f>ROUND(I343*H343,2)</f>
        <v>0</v>
      </c>
      <c r="K343" s="247" t="s">
        <v>184</v>
      </c>
      <c r="L343" s="252"/>
      <c r="M343" s="253" t="s">
        <v>19</v>
      </c>
      <c r="N343" s="254" t="s">
        <v>46</v>
      </c>
      <c r="O343" s="61"/>
      <c r="P343" s="192">
        <f>O343*H343</f>
        <v>0</v>
      </c>
      <c r="Q343" s="192">
        <v>1.7000000000000001E-4</v>
      </c>
      <c r="R343" s="192">
        <f>Q343*H343</f>
        <v>1.4739000000000002E-2</v>
      </c>
      <c r="S343" s="192">
        <v>0</v>
      </c>
      <c r="T343" s="193">
        <f>S343*H343</f>
        <v>0</v>
      </c>
      <c r="AR343" s="18" t="s">
        <v>230</v>
      </c>
      <c r="AT343" s="18" t="s">
        <v>970</v>
      </c>
      <c r="AU343" s="18" t="s">
        <v>85</v>
      </c>
      <c r="AY343" s="18" t="s">
        <v>178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83</v>
      </c>
      <c r="BK343" s="194">
        <f>ROUND(I343*H343,2)</f>
        <v>0</v>
      </c>
      <c r="BL343" s="18" t="s">
        <v>185</v>
      </c>
      <c r="BM343" s="18" t="s">
        <v>5024</v>
      </c>
    </row>
    <row r="344" spans="2:65" s="1" customFormat="1" ht="11.25">
      <c r="B344" s="35"/>
      <c r="C344" s="36"/>
      <c r="D344" s="195" t="s">
        <v>187</v>
      </c>
      <c r="E344" s="36"/>
      <c r="F344" s="196" t="s">
        <v>5023</v>
      </c>
      <c r="G344" s="36"/>
      <c r="H344" s="36"/>
      <c r="I344" s="113"/>
      <c r="J344" s="36"/>
      <c r="K344" s="36"/>
      <c r="L344" s="39"/>
      <c r="M344" s="197"/>
      <c r="N344" s="61"/>
      <c r="O344" s="61"/>
      <c r="P344" s="61"/>
      <c r="Q344" s="61"/>
      <c r="R344" s="61"/>
      <c r="S344" s="61"/>
      <c r="T344" s="62"/>
      <c r="AT344" s="18" t="s">
        <v>187</v>
      </c>
      <c r="AU344" s="18" t="s">
        <v>85</v>
      </c>
    </row>
    <row r="345" spans="2:65" s="13" customFormat="1" ht="11.25">
      <c r="B345" s="208"/>
      <c r="C345" s="209"/>
      <c r="D345" s="195" t="s">
        <v>189</v>
      </c>
      <c r="E345" s="209"/>
      <c r="F345" s="211" t="s">
        <v>5025</v>
      </c>
      <c r="G345" s="209"/>
      <c r="H345" s="212">
        <v>86.7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189</v>
      </c>
      <c r="AU345" s="218" t="s">
        <v>85</v>
      </c>
      <c r="AV345" s="13" t="s">
        <v>85</v>
      </c>
      <c r="AW345" s="13" t="s">
        <v>4</v>
      </c>
      <c r="AX345" s="13" t="s">
        <v>83</v>
      </c>
      <c r="AY345" s="218" t="s">
        <v>178</v>
      </c>
    </row>
    <row r="346" spans="2:65" s="1" customFormat="1" ht="16.5" customHeight="1">
      <c r="B346" s="35"/>
      <c r="C346" s="183" t="s">
        <v>350</v>
      </c>
      <c r="D346" s="183" t="s">
        <v>180</v>
      </c>
      <c r="E346" s="184" t="s">
        <v>5026</v>
      </c>
      <c r="F346" s="185" t="s">
        <v>5027</v>
      </c>
      <c r="G346" s="186" t="s">
        <v>496</v>
      </c>
      <c r="H346" s="187">
        <v>83</v>
      </c>
      <c r="I346" s="188"/>
      <c r="J346" s="189">
        <f>ROUND(I346*H346,2)</f>
        <v>0</v>
      </c>
      <c r="K346" s="185" t="s">
        <v>184</v>
      </c>
      <c r="L346" s="39"/>
      <c r="M346" s="190" t="s">
        <v>19</v>
      </c>
      <c r="N346" s="191" t="s">
        <v>46</v>
      </c>
      <c r="O346" s="61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AR346" s="18" t="s">
        <v>185</v>
      </c>
      <c r="AT346" s="18" t="s">
        <v>180</v>
      </c>
      <c r="AU346" s="18" t="s">
        <v>85</v>
      </c>
      <c r="AY346" s="18" t="s">
        <v>178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83</v>
      </c>
      <c r="BK346" s="194">
        <f>ROUND(I346*H346,2)</f>
        <v>0</v>
      </c>
      <c r="BL346" s="18" t="s">
        <v>185</v>
      </c>
      <c r="BM346" s="18" t="s">
        <v>5028</v>
      </c>
    </row>
    <row r="347" spans="2:65" s="1" customFormat="1" ht="19.5">
      <c r="B347" s="35"/>
      <c r="C347" s="36"/>
      <c r="D347" s="195" t="s">
        <v>187</v>
      </c>
      <c r="E347" s="36"/>
      <c r="F347" s="196" t="s">
        <v>5029</v>
      </c>
      <c r="G347" s="36"/>
      <c r="H347" s="36"/>
      <c r="I347" s="113"/>
      <c r="J347" s="36"/>
      <c r="K347" s="36"/>
      <c r="L347" s="39"/>
      <c r="M347" s="197"/>
      <c r="N347" s="61"/>
      <c r="O347" s="61"/>
      <c r="P347" s="61"/>
      <c r="Q347" s="61"/>
      <c r="R347" s="61"/>
      <c r="S347" s="61"/>
      <c r="T347" s="62"/>
      <c r="AT347" s="18" t="s">
        <v>187</v>
      </c>
      <c r="AU347" s="18" t="s">
        <v>85</v>
      </c>
    </row>
    <row r="348" spans="2:65" s="12" customFormat="1" ht="11.25">
      <c r="B348" s="198"/>
      <c r="C348" s="199"/>
      <c r="D348" s="195" t="s">
        <v>189</v>
      </c>
      <c r="E348" s="200" t="s">
        <v>19</v>
      </c>
      <c r="F348" s="201" t="s">
        <v>5030</v>
      </c>
      <c r="G348" s="199"/>
      <c r="H348" s="200" t="s">
        <v>19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189</v>
      </c>
      <c r="AU348" s="207" t="s">
        <v>85</v>
      </c>
      <c r="AV348" s="12" t="s">
        <v>83</v>
      </c>
      <c r="AW348" s="12" t="s">
        <v>35</v>
      </c>
      <c r="AX348" s="12" t="s">
        <v>75</v>
      </c>
      <c r="AY348" s="207" t="s">
        <v>178</v>
      </c>
    </row>
    <row r="349" spans="2:65" s="13" customFormat="1" ht="11.25">
      <c r="B349" s="208"/>
      <c r="C349" s="209"/>
      <c r="D349" s="195" t="s">
        <v>189</v>
      </c>
      <c r="E349" s="210" t="s">
        <v>19</v>
      </c>
      <c r="F349" s="211" t="s">
        <v>5031</v>
      </c>
      <c r="G349" s="209"/>
      <c r="H349" s="212">
        <v>83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189</v>
      </c>
      <c r="AU349" s="218" t="s">
        <v>85</v>
      </c>
      <c r="AV349" s="13" t="s">
        <v>85</v>
      </c>
      <c r="AW349" s="13" t="s">
        <v>35</v>
      </c>
      <c r="AX349" s="13" t="s">
        <v>83</v>
      </c>
      <c r="AY349" s="218" t="s">
        <v>178</v>
      </c>
    </row>
    <row r="350" spans="2:65" s="1" customFormat="1" ht="16.5" customHeight="1">
      <c r="B350" s="35"/>
      <c r="C350" s="245" t="s">
        <v>359</v>
      </c>
      <c r="D350" s="245" t="s">
        <v>970</v>
      </c>
      <c r="E350" s="246" t="s">
        <v>5032</v>
      </c>
      <c r="F350" s="247" t="s">
        <v>5033</v>
      </c>
      <c r="G350" s="248" t="s">
        <v>496</v>
      </c>
      <c r="H350" s="249">
        <v>84.66</v>
      </c>
      <c r="I350" s="250"/>
      <c r="J350" s="251">
        <f>ROUND(I350*H350,2)</f>
        <v>0</v>
      </c>
      <c r="K350" s="247" t="s">
        <v>184</v>
      </c>
      <c r="L350" s="252"/>
      <c r="M350" s="253" t="s">
        <v>19</v>
      </c>
      <c r="N350" s="254" t="s">
        <v>46</v>
      </c>
      <c r="O350" s="61"/>
      <c r="P350" s="192">
        <f>O350*H350</f>
        <v>0</v>
      </c>
      <c r="Q350" s="192">
        <v>2.7E-4</v>
      </c>
      <c r="R350" s="192">
        <f>Q350*H350</f>
        <v>2.2858199999999999E-2</v>
      </c>
      <c r="S350" s="192">
        <v>0</v>
      </c>
      <c r="T350" s="193">
        <f>S350*H350</f>
        <v>0</v>
      </c>
      <c r="AR350" s="18" t="s">
        <v>230</v>
      </c>
      <c r="AT350" s="18" t="s">
        <v>970</v>
      </c>
      <c r="AU350" s="18" t="s">
        <v>85</v>
      </c>
      <c r="AY350" s="18" t="s">
        <v>178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8" t="s">
        <v>83</v>
      </c>
      <c r="BK350" s="194">
        <f>ROUND(I350*H350,2)</f>
        <v>0</v>
      </c>
      <c r="BL350" s="18" t="s">
        <v>185</v>
      </c>
      <c r="BM350" s="18" t="s">
        <v>5034</v>
      </c>
    </row>
    <row r="351" spans="2:65" s="1" customFormat="1" ht="11.25">
      <c r="B351" s="35"/>
      <c r="C351" s="36"/>
      <c r="D351" s="195" t="s">
        <v>187</v>
      </c>
      <c r="E351" s="36"/>
      <c r="F351" s="196" t="s">
        <v>5033</v>
      </c>
      <c r="G351" s="36"/>
      <c r="H351" s="36"/>
      <c r="I351" s="113"/>
      <c r="J351" s="36"/>
      <c r="K351" s="36"/>
      <c r="L351" s="39"/>
      <c r="M351" s="197"/>
      <c r="N351" s="61"/>
      <c r="O351" s="61"/>
      <c r="P351" s="61"/>
      <c r="Q351" s="61"/>
      <c r="R351" s="61"/>
      <c r="S351" s="61"/>
      <c r="T351" s="62"/>
      <c r="AT351" s="18" t="s">
        <v>187</v>
      </c>
      <c r="AU351" s="18" t="s">
        <v>85</v>
      </c>
    </row>
    <row r="352" spans="2:65" s="13" customFormat="1" ht="11.25">
      <c r="B352" s="208"/>
      <c r="C352" s="209"/>
      <c r="D352" s="195" t="s">
        <v>189</v>
      </c>
      <c r="E352" s="209"/>
      <c r="F352" s="211" t="s">
        <v>5035</v>
      </c>
      <c r="G352" s="209"/>
      <c r="H352" s="212">
        <v>84.66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189</v>
      </c>
      <c r="AU352" s="218" t="s">
        <v>85</v>
      </c>
      <c r="AV352" s="13" t="s">
        <v>85</v>
      </c>
      <c r="AW352" s="13" t="s">
        <v>4</v>
      </c>
      <c r="AX352" s="13" t="s">
        <v>83</v>
      </c>
      <c r="AY352" s="218" t="s">
        <v>178</v>
      </c>
    </row>
    <row r="353" spans="2:65" s="1" customFormat="1" ht="16.5" customHeight="1">
      <c r="B353" s="35"/>
      <c r="C353" s="183" t="s">
        <v>374</v>
      </c>
      <c r="D353" s="183" t="s">
        <v>180</v>
      </c>
      <c r="E353" s="184" t="s">
        <v>5036</v>
      </c>
      <c r="F353" s="185" t="s">
        <v>5037</v>
      </c>
      <c r="G353" s="186" t="s">
        <v>496</v>
      </c>
      <c r="H353" s="187">
        <v>2</v>
      </c>
      <c r="I353" s="188"/>
      <c r="J353" s="189">
        <f>ROUND(I353*H353,2)</f>
        <v>0</v>
      </c>
      <c r="K353" s="185" t="s">
        <v>184</v>
      </c>
      <c r="L353" s="39"/>
      <c r="M353" s="190" t="s">
        <v>19</v>
      </c>
      <c r="N353" s="191" t="s">
        <v>46</v>
      </c>
      <c r="O353" s="61"/>
      <c r="P353" s="192">
        <f>O353*H353</f>
        <v>0</v>
      </c>
      <c r="Q353" s="192">
        <v>1.2800000000000001E-3</v>
      </c>
      <c r="R353" s="192">
        <f>Q353*H353</f>
        <v>2.5600000000000002E-3</v>
      </c>
      <c r="S353" s="192">
        <v>0</v>
      </c>
      <c r="T353" s="193">
        <f>S353*H353</f>
        <v>0</v>
      </c>
      <c r="AR353" s="18" t="s">
        <v>185</v>
      </c>
      <c r="AT353" s="18" t="s">
        <v>180</v>
      </c>
      <c r="AU353" s="18" t="s">
        <v>85</v>
      </c>
      <c r="AY353" s="18" t="s">
        <v>178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83</v>
      </c>
      <c r="BK353" s="194">
        <f>ROUND(I353*H353,2)</f>
        <v>0</v>
      </c>
      <c r="BL353" s="18" t="s">
        <v>185</v>
      </c>
      <c r="BM353" s="18" t="s">
        <v>5038</v>
      </c>
    </row>
    <row r="354" spans="2:65" s="1" customFormat="1" ht="19.5">
      <c r="B354" s="35"/>
      <c r="C354" s="36"/>
      <c r="D354" s="195" t="s">
        <v>187</v>
      </c>
      <c r="E354" s="36"/>
      <c r="F354" s="196" t="s">
        <v>5039</v>
      </c>
      <c r="G354" s="36"/>
      <c r="H354" s="36"/>
      <c r="I354" s="113"/>
      <c r="J354" s="36"/>
      <c r="K354" s="36"/>
      <c r="L354" s="39"/>
      <c r="M354" s="197"/>
      <c r="N354" s="61"/>
      <c r="O354" s="61"/>
      <c r="P354" s="61"/>
      <c r="Q354" s="61"/>
      <c r="R354" s="61"/>
      <c r="S354" s="61"/>
      <c r="T354" s="62"/>
      <c r="AT354" s="18" t="s">
        <v>187</v>
      </c>
      <c r="AU354" s="18" t="s">
        <v>85</v>
      </c>
    </row>
    <row r="355" spans="2:65" s="12" customFormat="1" ht="11.25">
      <c r="B355" s="198"/>
      <c r="C355" s="199"/>
      <c r="D355" s="195" t="s">
        <v>189</v>
      </c>
      <c r="E355" s="200" t="s">
        <v>19</v>
      </c>
      <c r="F355" s="201" t="s">
        <v>5040</v>
      </c>
      <c r="G355" s="199"/>
      <c r="H355" s="200" t="s">
        <v>19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189</v>
      </c>
      <c r="AU355" s="207" t="s">
        <v>85</v>
      </c>
      <c r="AV355" s="12" t="s">
        <v>83</v>
      </c>
      <c r="AW355" s="12" t="s">
        <v>35</v>
      </c>
      <c r="AX355" s="12" t="s">
        <v>75</v>
      </c>
      <c r="AY355" s="207" t="s">
        <v>178</v>
      </c>
    </row>
    <row r="356" spans="2:65" s="13" customFormat="1" ht="11.25">
      <c r="B356" s="208"/>
      <c r="C356" s="209"/>
      <c r="D356" s="195" t="s">
        <v>189</v>
      </c>
      <c r="E356" s="210" t="s">
        <v>19</v>
      </c>
      <c r="F356" s="211" t="s">
        <v>5041</v>
      </c>
      <c r="G356" s="209"/>
      <c r="H356" s="212">
        <v>2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189</v>
      </c>
      <c r="AU356" s="218" t="s">
        <v>85</v>
      </c>
      <c r="AV356" s="13" t="s">
        <v>85</v>
      </c>
      <c r="AW356" s="13" t="s">
        <v>35</v>
      </c>
      <c r="AX356" s="13" t="s">
        <v>83</v>
      </c>
      <c r="AY356" s="218" t="s">
        <v>178</v>
      </c>
    </row>
    <row r="357" spans="2:65" s="1" customFormat="1" ht="16.5" customHeight="1">
      <c r="B357" s="35"/>
      <c r="C357" s="183" t="s">
        <v>388</v>
      </c>
      <c r="D357" s="183" t="s">
        <v>180</v>
      </c>
      <c r="E357" s="184" t="s">
        <v>5042</v>
      </c>
      <c r="F357" s="185" t="s">
        <v>5043</v>
      </c>
      <c r="G357" s="186" t="s">
        <v>496</v>
      </c>
      <c r="H357" s="187">
        <v>34.5</v>
      </c>
      <c r="I357" s="188"/>
      <c r="J357" s="189">
        <f>ROUND(I357*H357,2)</f>
        <v>0</v>
      </c>
      <c r="K357" s="185" t="s">
        <v>184</v>
      </c>
      <c r="L357" s="39"/>
      <c r="M357" s="190" t="s">
        <v>19</v>
      </c>
      <c r="N357" s="191" t="s">
        <v>46</v>
      </c>
      <c r="O357" s="61"/>
      <c r="P357" s="192">
        <f>O357*H357</f>
        <v>0</v>
      </c>
      <c r="Q357" s="192">
        <v>2.7399999999999998E-3</v>
      </c>
      <c r="R357" s="192">
        <f>Q357*H357</f>
        <v>9.4529999999999989E-2</v>
      </c>
      <c r="S357" s="192">
        <v>0</v>
      </c>
      <c r="T357" s="193">
        <f>S357*H357</f>
        <v>0</v>
      </c>
      <c r="AR357" s="18" t="s">
        <v>185</v>
      </c>
      <c r="AT357" s="18" t="s">
        <v>180</v>
      </c>
      <c r="AU357" s="18" t="s">
        <v>85</v>
      </c>
      <c r="AY357" s="18" t="s">
        <v>178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83</v>
      </c>
      <c r="BK357" s="194">
        <f>ROUND(I357*H357,2)</f>
        <v>0</v>
      </c>
      <c r="BL357" s="18" t="s">
        <v>185</v>
      </c>
      <c r="BM357" s="18" t="s">
        <v>5044</v>
      </c>
    </row>
    <row r="358" spans="2:65" s="1" customFormat="1" ht="19.5">
      <c r="B358" s="35"/>
      <c r="C358" s="36"/>
      <c r="D358" s="195" t="s">
        <v>187</v>
      </c>
      <c r="E358" s="36"/>
      <c r="F358" s="196" t="s">
        <v>5045</v>
      </c>
      <c r="G358" s="36"/>
      <c r="H358" s="36"/>
      <c r="I358" s="113"/>
      <c r="J358" s="36"/>
      <c r="K358" s="36"/>
      <c r="L358" s="39"/>
      <c r="M358" s="197"/>
      <c r="N358" s="61"/>
      <c r="O358" s="61"/>
      <c r="P358" s="61"/>
      <c r="Q358" s="61"/>
      <c r="R358" s="61"/>
      <c r="S358" s="61"/>
      <c r="T358" s="62"/>
      <c r="AT358" s="18" t="s">
        <v>187</v>
      </c>
      <c r="AU358" s="18" t="s">
        <v>85</v>
      </c>
    </row>
    <row r="359" spans="2:65" s="12" customFormat="1" ht="11.25">
      <c r="B359" s="198"/>
      <c r="C359" s="199"/>
      <c r="D359" s="195" t="s">
        <v>189</v>
      </c>
      <c r="E359" s="200" t="s">
        <v>19</v>
      </c>
      <c r="F359" s="201" t="s">
        <v>5046</v>
      </c>
      <c r="G359" s="199"/>
      <c r="H359" s="200" t="s">
        <v>19</v>
      </c>
      <c r="I359" s="202"/>
      <c r="J359" s="199"/>
      <c r="K359" s="199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189</v>
      </c>
      <c r="AU359" s="207" t="s">
        <v>85</v>
      </c>
      <c r="AV359" s="12" t="s">
        <v>83</v>
      </c>
      <c r="AW359" s="12" t="s">
        <v>35</v>
      </c>
      <c r="AX359" s="12" t="s">
        <v>75</v>
      </c>
      <c r="AY359" s="207" t="s">
        <v>178</v>
      </c>
    </row>
    <row r="360" spans="2:65" s="13" customFormat="1" ht="11.25">
      <c r="B360" s="208"/>
      <c r="C360" s="209"/>
      <c r="D360" s="195" t="s">
        <v>189</v>
      </c>
      <c r="E360" s="210" t="s">
        <v>19</v>
      </c>
      <c r="F360" s="211" t="s">
        <v>5047</v>
      </c>
      <c r="G360" s="209"/>
      <c r="H360" s="212">
        <v>18.5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189</v>
      </c>
      <c r="AU360" s="218" t="s">
        <v>85</v>
      </c>
      <c r="AV360" s="13" t="s">
        <v>85</v>
      </c>
      <c r="AW360" s="13" t="s">
        <v>35</v>
      </c>
      <c r="AX360" s="13" t="s">
        <v>75</v>
      </c>
      <c r="AY360" s="218" t="s">
        <v>178</v>
      </c>
    </row>
    <row r="361" spans="2:65" s="13" customFormat="1" ht="11.25">
      <c r="B361" s="208"/>
      <c r="C361" s="209"/>
      <c r="D361" s="195" t="s">
        <v>189</v>
      </c>
      <c r="E361" s="210" t="s">
        <v>19</v>
      </c>
      <c r="F361" s="211" t="s">
        <v>5048</v>
      </c>
      <c r="G361" s="209"/>
      <c r="H361" s="212">
        <v>16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189</v>
      </c>
      <c r="AU361" s="218" t="s">
        <v>85</v>
      </c>
      <c r="AV361" s="13" t="s">
        <v>85</v>
      </c>
      <c r="AW361" s="13" t="s">
        <v>35</v>
      </c>
      <c r="AX361" s="13" t="s">
        <v>75</v>
      </c>
      <c r="AY361" s="218" t="s">
        <v>178</v>
      </c>
    </row>
    <row r="362" spans="2:65" s="14" customFormat="1" ht="11.25">
      <c r="B362" s="219"/>
      <c r="C362" s="220"/>
      <c r="D362" s="195" t="s">
        <v>189</v>
      </c>
      <c r="E362" s="221" t="s">
        <v>19</v>
      </c>
      <c r="F362" s="222" t="s">
        <v>258</v>
      </c>
      <c r="G362" s="220"/>
      <c r="H362" s="223">
        <v>34.5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189</v>
      </c>
      <c r="AU362" s="229" t="s">
        <v>85</v>
      </c>
      <c r="AV362" s="14" t="s">
        <v>185</v>
      </c>
      <c r="AW362" s="14" t="s">
        <v>35</v>
      </c>
      <c r="AX362" s="14" t="s">
        <v>83</v>
      </c>
      <c r="AY362" s="229" t="s">
        <v>178</v>
      </c>
    </row>
    <row r="363" spans="2:65" s="1" customFormat="1" ht="16.5" customHeight="1">
      <c r="B363" s="35"/>
      <c r="C363" s="183" t="s">
        <v>393</v>
      </c>
      <c r="D363" s="183" t="s">
        <v>180</v>
      </c>
      <c r="E363" s="184" t="s">
        <v>5049</v>
      </c>
      <c r="F363" s="185" t="s">
        <v>5050</v>
      </c>
      <c r="G363" s="186" t="s">
        <v>496</v>
      </c>
      <c r="H363" s="187">
        <v>27</v>
      </c>
      <c r="I363" s="188"/>
      <c r="J363" s="189">
        <f>ROUND(I363*H363,2)</f>
        <v>0</v>
      </c>
      <c r="K363" s="185" t="s">
        <v>184</v>
      </c>
      <c r="L363" s="39"/>
      <c r="M363" s="190" t="s">
        <v>19</v>
      </c>
      <c r="N363" s="191" t="s">
        <v>46</v>
      </c>
      <c r="O363" s="61"/>
      <c r="P363" s="192">
        <f>O363*H363</f>
        <v>0</v>
      </c>
      <c r="Q363" s="192">
        <v>4.28E-3</v>
      </c>
      <c r="R363" s="192">
        <f>Q363*H363</f>
        <v>0.11556</v>
      </c>
      <c r="S363" s="192">
        <v>0</v>
      </c>
      <c r="T363" s="193">
        <f>S363*H363</f>
        <v>0</v>
      </c>
      <c r="AR363" s="18" t="s">
        <v>185</v>
      </c>
      <c r="AT363" s="18" t="s">
        <v>180</v>
      </c>
      <c r="AU363" s="18" t="s">
        <v>85</v>
      </c>
      <c r="AY363" s="18" t="s">
        <v>178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83</v>
      </c>
      <c r="BK363" s="194">
        <f>ROUND(I363*H363,2)</f>
        <v>0</v>
      </c>
      <c r="BL363" s="18" t="s">
        <v>185</v>
      </c>
      <c r="BM363" s="18" t="s">
        <v>5051</v>
      </c>
    </row>
    <row r="364" spans="2:65" s="1" customFormat="1" ht="19.5">
      <c r="B364" s="35"/>
      <c r="C364" s="36"/>
      <c r="D364" s="195" t="s">
        <v>187</v>
      </c>
      <c r="E364" s="36"/>
      <c r="F364" s="196" t="s">
        <v>5052</v>
      </c>
      <c r="G364" s="36"/>
      <c r="H364" s="36"/>
      <c r="I364" s="113"/>
      <c r="J364" s="36"/>
      <c r="K364" s="36"/>
      <c r="L364" s="39"/>
      <c r="M364" s="197"/>
      <c r="N364" s="61"/>
      <c r="O364" s="61"/>
      <c r="P364" s="61"/>
      <c r="Q364" s="61"/>
      <c r="R364" s="61"/>
      <c r="S364" s="61"/>
      <c r="T364" s="62"/>
      <c r="AT364" s="18" t="s">
        <v>187</v>
      </c>
      <c r="AU364" s="18" t="s">
        <v>85</v>
      </c>
    </row>
    <row r="365" spans="2:65" s="12" customFormat="1" ht="11.25">
      <c r="B365" s="198"/>
      <c r="C365" s="199"/>
      <c r="D365" s="195" t="s">
        <v>189</v>
      </c>
      <c r="E365" s="200" t="s">
        <v>19</v>
      </c>
      <c r="F365" s="201" t="s">
        <v>5053</v>
      </c>
      <c r="G365" s="199"/>
      <c r="H365" s="200" t="s">
        <v>19</v>
      </c>
      <c r="I365" s="202"/>
      <c r="J365" s="199"/>
      <c r="K365" s="199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189</v>
      </c>
      <c r="AU365" s="207" t="s">
        <v>85</v>
      </c>
      <c r="AV365" s="12" t="s">
        <v>83</v>
      </c>
      <c r="AW365" s="12" t="s">
        <v>35</v>
      </c>
      <c r="AX365" s="12" t="s">
        <v>75</v>
      </c>
      <c r="AY365" s="207" t="s">
        <v>178</v>
      </c>
    </row>
    <row r="366" spans="2:65" s="13" customFormat="1" ht="11.25">
      <c r="B366" s="208"/>
      <c r="C366" s="209"/>
      <c r="D366" s="195" t="s">
        <v>189</v>
      </c>
      <c r="E366" s="210" t="s">
        <v>19</v>
      </c>
      <c r="F366" s="211" t="s">
        <v>359</v>
      </c>
      <c r="G366" s="209"/>
      <c r="H366" s="212">
        <v>27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189</v>
      </c>
      <c r="AU366" s="218" t="s">
        <v>85</v>
      </c>
      <c r="AV366" s="13" t="s">
        <v>85</v>
      </c>
      <c r="AW366" s="13" t="s">
        <v>35</v>
      </c>
      <c r="AX366" s="13" t="s">
        <v>83</v>
      </c>
      <c r="AY366" s="218" t="s">
        <v>178</v>
      </c>
    </row>
    <row r="367" spans="2:65" s="1" customFormat="1" ht="16.5" customHeight="1">
      <c r="B367" s="35"/>
      <c r="C367" s="183" t="s">
        <v>398</v>
      </c>
      <c r="D367" s="183" t="s">
        <v>180</v>
      </c>
      <c r="E367" s="184" t="s">
        <v>5054</v>
      </c>
      <c r="F367" s="185" t="s">
        <v>5055</v>
      </c>
      <c r="G367" s="186" t="s">
        <v>291</v>
      </c>
      <c r="H367" s="187">
        <v>7</v>
      </c>
      <c r="I367" s="188"/>
      <c r="J367" s="189">
        <f>ROUND(I367*H367,2)</f>
        <v>0</v>
      </c>
      <c r="K367" s="185" t="s">
        <v>184</v>
      </c>
      <c r="L367" s="39"/>
      <c r="M367" s="190" t="s">
        <v>19</v>
      </c>
      <c r="N367" s="191" t="s">
        <v>46</v>
      </c>
      <c r="O367" s="61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AR367" s="18" t="s">
        <v>185</v>
      </c>
      <c r="AT367" s="18" t="s">
        <v>180</v>
      </c>
      <c r="AU367" s="18" t="s">
        <v>85</v>
      </c>
      <c r="AY367" s="18" t="s">
        <v>178</v>
      </c>
      <c r="BE367" s="194">
        <f>IF(N367="základní",J367,0)</f>
        <v>0</v>
      </c>
      <c r="BF367" s="194">
        <f>IF(N367="snížená",J367,0)</f>
        <v>0</v>
      </c>
      <c r="BG367" s="194">
        <f>IF(N367="zákl. přenesená",J367,0)</f>
        <v>0</v>
      </c>
      <c r="BH367" s="194">
        <f>IF(N367="sníž. přenesená",J367,0)</f>
        <v>0</v>
      </c>
      <c r="BI367" s="194">
        <f>IF(N367="nulová",J367,0)</f>
        <v>0</v>
      </c>
      <c r="BJ367" s="18" t="s">
        <v>83</v>
      </c>
      <c r="BK367" s="194">
        <f>ROUND(I367*H367,2)</f>
        <v>0</v>
      </c>
      <c r="BL367" s="18" t="s">
        <v>185</v>
      </c>
      <c r="BM367" s="18" t="s">
        <v>5056</v>
      </c>
    </row>
    <row r="368" spans="2:65" s="1" customFormat="1" ht="11.25">
      <c r="B368" s="35"/>
      <c r="C368" s="36"/>
      <c r="D368" s="195" t="s">
        <v>187</v>
      </c>
      <c r="E368" s="36"/>
      <c r="F368" s="196" t="s">
        <v>5057</v>
      </c>
      <c r="G368" s="36"/>
      <c r="H368" s="36"/>
      <c r="I368" s="113"/>
      <c r="J368" s="36"/>
      <c r="K368" s="36"/>
      <c r="L368" s="39"/>
      <c r="M368" s="197"/>
      <c r="N368" s="61"/>
      <c r="O368" s="61"/>
      <c r="P368" s="61"/>
      <c r="Q368" s="61"/>
      <c r="R368" s="61"/>
      <c r="S368" s="61"/>
      <c r="T368" s="62"/>
      <c r="AT368" s="18" t="s">
        <v>187</v>
      </c>
      <c r="AU368" s="18" t="s">
        <v>85</v>
      </c>
    </row>
    <row r="369" spans="2:65" s="12" customFormat="1" ht="11.25">
      <c r="B369" s="198"/>
      <c r="C369" s="199"/>
      <c r="D369" s="195" t="s">
        <v>189</v>
      </c>
      <c r="E369" s="200" t="s">
        <v>19</v>
      </c>
      <c r="F369" s="201" t="s">
        <v>5058</v>
      </c>
      <c r="G369" s="199"/>
      <c r="H369" s="200" t="s">
        <v>19</v>
      </c>
      <c r="I369" s="202"/>
      <c r="J369" s="199"/>
      <c r="K369" s="199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189</v>
      </c>
      <c r="AU369" s="207" t="s">
        <v>85</v>
      </c>
      <c r="AV369" s="12" t="s">
        <v>83</v>
      </c>
      <c r="AW369" s="12" t="s">
        <v>35</v>
      </c>
      <c r="AX369" s="12" t="s">
        <v>75</v>
      </c>
      <c r="AY369" s="207" t="s">
        <v>178</v>
      </c>
    </row>
    <row r="370" spans="2:65" s="12" customFormat="1" ht="11.25">
      <c r="B370" s="198"/>
      <c r="C370" s="199"/>
      <c r="D370" s="195" t="s">
        <v>189</v>
      </c>
      <c r="E370" s="200" t="s">
        <v>19</v>
      </c>
      <c r="F370" s="201" t="s">
        <v>5059</v>
      </c>
      <c r="G370" s="199"/>
      <c r="H370" s="200" t="s">
        <v>19</v>
      </c>
      <c r="I370" s="202"/>
      <c r="J370" s="199"/>
      <c r="K370" s="199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189</v>
      </c>
      <c r="AU370" s="207" t="s">
        <v>85</v>
      </c>
      <c r="AV370" s="12" t="s">
        <v>83</v>
      </c>
      <c r="AW370" s="12" t="s">
        <v>35</v>
      </c>
      <c r="AX370" s="12" t="s">
        <v>75</v>
      </c>
      <c r="AY370" s="207" t="s">
        <v>178</v>
      </c>
    </row>
    <row r="371" spans="2:65" s="13" customFormat="1" ht="11.25">
      <c r="B371" s="208"/>
      <c r="C371" s="209"/>
      <c r="D371" s="195" t="s">
        <v>189</v>
      </c>
      <c r="E371" s="210" t="s">
        <v>19</v>
      </c>
      <c r="F371" s="211" t="s">
        <v>223</v>
      </c>
      <c r="G371" s="209"/>
      <c r="H371" s="212">
        <v>7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189</v>
      </c>
      <c r="AU371" s="218" t="s">
        <v>85</v>
      </c>
      <c r="AV371" s="13" t="s">
        <v>85</v>
      </c>
      <c r="AW371" s="13" t="s">
        <v>35</v>
      </c>
      <c r="AX371" s="13" t="s">
        <v>83</v>
      </c>
      <c r="AY371" s="218" t="s">
        <v>178</v>
      </c>
    </row>
    <row r="372" spans="2:65" s="1" customFormat="1" ht="16.5" customHeight="1">
      <c r="B372" s="35"/>
      <c r="C372" s="245" t="s">
        <v>403</v>
      </c>
      <c r="D372" s="245" t="s">
        <v>970</v>
      </c>
      <c r="E372" s="246" t="s">
        <v>5060</v>
      </c>
      <c r="F372" s="247" t="s">
        <v>5061</v>
      </c>
      <c r="G372" s="248" t="s">
        <v>291</v>
      </c>
      <c r="H372" s="249">
        <v>7</v>
      </c>
      <c r="I372" s="250"/>
      <c r="J372" s="251">
        <f>ROUND(I372*H372,2)</f>
        <v>0</v>
      </c>
      <c r="K372" s="247" t="s">
        <v>184</v>
      </c>
      <c r="L372" s="252"/>
      <c r="M372" s="253" t="s">
        <v>19</v>
      </c>
      <c r="N372" s="254" t="s">
        <v>46</v>
      </c>
      <c r="O372" s="61"/>
      <c r="P372" s="192">
        <f>O372*H372</f>
        <v>0</v>
      </c>
      <c r="Q372" s="192">
        <v>9.0000000000000006E-5</v>
      </c>
      <c r="R372" s="192">
        <f>Q372*H372</f>
        <v>6.3000000000000003E-4</v>
      </c>
      <c r="S372" s="192">
        <v>0</v>
      </c>
      <c r="T372" s="193">
        <f>S372*H372</f>
        <v>0</v>
      </c>
      <c r="AR372" s="18" t="s">
        <v>230</v>
      </c>
      <c r="AT372" s="18" t="s">
        <v>970</v>
      </c>
      <c r="AU372" s="18" t="s">
        <v>85</v>
      </c>
      <c r="AY372" s="18" t="s">
        <v>178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83</v>
      </c>
      <c r="BK372" s="194">
        <f>ROUND(I372*H372,2)</f>
        <v>0</v>
      </c>
      <c r="BL372" s="18" t="s">
        <v>185</v>
      </c>
      <c r="BM372" s="18" t="s">
        <v>5062</v>
      </c>
    </row>
    <row r="373" spans="2:65" s="1" customFormat="1" ht="11.25">
      <c r="B373" s="35"/>
      <c r="C373" s="36"/>
      <c r="D373" s="195" t="s">
        <v>187</v>
      </c>
      <c r="E373" s="36"/>
      <c r="F373" s="196" t="s">
        <v>5061</v>
      </c>
      <c r="G373" s="36"/>
      <c r="H373" s="36"/>
      <c r="I373" s="113"/>
      <c r="J373" s="36"/>
      <c r="K373" s="36"/>
      <c r="L373" s="39"/>
      <c r="M373" s="197"/>
      <c r="N373" s="61"/>
      <c r="O373" s="61"/>
      <c r="P373" s="61"/>
      <c r="Q373" s="61"/>
      <c r="R373" s="61"/>
      <c r="S373" s="61"/>
      <c r="T373" s="62"/>
      <c r="AT373" s="18" t="s">
        <v>187</v>
      </c>
      <c r="AU373" s="18" t="s">
        <v>85</v>
      </c>
    </row>
    <row r="374" spans="2:65" s="1" customFormat="1" ht="16.5" customHeight="1">
      <c r="B374" s="35"/>
      <c r="C374" s="183" t="s">
        <v>408</v>
      </c>
      <c r="D374" s="183" t="s">
        <v>180</v>
      </c>
      <c r="E374" s="184" t="s">
        <v>5063</v>
      </c>
      <c r="F374" s="185" t="s">
        <v>5064</v>
      </c>
      <c r="G374" s="186" t="s">
        <v>291</v>
      </c>
      <c r="H374" s="187">
        <v>4</v>
      </c>
      <c r="I374" s="188"/>
      <c r="J374" s="189">
        <f>ROUND(I374*H374,2)</f>
        <v>0</v>
      </c>
      <c r="K374" s="185" t="s">
        <v>184</v>
      </c>
      <c r="L374" s="39"/>
      <c r="M374" s="190" t="s">
        <v>19</v>
      </c>
      <c r="N374" s="191" t="s">
        <v>46</v>
      </c>
      <c r="O374" s="61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AR374" s="18" t="s">
        <v>185</v>
      </c>
      <c r="AT374" s="18" t="s">
        <v>180</v>
      </c>
      <c r="AU374" s="18" t="s">
        <v>85</v>
      </c>
      <c r="AY374" s="18" t="s">
        <v>178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8" t="s">
        <v>83</v>
      </c>
      <c r="BK374" s="194">
        <f>ROUND(I374*H374,2)</f>
        <v>0</v>
      </c>
      <c r="BL374" s="18" t="s">
        <v>185</v>
      </c>
      <c r="BM374" s="18" t="s">
        <v>5065</v>
      </c>
    </row>
    <row r="375" spans="2:65" s="1" customFormat="1" ht="11.25">
      <c r="B375" s="35"/>
      <c r="C375" s="36"/>
      <c r="D375" s="195" t="s">
        <v>187</v>
      </c>
      <c r="E375" s="36"/>
      <c r="F375" s="196" t="s">
        <v>5066</v>
      </c>
      <c r="G375" s="36"/>
      <c r="H375" s="36"/>
      <c r="I375" s="113"/>
      <c r="J375" s="36"/>
      <c r="K375" s="36"/>
      <c r="L375" s="39"/>
      <c r="M375" s="197"/>
      <c r="N375" s="61"/>
      <c r="O375" s="61"/>
      <c r="P375" s="61"/>
      <c r="Q375" s="61"/>
      <c r="R375" s="61"/>
      <c r="S375" s="61"/>
      <c r="T375" s="62"/>
      <c r="AT375" s="18" t="s">
        <v>187</v>
      </c>
      <c r="AU375" s="18" t="s">
        <v>85</v>
      </c>
    </row>
    <row r="376" spans="2:65" s="12" customFormat="1" ht="11.25">
      <c r="B376" s="198"/>
      <c r="C376" s="199"/>
      <c r="D376" s="195" t="s">
        <v>189</v>
      </c>
      <c r="E376" s="200" t="s">
        <v>19</v>
      </c>
      <c r="F376" s="201" t="s">
        <v>5058</v>
      </c>
      <c r="G376" s="199"/>
      <c r="H376" s="200" t="s">
        <v>19</v>
      </c>
      <c r="I376" s="202"/>
      <c r="J376" s="199"/>
      <c r="K376" s="199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189</v>
      </c>
      <c r="AU376" s="207" t="s">
        <v>85</v>
      </c>
      <c r="AV376" s="12" t="s">
        <v>83</v>
      </c>
      <c r="AW376" s="12" t="s">
        <v>35</v>
      </c>
      <c r="AX376" s="12" t="s">
        <v>75</v>
      </c>
      <c r="AY376" s="207" t="s">
        <v>178</v>
      </c>
    </row>
    <row r="377" spans="2:65" s="12" customFormat="1" ht="11.25">
      <c r="B377" s="198"/>
      <c r="C377" s="199"/>
      <c r="D377" s="195" t="s">
        <v>189</v>
      </c>
      <c r="E377" s="200" t="s">
        <v>19</v>
      </c>
      <c r="F377" s="201" t="s">
        <v>5067</v>
      </c>
      <c r="G377" s="199"/>
      <c r="H377" s="200" t="s">
        <v>19</v>
      </c>
      <c r="I377" s="202"/>
      <c r="J377" s="199"/>
      <c r="K377" s="199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189</v>
      </c>
      <c r="AU377" s="207" t="s">
        <v>85</v>
      </c>
      <c r="AV377" s="12" t="s">
        <v>83</v>
      </c>
      <c r="AW377" s="12" t="s">
        <v>35</v>
      </c>
      <c r="AX377" s="12" t="s">
        <v>75</v>
      </c>
      <c r="AY377" s="207" t="s">
        <v>178</v>
      </c>
    </row>
    <row r="378" spans="2:65" s="13" customFormat="1" ht="11.25">
      <c r="B378" s="208"/>
      <c r="C378" s="209"/>
      <c r="D378" s="195" t="s">
        <v>189</v>
      </c>
      <c r="E378" s="210" t="s">
        <v>19</v>
      </c>
      <c r="F378" s="211" t="s">
        <v>185</v>
      </c>
      <c r="G378" s="209"/>
      <c r="H378" s="212">
        <v>4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189</v>
      </c>
      <c r="AU378" s="218" t="s">
        <v>85</v>
      </c>
      <c r="AV378" s="13" t="s">
        <v>85</v>
      </c>
      <c r="AW378" s="13" t="s">
        <v>35</v>
      </c>
      <c r="AX378" s="13" t="s">
        <v>83</v>
      </c>
      <c r="AY378" s="218" t="s">
        <v>178</v>
      </c>
    </row>
    <row r="379" spans="2:65" s="1" customFormat="1" ht="16.5" customHeight="1">
      <c r="B379" s="35"/>
      <c r="C379" s="245" t="s">
        <v>413</v>
      </c>
      <c r="D379" s="245" t="s">
        <v>970</v>
      </c>
      <c r="E379" s="246" t="s">
        <v>5068</v>
      </c>
      <c r="F379" s="247" t="s">
        <v>5069</v>
      </c>
      <c r="G379" s="248" t="s">
        <v>291</v>
      </c>
      <c r="H379" s="249">
        <v>4</v>
      </c>
      <c r="I379" s="250"/>
      <c r="J379" s="251">
        <f>ROUND(I379*H379,2)</f>
        <v>0</v>
      </c>
      <c r="K379" s="247" t="s">
        <v>184</v>
      </c>
      <c r="L379" s="252"/>
      <c r="M379" s="253" t="s">
        <v>19</v>
      </c>
      <c r="N379" s="254" t="s">
        <v>46</v>
      </c>
      <c r="O379" s="61"/>
      <c r="P379" s="192">
        <f>O379*H379</f>
        <v>0</v>
      </c>
      <c r="Q379" s="192">
        <v>1.1E-4</v>
      </c>
      <c r="R379" s="192">
        <f>Q379*H379</f>
        <v>4.4000000000000002E-4</v>
      </c>
      <c r="S379" s="192">
        <v>0</v>
      </c>
      <c r="T379" s="193">
        <f>S379*H379</f>
        <v>0</v>
      </c>
      <c r="AR379" s="18" t="s">
        <v>230</v>
      </c>
      <c r="AT379" s="18" t="s">
        <v>970</v>
      </c>
      <c r="AU379" s="18" t="s">
        <v>85</v>
      </c>
      <c r="AY379" s="18" t="s">
        <v>178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8" t="s">
        <v>83</v>
      </c>
      <c r="BK379" s="194">
        <f>ROUND(I379*H379,2)</f>
        <v>0</v>
      </c>
      <c r="BL379" s="18" t="s">
        <v>185</v>
      </c>
      <c r="BM379" s="18" t="s">
        <v>5070</v>
      </c>
    </row>
    <row r="380" spans="2:65" s="1" customFormat="1" ht="11.25">
      <c r="B380" s="35"/>
      <c r="C380" s="36"/>
      <c r="D380" s="195" t="s">
        <v>187</v>
      </c>
      <c r="E380" s="36"/>
      <c r="F380" s="196" t="s">
        <v>5069</v>
      </c>
      <c r="G380" s="36"/>
      <c r="H380" s="36"/>
      <c r="I380" s="113"/>
      <c r="J380" s="36"/>
      <c r="K380" s="36"/>
      <c r="L380" s="39"/>
      <c r="M380" s="197"/>
      <c r="N380" s="61"/>
      <c r="O380" s="61"/>
      <c r="P380" s="61"/>
      <c r="Q380" s="61"/>
      <c r="R380" s="61"/>
      <c r="S380" s="61"/>
      <c r="T380" s="62"/>
      <c r="AT380" s="18" t="s">
        <v>187</v>
      </c>
      <c r="AU380" s="18" t="s">
        <v>85</v>
      </c>
    </row>
    <row r="381" spans="2:65" s="1" customFormat="1" ht="16.5" customHeight="1">
      <c r="B381" s="35"/>
      <c r="C381" s="183" t="s">
        <v>418</v>
      </c>
      <c r="D381" s="183" t="s">
        <v>180</v>
      </c>
      <c r="E381" s="184" t="s">
        <v>5071</v>
      </c>
      <c r="F381" s="185" t="s">
        <v>5072</v>
      </c>
      <c r="G381" s="186" t="s">
        <v>291</v>
      </c>
      <c r="H381" s="187">
        <v>4</v>
      </c>
      <c r="I381" s="188"/>
      <c r="J381" s="189">
        <f>ROUND(I381*H381,2)</f>
        <v>0</v>
      </c>
      <c r="K381" s="185" t="s">
        <v>184</v>
      </c>
      <c r="L381" s="39"/>
      <c r="M381" s="190" t="s">
        <v>19</v>
      </c>
      <c r="N381" s="191" t="s">
        <v>46</v>
      </c>
      <c r="O381" s="61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AR381" s="18" t="s">
        <v>185</v>
      </c>
      <c r="AT381" s="18" t="s">
        <v>180</v>
      </c>
      <c r="AU381" s="18" t="s">
        <v>85</v>
      </c>
      <c r="AY381" s="18" t="s">
        <v>178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83</v>
      </c>
      <c r="BK381" s="194">
        <f>ROUND(I381*H381,2)</f>
        <v>0</v>
      </c>
      <c r="BL381" s="18" t="s">
        <v>185</v>
      </c>
      <c r="BM381" s="18" t="s">
        <v>5073</v>
      </c>
    </row>
    <row r="382" spans="2:65" s="1" customFormat="1" ht="11.25">
      <c r="B382" s="35"/>
      <c r="C382" s="36"/>
      <c r="D382" s="195" t="s">
        <v>187</v>
      </c>
      <c r="E382" s="36"/>
      <c r="F382" s="196" t="s">
        <v>5074</v>
      </c>
      <c r="G382" s="36"/>
      <c r="H382" s="36"/>
      <c r="I382" s="113"/>
      <c r="J382" s="36"/>
      <c r="K382" s="36"/>
      <c r="L382" s="39"/>
      <c r="M382" s="197"/>
      <c r="N382" s="61"/>
      <c r="O382" s="61"/>
      <c r="P382" s="61"/>
      <c r="Q382" s="61"/>
      <c r="R382" s="61"/>
      <c r="S382" s="61"/>
      <c r="T382" s="62"/>
      <c r="AT382" s="18" t="s">
        <v>187</v>
      </c>
      <c r="AU382" s="18" t="s">
        <v>85</v>
      </c>
    </row>
    <row r="383" spans="2:65" s="12" customFormat="1" ht="11.25">
      <c r="B383" s="198"/>
      <c r="C383" s="199"/>
      <c r="D383" s="195" t="s">
        <v>189</v>
      </c>
      <c r="E383" s="200" t="s">
        <v>19</v>
      </c>
      <c r="F383" s="201" t="s">
        <v>5075</v>
      </c>
      <c r="G383" s="199"/>
      <c r="H383" s="200" t="s">
        <v>19</v>
      </c>
      <c r="I383" s="202"/>
      <c r="J383" s="199"/>
      <c r="K383" s="199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189</v>
      </c>
      <c r="AU383" s="207" t="s">
        <v>85</v>
      </c>
      <c r="AV383" s="12" t="s">
        <v>83</v>
      </c>
      <c r="AW383" s="12" t="s">
        <v>35</v>
      </c>
      <c r="AX383" s="12" t="s">
        <v>75</v>
      </c>
      <c r="AY383" s="207" t="s">
        <v>178</v>
      </c>
    </row>
    <row r="384" spans="2:65" s="13" customFormat="1" ht="11.25">
      <c r="B384" s="208"/>
      <c r="C384" s="209"/>
      <c r="D384" s="195" t="s">
        <v>189</v>
      </c>
      <c r="E384" s="210" t="s">
        <v>19</v>
      </c>
      <c r="F384" s="211" t="s">
        <v>5076</v>
      </c>
      <c r="G384" s="209"/>
      <c r="H384" s="212">
        <v>4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189</v>
      </c>
      <c r="AU384" s="218" t="s">
        <v>85</v>
      </c>
      <c r="AV384" s="13" t="s">
        <v>85</v>
      </c>
      <c r="AW384" s="13" t="s">
        <v>35</v>
      </c>
      <c r="AX384" s="13" t="s">
        <v>83</v>
      </c>
      <c r="AY384" s="218" t="s">
        <v>178</v>
      </c>
    </row>
    <row r="385" spans="2:65" s="1" customFormat="1" ht="16.5" customHeight="1">
      <c r="B385" s="35"/>
      <c r="C385" s="245" t="s">
        <v>423</v>
      </c>
      <c r="D385" s="245" t="s">
        <v>970</v>
      </c>
      <c r="E385" s="246" t="s">
        <v>5077</v>
      </c>
      <c r="F385" s="247" t="s">
        <v>5078</v>
      </c>
      <c r="G385" s="248" t="s">
        <v>291</v>
      </c>
      <c r="H385" s="249">
        <v>4</v>
      </c>
      <c r="I385" s="250"/>
      <c r="J385" s="251">
        <f>ROUND(I385*H385,2)</f>
        <v>0</v>
      </c>
      <c r="K385" s="247" t="s">
        <v>184</v>
      </c>
      <c r="L385" s="252"/>
      <c r="M385" s="253" t="s">
        <v>19</v>
      </c>
      <c r="N385" s="254" t="s">
        <v>46</v>
      </c>
      <c r="O385" s="61"/>
      <c r="P385" s="192">
        <f>O385*H385</f>
        <v>0</v>
      </c>
      <c r="Q385" s="192">
        <v>3.4000000000000002E-4</v>
      </c>
      <c r="R385" s="192">
        <f>Q385*H385</f>
        <v>1.3600000000000001E-3</v>
      </c>
      <c r="S385" s="192">
        <v>0</v>
      </c>
      <c r="T385" s="193">
        <f>S385*H385</f>
        <v>0</v>
      </c>
      <c r="AR385" s="18" t="s">
        <v>230</v>
      </c>
      <c r="AT385" s="18" t="s">
        <v>970</v>
      </c>
      <c r="AU385" s="18" t="s">
        <v>85</v>
      </c>
      <c r="AY385" s="18" t="s">
        <v>178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8" t="s">
        <v>83</v>
      </c>
      <c r="BK385" s="194">
        <f>ROUND(I385*H385,2)</f>
        <v>0</v>
      </c>
      <c r="BL385" s="18" t="s">
        <v>185</v>
      </c>
      <c r="BM385" s="18" t="s">
        <v>5079</v>
      </c>
    </row>
    <row r="386" spans="2:65" s="1" customFormat="1" ht="11.25">
      <c r="B386" s="35"/>
      <c r="C386" s="36"/>
      <c r="D386" s="195" t="s">
        <v>187</v>
      </c>
      <c r="E386" s="36"/>
      <c r="F386" s="196" t="s">
        <v>5078</v>
      </c>
      <c r="G386" s="36"/>
      <c r="H386" s="36"/>
      <c r="I386" s="113"/>
      <c r="J386" s="36"/>
      <c r="K386" s="36"/>
      <c r="L386" s="39"/>
      <c r="M386" s="197"/>
      <c r="N386" s="61"/>
      <c r="O386" s="61"/>
      <c r="P386" s="61"/>
      <c r="Q386" s="61"/>
      <c r="R386" s="61"/>
      <c r="S386" s="61"/>
      <c r="T386" s="62"/>
      <c r="AT386" s="18" t="s">
        <v>187</v>
      </c>
      <c r="AU386" s="18" t="s">
        <v>85</v>
      </c>
    </row>
    <row r="387" spans="2:65" s="1" customFormat="1" ht="16.5" customHeight="1">
      <c r="B387" s="35"/>
      <c r="C387" s="183" t="s">
        <v>432</v>
      </c>
      <c r="D387" s="183" t="s">
        <v>180</v>
      </c>
      <c r="E387" s="184" t="s">
        <v>5080</v>
      </c>
      <c r="F387" s="185" t="s">
        <v>5081</v>
      </c>
      <c r="G387" s="186" t="s">
        <v>291</v>
      </c>
      <c r="H387" s="187">
        <v>5</v>
      </c>
      <c r="I387" s="188"/>
      <c r="J387" s="189">
        <f>ROUND(I387*H387,2)</f>
        <v>0</v>
      </c>
      <c r="K387" s="185" t="s">
        <v>184</v>
      </c>
      <c r="L387" s="39"/>
      <c r="M387" s="190" t="s">
        <v>19</v>
      </c>
      <c r="N387" s="191" t="s">
        <v>46</v>
      </c>
      <c r="O387" s="61"/>
      <c r="P387" s="192">
        <f>O387*H387</f>
        <v>0</v>
      </c>
      <c r="Q387" s="192">
        <v>0</v>
      </c>
      <c r="R387" s="192">
        <f>Q387*H387</f>
        <v>0</v>
      </c>
      <c r="S387" s="192">
        <v>0</v>
      </c>
      <c r="T387" s="193">
        <f>S387*H387</f>
        <v>0</v>
      </c>
      <c r="AR387" s="18" t="s">
        <v>185</v>
      </c>
      <c r="AT387" s="18" t="s">
        <v>180</v>
      </c>
      <c r="AU387" s="18" t="s">
        <v>85</v>
      </c>
      <c r="AY387" s="18" t="s">
        <v>178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8" t="s">
        <v>83</v>
      </c>
      <c r="BK387" s="194">
        <f>ROUND(I387*H387,2)</f>
        <v>0</v>
      </c>
      <c r="BL387" s="18" t="s">
        <v>185</v>
      </c>
      <c r="BM387" s="18" t="s">
        <v>5082</v>
      </c>
    </row>
    <row r="388" spans="2:65" s="1" customFormat="1" ht="11.25">
      <c r="B388" s="35"/>
      <c r="C388" s="36"/>
      <c r="D388" s="195" t="s">
        <v>187</v>
      </c>
      <c r="E388" s="36"/>
      <c r="F388" s="196" t="s">
        <v>5083</v>
      </c>
      <c r="G388" s="36"/>
      <c r="H388" s="36"/>
      <c r="I388" s="113"/>
      <c r="J388" s="36"/>
      <c r="K388" s="36"/>
      <c r="L388" s="39"/>
      <c r="M388" s="197"/>
      <c r="N388" s="61"/>
      <c r="O388" s="61"/>
      <c r="P388" s="61"/>
      <c r="Q388" s="61"/>
      <c r="R388" s="61"/>
      <c r="S388" s="61"/>
      <c r="T388" s="62"/>
      <c r="AT388" s="18" t="s">
        <v>187</v>
      </c>
      <c r="AU388" s="18" t="s">
        <v>85</v>
      </c>
    </row>
    <row r="389" spans="2:65" s="12" customFormat="1" ht="11.25">
      <c r="B389" s="198"/>
      <c r="C389" s="199"/>
      <c r="D389" s="195" t="s">
        <v>189</v>
      </c>
      <c r="E389" s="200" t="s">
        <v>19</v>
      </c>
      <c r="F389" s="201" t="s">
        <v>5084</v>
      </c>
      <c r="G389" s="199"/>
      <c r="H389" s="200" t="s">
        <v>19</v>
      </c>
      <c r="I389" s="202"/>
      <c r="J389" s="199"/>
      <c r="K389" s="199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189</v>
      </c>
      <c r="AU389" s="207" t="s">
        <v>85</v>
      </c>
      <c r="AV389" s="12" t="s">
        <v>83</v>
      </c>
      <c r="AW389" s="12" t="s">
        <v>35</v>
      </c>
      <c r="AX389" s="12" t="s">
        <v>75</v>
      </c>
      <c r="AY389" s="207" t="s">
        <v>178</v>
      </c>
    </row>
    <row r="390" spans="2:65" s="13" customFormat="1" ht="11.25">
      <c r="B390" s="208"/>
      <c r="C390" s="209"/>
      <c r="D390" s="195" t="s">
        <v>189</v>
      </c>
      <c r="E390" s="210" t="s">
        <v>19</v>
      </c>
      <c r="F390" s="211" t="s">
        <v>5085</v>
      </c>
      <c r="G390" s="209"/>
      <c r="H390" s="212">
        <v>2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189</v>
      </c>
      <c r="AU390" s="218" t="s">
        <v>85</v>
      </c>
      <c r="AV390" s="13" t="s">
        <v>85</v>
      </c>
      <c r="AW390" s="13" t="s">
        <v>35</v>
      </c>
      <c r="AX390" s="13" t="s">
        <v>75</v>
      </c>
      <c r="AY390" s="218" t="s">
        <v>178</v>
      </c>
    </row>
    <row r="391" spans="2:65" s="13" customFormat="1" ht="11.25">
      <c r="B391" s="208"/>
      <c r="C391" s="209"/>
      <c r="D391" s="195" t="s">
        <v>189</v>
      </c>
      <c r="E391" s="210" t="s">
        <v>19</v>
      </c>
      <c r="F391" s="211" t="s">
        <v>5086</v>
      </c>
      <c r="G391" s="209"/>
      <c r="H391" s="212">
        <v>2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189</v>
      </c>
      <c r="AU391" s="218" t="s">
        <v>85</v>
      </c>
      <c r="AV391" s="13" t="s">
        <v>85</v>
      </c>
      <c r="AW391" s="13" t="s">
        <v>35</v>
      </c>
      <c r="AX391" s="13" t="s">
        <v>75</v>
      </c>
      <c r="AY391" s="218" t="s">
        <v>178</v>
      </c>
    </row>
    <row r="392" spans="2:65" s="13" customFormat="1" ht="11.25">
      <c r="B392" s="208"/>
      <c r="C392" s="209"/>
      <c r="D392" s="195" t="s">
        <v>189</v>
      </c>
      <c r="E392" s="210" t="s">
        <v>19</v>
      </c>
      <c r="F392" s="211" t="s">
        <v>5087</v>
      </c>
      <c r="G392" s="209"/>
      <c r="H392" s="212">
        <v>1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189</v>
      </c>
      <c r="AU392" s="218" t="s">
        <v>85</v>
      </c>
      <c r="AV392" s="13" t="s">
        <v>85</v>
      </c>
      <c r="AW392" s="13" t="s">
        <v>35</v>
      </c>
      <c r="AX392" s="13" t="s">
        <v>75</v>
      </c>
      <c r="AY392" s="218" t="s">
        <v>178</v>
      </c>
    </row>
    <row r="393" spans="2:65" s="14" customFormat="1" ht="11.25">
      <c r="B393" s="219"/>
      <c r="C393" s="220"/>
      <c r="D393" s="195" t="s">
        <v>189</v>
      </c>
      <c r="E393" s="221" t="s">
        <v>19</v>
      </c>
      <c r="F393" s="222" t="s">
        <v>258</v>
      </c>
      <c r="G393" s="220"/>
      <c r="H393" s="223">
        <v>5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189</v>
      </c>
      <c r="AU393" s="229" t="s">
        <v>85</v>
      </c>
      <c r="AV393" s="14" t="s">
        <v>185</v>
      </c>
      <c r="AW393" s="14" t="s">
        <v>35</v>
      </c>
      <c r="AX393" s="14" t="s">
        <v>83</v>
      </c>
      <c r="AY393" s="229" t="s">
        <v>178</v>
      </c>
    </row>
    <row r="394" spans="2:65" s="1" customFormat="1" ht="16.5" customHeight="1">
      <c r="B394" s="35"/>
      <c r="C394" s="245" t="s">
        <v>436</v>
      </c>
      <c r="D394" s="245" t="s">
        <v>970</v>
      </c>
      <c r="E394" s="246" t="s">
        <v>5088</v>
      </c>
      <c r="F394" s="247" t="s">
        <v>5089</v>
      </c>
      <c r="G394" s="248" t="s">
        <v>291</v>
      </c>
      <c r="H394" s="249">
        <v>2</v>
      </c>
      <c r="I394" s="250"/>
      <c r="J394" s="251">
        <f>ROUND(I394*H394,2)</f>
        <v>0</v>
      </c>
      <c r="K394" s="247" t="s">
        <v>184</v>
      </c>
      <c r="L394" s="252"/>
      <c r="M394" s="253" t="s">
        <v>19</v>
      </c>
      <c r="N394" s="254" t="s">
        <v>46</v>
      </c>
      <c r="O394" s="61"/>
      <c r="P394" s="192">
        <f>O394*H394</f>
        <v>0</v>
      </c>
      <c r="Q394" s="192">
        <v>6.4999999999999997E-4</v>
      </c>
      <c r="R394" s="192">
        <f>Q394*H394</f>
        <v>1.2999999999999999E-3</v>
      </c>
      <c r="S394" s="192">
        <v>0</v>
      </c>
      <c r="T394" s="193">
        <f>S394*H394</f>
        <v>0</v>
      </c>
      <c r="AR394" s="18" t="s">
        <v>230</v>
      </c>
      <c r="AT394" s="18" t="s">
        <v>970</v>
      </c>
      <c r="AU394" s="18" t="s">
        <v>85</v>
      </c>
      <c r="AY394" s="18" t="s">
        <v>178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8" t="s">
        <v>83</v>
      </c>
      <c r="BK394" s="194">
        <f>ROUND(I394*H394,2)</f>
        <v>0</v>
      </c>
      <c r="BL394" s="18" t="s">
        <v>185</v>
      </c>
      <c r="BM394" s="18" t="s">
        <v>5090</v>
      </c>
    </row>
    <row r="395" spans="2:65" s="1" customFormat="1" ht="11.25">
      <c r="B395" s="35"/>
      <c r="C395" s="36"/>
      <c r="D395" s="195" t="s">
        <v>187</v>
      </c>
      <c r="E395" s="36"/>
      <c r="F395" s="196" t="s">
        <v>5089</v>
      </c>
      <c r="G395" s="36"/>
      <c r="H395" s="36"/>
      <c r="I395" s="113"/>
      <c r="J395" s="36"/>
      <c r="K395" s="36"/>
      <c r="L395" s="39"/>
      <c r="M395" s="197"/>
      <c r="N395" s="61"/>
      <c r="O395" s="61"/>
      <c r="P395" s="61"/>
      <c r="Q395" s="61"/>
      <c r="R395" s="61"/>
      <c r="S395" s="61"/>
      <c r="T395" s="62"/>
      <c r="AT395" s="18" t="s">
        <v>187</v>
      </c>
      <c r="AU395" s="18" t="s">
        <v>85</v>
      </c>
    </row>
    <row r="396" spans="2:65" s="1" customFormat="1" ht="16.5" customHeight="1">
      <c r="B396" s="35"/>
      <c r="C396" s="245" t="s">
        <v>442</v>
      </c>
      <c r="D396" s="245" t="s">
        <v>970</v>
      </c>
      <c r="E396" s="246" t="s">
        <v>5091</v>
      </c>
      <c r="F396" s="247" t="s">
        <v>5092</v>
      </c>
      <c r="G396" s="248" t="s">
        <v>291</v>
      </c>
      <c r="H396" s="249">
        <v>2</v>
      </c>
      <c r="I396" s="250"/>
      <c r="J396" s="251">
        <f>ROUND(I396*H396,2)</f>
        <v>0</v>
      </c>
      <c r="K396" s="247" t="s">
        <v>184</v>
      </c>
      <c r="L396" s="252"/>
      <c r="M396" s="253" t="s">
        <v>19</v>
      </c>
      <c r="N396" s="254" t="s">
        <v>46</v>
      </c>
      <c r="O396" s="61"/>
      <c r="P396" s="192">
        <f>O396*H396</f>
        <v>0</v>
      </c>
      <c r="Q396" s="192">
        <v>8.8000000000000003E-4</v>
      </c>
      <c r="R396" s="192">
        <f>Q396*H396</f>
        <v>1.7600000000000001E-3</v>
      </c>
      <c r="S396" s="192">
        <v>0</v>
      </c>
      <c r="T396" s="193">
        <f>S396*H396</f>
        <v>0</v>
      </c>
      <c r="AR396" s="18" t="s">
        <v>230</v>
      </c>
      <c r="AT396" s="18" t="s">
        <v>970</v>
      </c>
      <c r="AU396" s="18" t="s">
        <v>85</v>
      </c>
      <c r="AY396" s="18" t="s">
        <v>178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8" t="s">
        <v>83</v>
      </c>
      <c r="BK396" s="194">
        <f>ROUND(I396*H396,2)</f>
        <v>0</v>
      </c>
      <c r="BL396" s="18" t="s">
        <v>185</v>
      </c>
      <c r="BM396" s="18" t="s">
        <v>5093</v>
      </c>
    </row>
    <row r="397" spans="2:65" s="1" customFormat="1" ht="11.25">
      <c r="B397" s="35"/>
      <c r="C397" s="36"/>
      <c r="D397" s="195" t="s">
        <v>187</v>
      </c>
      <c r="E397" s="36"/>
      <c r="F397" s="196" t="s">
        <v>5092</v>
      </c>
      <c r="G397" s="36"/>
      <c r="H397" s="36"/>
      <c r="I397" s="113"/>
      <c r="J397" s="36"/>
      <c r="K397" s="36"/>
      <c r="L397" s="39"/>
      <c r="M397" s="197"/>
      <c r="N397" s="61"/>
      <c r="O397" s="61"/>
      <c r="P397" s="61"/>
      <c r="Q397" s="61"/>
      <c r="R397" s="61"/>
      <c r="S397" s="61"/>
      <c r="T397" s="62"/>
      <c r="AT397" s="18" t="s">
        <v>187</v>
      </c>
      <c r="AU397" s="18" t="s">
        <v>85</v>
      </c>
    </row>
    <row r="398" spans="2:65" s="1" customFormat="1" ht="16.5" customHeight="1">
      <c r="B398" s="35"/>
      <c r="C398" s="245" t="s">
        <v>447</v>
      </c>
      <c r="D398" s="245" t="s">
        <v>970</v>
      </c>
      <c r="E398" s="246" t="s">
        <v>5094</v>
      </c>
      <c r="F398" s="247" t="s">
        <v>5095</v>
      </c>
      <c r="G398" s="248" t="s">
        <v>291</v>
      </c>
      <c r="H398" s="249">
        <v>1</v>
      </c>
      <c r="I398" s="250"/>
      <c r="J398" s="251">
        <f>ROUND(I398*H398,2)</f>
        <v>0</v>
      </c>
      <c r="K398" s="247" t="s">
        <v>184</v>
      </c>
      <c r="L398" s="252"/>
      <c r="M398" s="253" t="s">
        <v>19</v>
      </c>
      <c r="N398" s="254" t="s">
        <v>46</v>
      </c>
      <c r="O398" s="61"/>
      <c r="P398" s="192">
        <f>O398*H398</f>
        <v>0</v>
      </c>
      <c r="Q398" s="192">
        <v>4.6000000000000001E-4</v>
      </c>
      <c r="R398" s="192">
        <f>Q398*H398</f>
        <v>4.6000000000000001E-4</v>
      </c>
      <c r="S398" s="192">
        <v>0</v>
      </c>
      <c r="T398" s="193">
        <f>S398*H398</f>
        <v>0</v>
      </c>
      <c r="AR398" s="18" t="s">
        <v>230</v>
      </c>
      <c r="AT398" s="18" t="s">
        <v>970</v>
      </c>
      <c r="AU398" s="18" t="s">
        <v>85</v>
      </c>
      <c r="AY398" s="18" t="s">
        <v>178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8" t="s">
        <v>83</v>
      </c>
      <c r="BK398" s="194">
        <f>ROUND(I398*H398,2)</f>
        <v>0</v>
      </c>
      <c r="BL398" s="18" t="s">
        <v>185</v>
      </c>
      <c r="BM398" s="18" t="s">
        <v>5096</v>
      </c>
    </row>
    <row r="399" spans="2:65" s="1" customFormat="1" ht="11.25">
      <c r="B399" s="35"/>
      <c r="C399" s="36"/>
      <c r="D399" s="195" t="s">
        <v>187</v>
      </c>
      <c r="E399" s="36"/>
      <c r="F399" s="196" t="s">
        <v>5095</v>
      </c>
      <c r="G399" s="36"/>
      <c r="H399" s="36"/>
      <c r="I399" s="113"/>
      <c r="J399" s="36"/>
      <c r="K399" s="36"/>
      <c r="L399" s="39"/>
      <c r="M399" s="197"/>
      <c r="N399" s="61"/>
      <c r="O399" s="61"/>
      <c r="P399" s="61"/>
      <c r="Q399" s="61"/>
      <c r="R399" s="61"/>
      <c r="S399" s="61"/>
      <c r="T399" s="62"/>
      <c r="AT399" s="18" t="s">
        <v>187</v>
      </c>
      <c r="AU399" s="18" t="s">
        <v>85</v>
      </c>
    </row>
    <row r="400" spans="2:65" s="1" customFormat="1" ht="16.5" customHeight="1">
      <c r="B400" s="35"/>
      <c r="C400" s="183" t="s">
        <v>452</v>
      </c>
      <c r="D400" s="183" t="s">
        <v>180</v>
      </c>
      <c r="E400" s="184" t="s">
        <v>5097</v>
      </c>
      <c r="F400" s="185" t="s">
        <v>5098</v>
      </c>
      <c r="G400" s="186" t="s">
        <v>291</v>
      </c>
      <c r="H400" s="187">
        <v>8</v>
      </c>
      <c r="I400" s="188"/>
      <c r="J400" s="189">
        <f>ROUND(I400*H400,2)</f>
        <v>0</v>
      </c>
      <c r="K400" s="185" t="s">
        <v>184</v>
      </c>
      <c r="L400" s="39"/>
      <c r="M400" s="190" t="s">
        <v>19</v>
      </c>
      <c r="N400" s="191" t="s">
        <v>46</v>
      </c>
      <c r="O400" s="61"/>
      <c r="P400" s="192">
        <f>O400*H400</f>
        <v>0</v>
      </c>
      <c r="Q400" s="192">
        <v>1.0000000000000001E-5</v>
      </c>
      <c r="R400" s="192">
        <f>Q400*H400</f>
        <v>8.0000000000000007E-5</v>
      </c>
      <c r="S400" s="192">
        <v>0</v>
      </c>
      <c r="T400" s="193">
        <f>S400*H400</f>
        <v>0</v>
      </c>
      <c r="AR400" s="18" t="s">
        <v>185</v>
      </c>
      <c r="AT400" s="18" t="s">
        <v>180</v>
      </c>
      <c r="AU400" s="18" t="s">
        <v>85</v>
      </c>
      <c r="AY400" s="18" t="s">
        <v>178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83</v>
      </c>
      <c r="BK400" s="194">
        <f>ROUND(I400*H400,2)</f>
        <v>0</v>
      </c>
      <c r="BL400" s="18" t="s">
        <v>185</v>
      </c>
      <c r="BM400" s="18" t="s">
        <v>5099</v>
      </c>
    </row>
    <row r="401" spans="2:65" s="1" customFormat="1" ht="11.25">
      <c r="B401" s="35"/>
      <c r="C401" s="36"/>
      <c r="D401" s="195" t="s">
        <v>187</v>
      </c>
      <c r="E401" s="36"/>
      <c r="F401" s="196" t="s">
        <v>5100</v>
      </c>
      <c r="G401" s="36"/>
      <c r="H401" s="36"/>
      <c r="I401" s="113"/>
      <c r="J401" s="36"/>
      <c r="K401" s="36"/>
      <c r="L401" s="39"/>
      <c r="M401" s="197"/>
      <c r="N401" s="61"/>
      <c r="O401" s="61"/>
      <c r="P401" s="61"/>
      <c r="Q401" s="61"/>
      <c r="R401" s="61"/>
      <c r="S401" s="61"/>
      <c r="T401" s="62"/>
      <c r="AT401" s="18" t="s">
        <v>187</v>
      </c>
      <c r="AU401" s="18" t="s">
        <v>85</v>
      </c>
    </row>
    <row r="402" spans="2:65" s="12" customFormat="1" ht="11.25">
      <c r="B402" s="198"/>
      <c r="C402" s="199"/>
      <c r="D402" s="195" t="s">
        <v>189</v>
      </c>
      <c r="E402" s="200" t="s">
        <v>19</v>
      </c>
      <c r="F402" s="201" t="s">
        <v>5084</v>
      </c>
      <c r="G402" s="199"/>
      <c r="H402" s="200" t="s">
        <v>19</v>
      </c>
      <c r="I402" s="202"/>
      <c r="J402" s="199"/>
      <c r="K402" s="199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189</v>
      </c>
      <c r="AU402" s="207" t="s">
        <v>85</v>
      </c>
      <c r="AV402" s="12" t="s">
        <v>83</v>
      </c>
      <c r="AW402" s="12" t="s">
        <v>35</v>
      </c>
      <c r="AX402" s="12" t="s">
        <v>75</v>
      </c>
      <c r="AY402" s="207" t="s">
        <v>178</v>
      </c>
    </row>
    <row r="403" spans="2:65" s="12" customFormat="1" ht="11.25">
      <c r="B403" s="198"/>
      <c r="C403" s="199"/>
      <c r="D403" s="195" t="s">
        <v>189</v>
      </c>
      <c r="E403" s="200" t="s">
        <v>19</v>
      </c>
      <c r="F403" s="201" t="s">
        <v>5101</v>
      </c>
      <c r="G403" s="199"/>
      <c r="H403" s="200" t="s">
        <v>19</v>
      </c>
      <c r="I403" s="202"/>
      <c r="J403" s="199"/>
      <c r="K403" s="199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189</v>
      </c>
      <c r="AU403" s="207" t="s">
        <v>85</v>
      </c>
      <c r="AV403" s="12" t="s">
        <v>83</v>
      </c>
      <c r="AW403" s="12" t="s">
        <v>35</v>
      </c>
      <c r="AX403" s="12" t="s">
        <v>75</v>
      </c>
      <c r="AY403" s="207" t="s">
        <v>178</v>
      </c>
    </row>
    <row r="404" spans="2:65" s="13" customFormat="1" ht="11.25">
      <c r="B404" s="208"/>
      <c r="C404" s="209"/>
      <c r="D404" s="195" t="s">
        <v>189</v>
      </c>
      <c r="E404" s="210" t="s">
        <v>19</v>
      </c>
      <c r="F404" s="211" t="s">
        <v>5102</v>
      </c>
      <c r="G404" s="209"/>
      <c r="H404" s="212">
        <v>8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189</v>
      </c>
      <c r="AU404" s="218" t="s">
        <v>85</v>
      </c>
      <c r="AV404" s="13" t="s">
        <v>85</v>
      </c>
      <c r="AW404" s="13" t="s">
        <v>35</v>
      </c>
      <c r="AX404" s="13" t="s">
        <v>83</v>
      </c>
      <c r="AY404" s="218" t="s">
        <v>178</v>
      </c>
    </row>
    <row r="405" spans="2:65" s="1" customFormat="1" ht="16.5" customHeight="1">
      <c r="B405" s="35"/>
      <c r="C405" s="245" t="s">
        <v>457</v>
      </c>
      <c r="D405" s="245" t="s">
        <v>970</v>
      </c>
      <c r="E405" s="246" t="s">
        <v>5103</v>
      </c>
      <c r="F405" s="247" t="s">
        <v>5104</v>
      </c>
      <c r="G405" s="248" t="s">
        <v>291</v>
      </c>
      <c r="H405" s="249">
        <v>8</v>
      </c>
      <c r="I405" s="250"/>
      <c r="J405" s="251">
        <f>ROUND(I405*H405,2)</f>
        <v>0</v>
      </c>
      <c r="K405" s="247" t="s">
        <v>184</v>
      </c>
      <c r="L405" s="252"/>
      <c r="M405" s="253" t="s">
        <v>19</v>
      </c>
      <c r="N405" s="254" t="s">
        <v>46</v>
      </c>
      <c r="O405" s="61"/>
      <c r="P405" s="192">
        <f>O405*H405</f>
        <v>0</v>
      </c>
      <c r="Q405" s="192">
        <v>1E-3</v>
      </c>
      <c r="R405" s="192">
        <f>Q405*H405</f>
        <v>8.0000000000000002E-3</v>
      </c>
      <c r="S405" s="192">
        <v>0</v>
      </c>
      <c r="T405" s="193">
        <f>S405*H405</f>
        <v>0</v>
      </c>
      <c r="AR405" s="18" t="s">
        <v>230</v>
      </c>
      <c r="AT405" s="18" t="s">
        <v>970</v>
      </c>
      <c r="AU405" s="18" t="s">
        <v>85</v>
      </c>
      <c r="AY405" s="18" t="s">
        <v>178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8" t="s">
        <v>83</v>
      </c>
      <c r="BK405" s="194">
        <f>ROUND(I405*H405,2)</f>
        <v>0</v>
      </c>
      <c r="BL405" s="18" t="s">
        <v>185</v>
      </c>
      <c r="BM405" s="18" t="s">
        <v>5105</v>
      </c>
    </row>
    <row r="406" spans="2:65" s="1" customFormat="1" ht="11.25">
      <c r="B406" s="35"/>
      <c r="C406" s="36"/>
      <c r="D406" s="195" t="s">
        <v>187</v>
      </c>
      <c r="E406" s="36"/>
      <c r="F406" s="196" t="s">
        <v>5104</v>
      </c>
      <c r="G406" s="36"/>
      <c r="H406" s="36"/>
      <c r="I406" s="113"/>
      <c r="J406" s="36"/>
      <c r="K406" s="36"/>
      <c r="L406" s="39"/>
      <c r="M406" s="197"/>
      <c r="N406" s="61"/>
      <c r="O406" s="61"/>
      <c r="P406" s="61"/>
      <c r="Q406" s="61"/>
      <c r="R406" s="61"/>
      <c r="S406" s="61"/>
      <c r="T406" s="62"/>
      <c r="AT406" s="18" t="s">
        <v>187</v>
      </c>
      <c r="AU406" s="18" t="s">
        <v>85</v>
      </c>
    </row>
    <row r="407" spans="2:65" s="1" customFormat="1" ht="16.5" customHeight="1">
      <c r="B407" s="35"/>
      <c r="C407" s="183" t="s">
        <v>465</v>
      </c>
      <c r="D407" s="183" t="s">
        <v>180</v>
      </c>
      <c r="E407" s="184" t="s">
        <v>5106</v>
      </c>
      <c r="F407" s="185" t="s">
        <v>5107</v>
      </c>
      <c r="G407" s="186" t="s">
        <v>291</v>
      </c>
      <c r="H407" s="187">
        <v>4</v>
      </c>
      <c r="I407" s="188"/>
      <c r="J407" s="189">
        <f>ROUND(I407*H407,2)</f>
        <v>0</v>
      </c>
      <c r="K407" s="185" t="s">
        <v>184</v>
      </c>
      <c r="L407" s="39"/>
      <c r="M407" s="190" t="s">
        <v>19</v>
      </c>
      <c r="N407" s="191" t="s">
        <v>46</v>
      </c>
      <c r="O407" s="61"/>
      <c r="P407" s="192">
        <f>O407*H407</f>
        <v>0</v>
      </c>
      <c r="Q407" s="192">
        <v>1.0000000000000001E-5</v>
      </c>
      <c r="R407" s="192">
        <f>Q407*H407</f>
        <v>4.0000000000000003E-5</v>
      </c>
      <c r="S407" s="192">
        <v>0</v>
      </c>
      <c r="T407" s="193">
        <f>S407*H407</f>
        <v>0</v>
      </c>
      <c r="AR407" s="18" t="s">
        <v>185</v>
      </c>
      <c r="AT407" s="18" t="s">
        <v>180</v>
      </c>
      <c r="AU407" s="18" t="s">
        <v>85</v>
      </c>
      <c r="AY407" s="18" t="s">
        <v>178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8" t="s">
        <v>83</v>
      </c>
      <c r="BK407" s="194">
        <f>ROUND(I407*H407,2)</f>
        <v>0</v>
      </c>
      <c r="BL407" s="18" t="s">
        <v>185</v>
      </c>
      <c r="BM407" s="18" t="s">
        <v>5108</v>
      </c>
    </row>
    <row r="408" spans="2:65" s="1" customFormat="1" ht="11.25">
      <c r="B408" s="35"/>
      <c r="C408" s="36"/>
      <c r="D408" s="195" t="s">
        <v>187</v>
      </c>
      <c r="E408" s="36"/>
      <c r="F408" s="196" t="s">
        <v>5109</v>
      </c>
      <c r="G408" s="36"/>
      <c r="H408" s="36"/>
      <c r="I408" s="113"/>
      <c r="J408" s="36"/>
      <c r="K408" s="36"/>
      <c r="L408" s="39"/>
      <c r="M408" s="197"/>
      <c r="N408" s="61"/>
      <c r="O408" s="61"/>
      <c r="P408" s="61"/>
      <c r="Q408" s="61"/>
      <c r="R408" s="61"/>
      <c r="S408" s="61"/>
      <c r="T408" s="62"/>
      <c r="AT408" s="18" t="s">
        <v>187</v>
      </c>
      <c r="AU408" s="18" t="s">
        <v>85</v>
      </c>
    </row>
    <row r="409" spans="2:65" s="12" customFormat="1" ht="11.25">
      <c r="B409" s="198"/>
      <c r="C409" s="199"/>
      <c r="D409" s="195" t="s">
        <v>189</v>
      </c>
      <c r="E409" s="200" t="s">
        <v>19</v>
      </c>
      <c r="F409" s="201" t="s">
        <v>5110</v>
      </c>
      <c r="G409" s="199"/>
      <c r="H409" s="200" t="s">
        <v>19</v>
      </c>
      <c r="I409" s="202"/>
      <c r="J409" s="199"/>
      <c r="K409" s="199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189</v>
      </c>
      <c r="AU409" s="207" t="s">
        <v>85</v>
      </c>
      <c r="AV409" s="12" t="s">
        <v>83</v>
      </c>
      <c r="AW409" s="12" t="s">
        <v>35</v>
      </c>
      <c r="AX409" s="12" t="s">
        <v>75</v>
      </c>
      <c r="AY409" s="207" t="s">
        <v>178</v>
      </c>
    </row>
    <row r="410" spans="2:65" s="13" customFormat="1" ht="11.25">
      <c r="B410" s="208"/>
      <c r="C410" s="209"/>
      <c r="D410" s="195" t="s">
        <v>189</v>
      </c>
      <c r="E410" s="210" t="s">
        <v>19</v>
      </c>
      <c r="F410" s="211" t="s">
        <v>5111</v>
      </c>
      <c r="G410" s="209"/>
      <c r="H410" s="212">
        <v>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189</v>
      </c>
      <c r="AU410" s="218" t="s">
        <v>85</v>
      </c>
      <c r="AV410" s="13" t="s">
        <v>85</v>
      </c>
      <c r="AW410" s="13" t="s">
        <v>35</v>
      </c>
      <c r="AX410" s="13" t="s">
        <v>75</v>
      </c>
      <c r="AY410" s="218" t="s">
        <v>178</v>
      </c>
    </row>
    <row r="411" spans="2:65" s="13" customFormat="1" ht="11.25">
      <c r="B411" s="208"/>
      <c r="C411" s="209"/>
      <c r="D411" s="195" t="s">
        <v>189</v>
      </c>
      <c r="E411" s="210" t="s">
        <v>19</v>
      </c>
      <c r="F411" s="211" t="s">
        <v>5112</v>
      </c>
      <c r="G411" s="209"/>
      <c r="H411" s="212">
        <v>2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189</v>
      </c>
      <c r="AU411" s="218" t="s">
        <v>85</v>
      </c>
      <c r="AV411" s="13" t="s">
        <v>85</v>
      </c>
      <c r="AW411" s="13" t="s">
        <v>35</v>
      </c>
      <c r="AX411" s="13" t="s">
        <v>75</v>
      </c>
      <c r="AY411" s="218" t="s">
        <v>178</v>
      </c>
    </row>
    <row r="412" spans="2:65" s="13" customFormat="1" ht="11.25">
      <c r="B412" s="208"/>
      <c r="C412" s="209"/>
      <c r="D412" s="195" t="s">
        <v>189</v>
      </c>
      <c r="E412" s="210" t="s">
        <v>19</v>
      </c>
      <c r="F412" s="211" t="s">
        <v>5113</v>
      </c>
      <c r="G412" s="209"/>
      <c r="H412" s="212">
        <v>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189</v>
      </c>
      <c r="AU412" s="218" t="s">
        <v>85</v>
      </c>
      <c r="AV412" s="13" t="s">
        <v>85</v>
      </c>
      <c r="AW412" s="13" t="s">
        <v>35</v>
      </c>
      <c r="AX412" s="13" t="s">
        <v>75</v>
      </c>
      <c r="AY412" s="218" t="s">
        <v>178</v>
      </c>
    </row>
    <row r="413" spans="2:65" s="14" customFormat="1" ht="11.25">
      <c r="B413" s="219"/>
      <c r="C413" s="220"/>
      <c r="D413" s="195" t="s">
        <v>189</v>
      </c>
      <c r="E413" s="221" t="s">
        <v>19</v>
      </c>
      <c r="F413" s="222" t="s">
        <v>258</v>
      </c>
      <c r="G413" s="220"/>
      <c r="H413" s="223">
        <v>4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189</v>
      </c>
      <c r="AU413" s="229" t="s">
        <v>85</v>
      </c>
      <c r="AV413" s="14" t="s">
        <v>185</v>
      </c>
      <c r="AW413" s="14" t="s">
        <v>35</v>
      </c>
      <c r="AX413" s="14" t="s">
        <v>83</v>
      </c>
      <c r="AY413" s="229" t="s">
        <v>178</v>
      </c>
    </row>
    <row r="414" spans="2:65" s="1" customFormat="1" ht="16.5" customHeight="1">
      <c r="B414" s="35"/>
      <c r="C414" s="245" t="s">
        <v>471</v>
      </c>
      <c r="D414" s="245" t="s">
        <v>970</v>
      </c>
      <c r="E414" s="246" t="s">
        <v>5114</v>
      </c>
      <c r="F414" s="247" t="s">
        <v>5115</v>
      </c>
      <c r="G414" s="248" t="s">
        <v>291</v>
      </c>
      <c r="H414" s="249">
        <v>1</v>
      </c>
      <c r="I414" s="250"/>
      <c r="J414" s="251">
        <f>ROUND(I414*H414,2)</f>
        <v>0</v>
      </c>
      <c r="K414" s="247" t="s">
        <v>184</v>
      </c>
      <c r="L414" s="252"/>
      <c r="M414" s="253" t="s">
        <v>19</v>
      </c>
      <c r="N414" s="254" t="s">
        <v>46</v>
      </c>
      <c r="O414" s="61"/>
      <c r="P414" s="192">
        <f>O414*H414</f>
        <v>0</v>
      </c>
      <c r="Q414" s="192">
        <v>1.25E-3</v>
      </c>
      <c r="R414" s="192">
        <f>Q414*H414</f>
        <v>1.25E-3</v>
      </c>
      <c r="S414" s="192">
        <v>0</v>
      </c>
      <c r="T414" s="193">
        <f>S414*H414</f>
        <v>0</v>
      </c>
      <c r="AR414" s="18" t="s">
        <v>230</v>
      </c>
      <c r="AT414" s="18" t="s">
        <v>970</v>
      </c>
      <c r="AU414" s="18" t="s">
        <v>85</v>
      </c>
      <c r="AY414" s="18" t="s">
        <v>178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8" t="s">
        <v>83</v>
      </c>
      <c r="BK414" s="194">
        <f>ROUND(I414*H414,2)</f>
        <v>0</v>
      </c>
      <c r="BL414" s="18" t="s">
        <v>185</v>
      </c>
      <c r="BM414" s="18" t="s">
        <v>5116</v>
      </c>
    </row>
    <row r="415" spans="2:65" s="1" customFormat="1" ht="11.25">
      <c r="B415" s="35"/>
      <c r="C415" s="36"/>
      <c r="D415" s="195" t="s">
        <v>187</v>
      </c>
      <c r="E415" s="36"/>
      <c r="F415" s="196" t="s">
        <v>5115</v>
      </c>
      <c r="G415" s="36"/>
      <c r="H415" s="36"/>
      <c r="I415" s="113"/>
      <c r="J415" s="36"/>
      <c r="K415" s="36"/>
      <c r="L415" s="39"/>
      <c r="M415" s="197"/>
      <c r="N415" s="61"/>
      <c r="O415" s="61"/>
      <c r="P415" s="61"/>
      <c r="Q415" s="61"/>
      <c r="R415" s="61"/>
      <c r="S415" s="61"/>
      <c r="T415" s="62"/>
      <c r="AT415" s="18" t="s">
        <v>187</v>
      </c>
      <c r="AU415" s="18" t="s">
        <v>85</v>
      </c>
    </row>
    <row r="416" spans="2:65" s="1" customFormat="1" ht="16.5" customHeight="1">
      <c r="B416" s="35"/>
      <c r="C416" s="245" t="s">
        <v>478</v>
      </c>
      <c r="D416" s="245" t="s">
        <v>970</v>
      </c>
      <c r="E416" s="246" t="s">
        <v>5117</v>
      </c>
      <c r="F416" s="247" t="s">
        <v>5118</v>
      </c>
      <c r="G416" s="248" t="s">
        <v>291</v>
      </c>
      <c r="H416" s="249">
        <v>2</v>
      </c>
      <c r="I416" s="250"/>
      <c r="J416" s="251">
        <f>ROUND(I416*H416,2)</f>
        <v>0</v>
      </c>
      <c r="K416" s="247" t="s">
        <v>184</v>
      </c>
      <c r="L416" s="252"/>
      <c r="M416" s="253" t="s">
        <v>19</v>
      </c>
      <c r="N416" s="254" t="s">
        <v>46</v>
      </c>
      <c r="O416" s="61"/>
      <c r="P416" s="192">
        <f>O416*H416</f>
        <v>0</v>
      </c>
      <c r="Q416" s="192">
        <v>1.67E-3</v>
      </c>
      <c r="R416" s="192">
        <f>Q416*H416</f>
        <v>3.3400000000000001E-3</v>
      </c>
      <c r="S416" s="192">
        <v>0</v>
      </c>
      <c r="T416" s="193">
        <f>S416*H416</f>
        <v>0</v>
      </c>
      <c r="AR416" s="18" t="s">
        <v>230</v>
      </c>
      <c r="AT416" s="18" t="s">
        <v>970</v>
      </c>
      <c r="AU416" s="18" t="s">
        <v>85</v>
      </c>
      <c r="AY416" s="18" t="s">
        <v>178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8" t="s">
        <v>83</v>
      </c>
      <c r="BK416" s="194">
        <f>ROUND(I416*H416,2)</f>
        <v>0</v>
      </c>
      <c r="BL416" s="18" t="s">
        <v>185</v>
      </c>
      <c r="BM416" s="18" t="s">
        <v>5119</v>
      </c>
    </row>
    <row r="417" spans="2:65" s="1" customFormat="1" ht="11.25">
      <c r="B417" s="35"/>
      <c r="C417" s="36"/>
      <c r="D417" s="195" t="s">
        <v>187</v>
      </c>
      <c r="E417" s="36"/>
      <c r="F417" s="196" t="s">
        <v>5118</v>
      </c>
      <c r="G417" s="36"/>
      <c r="H417" s="36"/>
      <c r="I417" s="113"/>
      <c r="J417" s="36"/>
      <c r="K417" s="36"/>
      <c r="L417" s="39"/>
      <c r="M417" s="197"/>
      <c r="N417" s="61"/>
      <c r="O417" s="61"/>
      <c r="P417" s="61"/>
      <c r="Q417" s="61"/>
      <c r="R417" s="61"/>
      <c r="S417" s="61"/>
      <c r="T417" s="62"/>
      <c r="AT417" s="18" t="s">
        <v>187</v>
      </c>
      <c r="AU417" s="18" t="s">
        <v>85</v>
      </c>
    </row>
    <row r="418" spans="2:65" s="1" customFormat="1" ht="16.5" customHeight="1">
      <c r="B418" s="35"/>
      <c r="C418" s="245" t="s">
        <v>484</v>
      </c>
      <c r="D418" s="245" t="s">
        <v>970</v>
      </c>
      <c r="E418" s="246" t="s">
        <v>5120</v>
      </c>
      <c r="F418" s="247" t="s">
        <v>5121</v>
      </c>
      <c r="G418" s="248" t="s">
        <v>291</v>
      </c>
      <c r="H418" s="249">
        <v>1</v>
      </c>
      <c r="I418" s="250"/>
      <c r="J418" s="251">
        <f>ROUND(I418*H418,2)</f>
        <v>0</v>
      </c>
      <c r="K418" s="247" t="s">
        <v>184</v>
      </c>
      <c r="L418" s="252"/>
      <c r="M418" s="253" t="s">
        <v>19</v>
      </c>
      <c r="N418" s="254" t="s">
        <v>46</v>
      </c>
      <c r="O418" s="61"/>
      <c r="P418" s="192">
        <f>O418*H418</f>
        <v>0</v>
      </c>
      <c r="Q418" s="192">
        <v>7.9000000000000001E-4</v>
      </c>
      <c r="R418" s="192">
        <f>Q418*H418</f>
        <v>7.9000000000000001E-4</v>
      </c>
      <c r="S418" s="192">
        <v>0</v>
      </c>
      <c r="T418" s="193">
        <f>S418*H418</f>
        <v>0</v>
      </c>
      <c r="AR418" s="18" t="s">
        <v>230</v>
      </c>
      <c r="AT418" s="18" t="s">
        <v>970</v>
      </c>
      <c r="AU418" s="18" t="s">
        <v>85</v>
      </c>
      <c r="AY418" s="18" t="s">
        <v>178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8" t="s">
        <v>83</v>
      </c>
      <c r="BK418" s="194">
        <f>ROUND(I418*H418,2)</f>
        <v>0</v>
      </c>
      <c r="BL418" s="18" t="s">
        <v>185</v>
      </c>
      <c r="BM418" s="18" t="s">
        <v>5122</v>
      </c>
    </row>
    <row r="419" spans="2:65" s="1" customFormat="1" ht="11.25">
      <c r="B419" s="35"/>
      <c r="C419" s="36"/>
      <c r="D419" s="195" t="s">
        <v>187</v>
      </c>
      <c r="E419" s="36"/>
      <c r="F419" s="196" t="s">
        <v>5121</v>
      </c>
      <c r="G419" s="36"/>
      <c r="H419" s="36"/>
      <c r="I419" s="113"/>
      <c r="J419" s="36"/>
      <c r="K419" s="36"/>
      <c r="L419" s="39"/>
      <c r="M419" s="197"/>
      <c r="N419" s="61"/>
      <c r="O419" s="61"/>
      <c r="P419" s="61"/>
      <c r="Q419" s="61"/>
      <c r="R419" s="61"/>
      <c r="S419" s="61"/>
      <c r="T419" s="62"/>
      <c r="AT419" s="18" t="s">
        <v>187</v>
      </c>
      <c r="AU419" s="18" t="s">
        <v>85</v>
      </c>
    </row>
    <row r="420" spans="2:65" s="1" customFormat="1" ht="16.5" customHeight="1">
      <c r="B420" s="35"/>
      <c r="C420" s="183" t="s">
        <v>493</v>
      </c>
      <c r="D420" s="183" t="s">
        <v>180</v>
      </c>
      <c r="E420" s="184" t="s">
        <v>5123</v>
      </c>
      <c r="F420" s="185" t="s">
        <v>5124</v>
      </c>
      <c r="G420" s="186" t="s">
        <v>291</v>
      </c>
      <c r="H420" s="187">
        <v>2</v>
      </c>
      <c r="I420" s="188"/>
      <c r="J420" s="189">
        <f>ROUND(I420*H420,2)</f>
        <v>0</v>
      </c>
      <c r="K420" s="185" t="s">
        <v>184</v>
      </c>
      <c r="L420" s="39"/>
      <c r="M420" s="190" t="s">
        <v>19</v>
      </c>
      <c r="N420" s="191" t="s">
        <v>46</v>
      </c>
      <c r="O420" s="61"/>
      <c r="P420" s="192">
        <f>O420*H420</f>
        <v>0</v>
      </c>
      <c r="Q420" s="192">
        <v>1.0000000000000001E-5</v>
      </c>
      <c r="R420" s="192">
        <f>Q420*H420</f>
        <v>2.0000000000000002E-5</v>
      </c>
      <c r="S420" s="192">
        <v>0</v>
      </c>
      <c r="T420" s="193">
        <f>S420*H420</f>
        <v>0</v>
      </c>
      <c r="AR420" s="18" t="s">
        <v>185</v>
      </c>
      <c r="AT420" s="18" t="s">
        <v>180</v>
      </c>
      <c r="AU420" s="18" t="s">
        <v>85</v>
      </c>
      <c r="AY420" s="18" t="s">
        <v>178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8" t="s">
        <v>83</v>
      </c>
      <c r="BK420" s="194">
        <f>ROUND(I420*H420,2)</f>
        <v>0</v>
      </c>
      <c r="BL420" s="18" t="s">
        <v>185</v>
      </c>
      <c r="BM420" s="18" t="s">
        <v>5125</v>
      </c>
    </row>
    <row r="421" spans="2:65" s="1" customFormat="1" ht="11.25">
      <c r="B421" s="35"/>
      <c r="C421" s="36"/>
      <c r="D421" s="195" t="s">
        <v>187</v>
      </c>
      <c r="E421" s="36"/>
      <c r="F421" s="196" t="s">
        <v>5126</v>
      </c>
      <c r="G421" s="36"/>
      <c r="H421" s="36"/>
      <c r="I421" s="113"/>
      <c r="J421" s="36"/>
      <c r="K421" s="36"/>
      <c r="L421" s="39"/>
      <c r="M421" s="197"/>
      <c r="N421" s="61"/>
      <c r="O421" s="61"/>
      <c r="P421" s="61"/>
      <c r="Q421" s="61"/>
      <c r="R421" s="61"/>
      <c r="S421" s="61"/>
      <c r="T421" s="62"/>
      <c r="AT421" s="18" t="s">
        <v>187</v>
      </c>
      <c r="AU421" s="18" t="s">
        <v>85</v>
      </c>
    </row>
    <row r="422" spans="2:65" s="12" customFormat="1" ht="11.25">
      <c r="B422" s="198"/>
      <c r="C422" s="199"/>
      <c r="D422" s="195" t="s">
        <v>189</v>
      </c>
      <c r="E422" s="200" t="s">
        <v>19</v>
      </c>
      <c r="F422" s="201" t="s">
        <v>5110</v>
      </c>
      <c r="G422" s="199"/>
      <c r="H422" s="200" t="s">
        <v>19</v>
      </c>
      <c r="I422" s="202"/>
      <c r="J422" s="199"/>
      <c r="K422" s="199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189</v>
      </c>
      <c r="AU422" s="207" t="s">
        <v>85</v>
      </c>
      <c r="AV422" s="12" t="s">
        <v>83</v>
      </c>
      <c r="AW422" s="12" t="s">
        <v>35</v>
      </c>
      <c r="AX422" s="12" t="s">
        <v>75</v>
      </c>
      <c r="AY422" s="207" t="s">
        <v>178</v>
      </c>
    </row>
    <row r="423" spans="2:65" s="13" customFormat="1" ht="11.25">
      <c r="B423" s="208"/>
      <c r="C423" s="209"/>
      <c r="D423" s="195" t="s">
        <v>189</v>
      </c>
      <c r="E423" s="210" t="s">
        <v>19</v>
      </c>
      <c r="F423" s="211" t="s">
        <v>5127</v>
      </c>
      <c r="G423" s="209"/>
      <c r="H423" s="212">
        <v>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189</v>
      </c>
      <c r="AU423" s="218" t="s">
        <v>85</v>
      </c>
      <c r="AV423" s="13" t="s">
        <v>85</v>
      </c>
      <c r="AW423" s="13" t="s">
        <v>35</v>
      </c>
      <c r="AX423" s="13" t="s">
        <v>75</v>
      </c>
      <c r="AY423" s="218" t="s">
        <v>178</v>
      </c>
    </row>
    <row r="424" spans="2:65" s="13" customFormat="1" ht="11.25">
      <c r="B424" s="208"/>
      <c r="C424" s="209"/>
      <c r="D424" s="195" t="s">
        <v>189</v>
      </c>
      <c r="E424" s="210" t="s">
        <v>19</v>
      </c>
      <c r="F424" s="211" t="s">
        <v>5128</v>
      </c>
      <c r="G424" s="209"/>
      <c r="H424" s="212">
        <v>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189</v>
      </c>
      <c r="AU424" s="218" t="s">
        <v>85</v>
      </c>
      <c r="AV424" s="13" t="s">
        <v>85</v>
      </c>
      <c r="AW424" s="13" t="s">
        <v>35</v>
      </c>
      <c r="AX424" s="13" t="s">
        <v>75</v>
      </c>
      <c r="AY424" s="218" t="s">
        <v>178</v>
      </c>
    </row>
    <row r="425" spans="2:65" s="14" customFormat="1" ht="11.25">
      <c r="B425" s="219"/>
      <c r="C425" s="220"/>
      <c r="D425" s="195" t="s">
        <v>189</v>
      </c>
      <c r="E425" s="221" t="s">
        <v>19</v>
      </c>
      <c r="F425" s="222" t="s">
        <v>258</v>
      </c>
      <c r="G425" s="220"/>
      <c r="H425" s="223">
        <v>2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189</v>
      </c>
      <c r="AU425" s="229" t="s">
        <v>85</v>
      </c>
      <c r="AV425" s="14" t="s">
        <v>185</v>
      </c>
      <c r="AW425" s="14" t="s">
        <v>35</v>
      </c>
      <c r="AX425" s="14" t="s">
        <v>83</v>
      </c>
      <c r="AY425" s="229" t="s">
        <v>178</v>
      </c>
    </row>
    <row r="426" spans="2:65" s="1" customFormat="1" ht="16.5" customHeight="1">
      <c r="B426" s="35"/>
      <c r="C426" s="245" t="s">
        <v>503</v>
      </c>
      <c r="D426" s="245" t="s">
        <v>970</v>
      </c>
      <c r="E426" s="246" t="s">
        <v>5129</v>
      </c>
      <c r="F426" s="247" t="s">
        <v>5130</v>
      </c>
      <c r="G426" s="248" t="s">
        <v>291</v>
      </c>
      <c r="H426" s="249">
        <v>1</v>
      </c>
      <c r="I426" s="250"/>
      <c r="J426" s="251">
        <f>ROUND(I426*H426,2)</f>
        <v>0</v>
      </c>
      <c r="K426" s="247" t="s">
        <v>184</v>
      </c>
      <c r="L426" s="252"/>
      <c r="M426" s="253" t="s">
        <v>19</v>
      </c>
      <c r="N426" s="254" t="s">
        <v>46</v>
      </c>
      <c r="O426" s="61"/>
      <c r="P426" s="192">
        <f>O426*H426</f>
        <v>0</v>
      </c>
      <c r="Q426" s="192">
        <v>2.3700000000000001E-3</v>
      </c>
      <c r="R426" s="192">
        <f>Q426*H426</f>
        <v>2.3700000000000001E-3</v>
      </c>
      <c r="S426" s="192">
        <v>0</v>
      </c>
      <c r="T426" s="193">
        <f>S426*H426</f>
        <v>0</v>
      </c>
      <c r="AR426" s="18" t="s">
        <v>230</v>
      </c>
      <c r="AT426" s="18" t="s">
        <v>970</v>
      </c>
      <c r="AU426" s="18" t="s">
        <v>85</v>
      </c>
      <c r="AY426" s="18" t="s">
        <v>178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8" t="s">
        <v>83</v>
      </c>
      <c r="BK426" s="194">
        <f>ROUND(I426*H426,2)</f>
        <v>0</v>
      </c>
      <c r="BL426" s="18" t="s">
        <v>185</v>
      </c>
      <c r="BM426" s="18" t="s">
        <v>5131</v>
      </c>
    </row>
    <row r="427" spans="2:65" s="1" customFormat="1" ht="11.25">
      <c r="B427" s="35"/>
      <c r="C427" s="36"/>
      <c r="D427" s="195" t="s">
        <v>187</v>
      </c>
      <c r="E427" s="36"/>
      <c r="F427" s="196" t="s">
        <v>5130</v>
      </c>
      <c r="G427" s="36"/>
      <c r="H427" s="36"/>
      <c r="I427" s="113"/>
      <c r="J427" s="36"/>
      <c r="K427" s="36"/>
      <c r="L427" s="39"/>
      <c r="M427" s="197"/>
      <c r="N427" s="61"/>
      <c r="O427" s="61"/>
      <c r="P427" s="61"/>
      <c r="Q427" s="61"/>
      <c r="R427" s="61"/>
      <c r="S427" s="61"/>
      <c r="T427" s="62"/>
      <c r="AT427" s="18" t="s">
        <v>187</v>
      </c>
      <c r="AU427" s="18" t="s">
        <v>85</v>
      </c>
    </row>
    <row r="428" spans="2:65" s="1" customFormat="1" ht="16.5" customHeight="1">
      <c r="B428" s="35"/>
      <c r="C428" s="245" t="s">
        <v>508</v>
      </c>
      <c r="D428" s="245" t="s">
        <v>970</v>
      </c>
      <c r="E428" s="246" t="s">
        <v>5132</v>
      </c>
      <c r="F428" s="247" t="s">
        <v>5133</v>
      </c>
      <c r="G428" s="248" t="s">
        <v>291</v>
      </c>
      <c r="H428" s="249">
        <v>1</v>
      </c>
      <c r="I428" s="250"/>
      <c r="J428" s="251">
        <f>ROUND(I428*H428,2)</f>
        <v>0</v>
      </c>
      <c r="K428" s="247" t="s">
        <v>184</v>
      </c>
      <c r="L428" s="252"/>
      <c r="M428" s="253" t="s">
        <v>19</v>
      </c>
      <c r="N428" s="254" t="s">
        <v>46</v>
      </c>
      <c r="O428" s="61"/>
      <c r="P428" s="192">
        <f>O428*H428</f>
        <v>0</v>
      </c>
      <c r="Q428" s="192">
        <v>2.63E-3</v>
      </c>
      <c r="R428" s="192">
        <f>Q428*H428</f>
        <v>2.63E-3</v>
      </c>
      <c r="S428" s="192">
        <v>0</v>
      </c>
      <c r="T428" s="193">
        <f>S428*H428</f>
        <v>0</v>
      </c>
      <c r="AR428" s="18" t="s">
        <v>230</v>
      </c>
      <c r="AT428" s="18" t="s">
        <v>970</v>
      </c>
      <c r="AU428" s="18" t="s">
        <v>85</v>
      </c>
      <c r="AY428" s="18" t="s">
        <v>178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8" t="s">
        <v>83</v>
      </c>
      <c r="BK428" s="194">
        <f>ROUND(I428*H428,2)</f>
        <v>0</v>
      </c>
      <c r="BL428" s="18" t="s">
        <v>185</v>
      </c>
      <c r="BM428" s="18" t="s">
        <v>5134</v>
      </c>
    </row>
    <row r="429" spans="2:65" s="1" customFormat="1" ht="11.25">
      <c r="B429" s="35"/>
      <c r="C429" s="36"/>
      <c r="D429" s="195" t="s">
        <v>187</v>
      </c>
      <c r="E429" s="36"/>
      <c r="F429" s="196" t="s">
        <v>5133</v>
      </c>
      <c r="G429" s="36"/>
      <c r="H429" s="36"/>
      <c r="I429" s="113"/>
      <c r="J429" s="36"/>
      <c r="K429" s="36"/>
      <c r="L429" s="39"/>
      <c r="M429" s="197"/>
      <c r="N429" s="61"/>
      <c r="O429" s="61"/>
      <c r="P429" s="61"/>
      <c r="Q429" s="61"/>
      <c r="R429" s="61"/>
      <c r="S429" s="61"/>
      <c r="T429" s="62"/>
      <c r="AT429" s="18" t="s">
        <v>187</v>
      </c>
      <c r="AU429" s="18" t="s">
        <v>85</v>
      </c>
    </row>
    <row r="430" spans="2:65" s="1" customFormat="1" ht="16.5" customHeight="1">
      <c r="B430" s="35"/>
      <c r="C430" s="183" t="s">
        <v>514</v>
      </c>
      <c r="D430" s="183" t="s">
        <v>180</v>
      </c>
      <c r="E430" s="184" t="s">
        <v>5135</v>
      </c>
      <c r="F430" s="185" t="s">
        <v>5136</v>
      </c>
      <c r="G430" s="186" t="s">
        <v>291</v>
      </c>
      <c r="H430" s="187">
        <v>1</v>
      </c>
      <c r="I430" s="188"/>
      <c r="J430" s="189">
        <f>ROUND(I430*H430,2)</f>
        <v>0</v>
      </c>
      <c r="K430" s="185" t="s">
        <v>212</v>
      </c>
      <c r="L430" s="39"/>
      <c r="M430" s="190" t="s">
        <v>19</v>
      </c>
      <c r="N430" s="191" t="s">
        <v>46</v>
      </c>
      <c r="O430" s="61"/>
      <c r="P430" s="192">
        <f>O430*H430</f>
        <v>0</v>
      </c>
      <c r="Q430" s="192">
        <v>5.0000000000000001E-3</v>
      </c>
      <c r="R430" s="192">
        <f>Q430*H430</f>
        <v>5.0000000000000001E-3</v>
      </c>
      <c r="S430" s="192">
        <v>0</v>
      </c>
      <c r="T430" s="193">
        <f>S430*H430</f>
        <v>0</v>
      </c>
      <c r="AR430" s="18" t="s">
        <v>185</v>
      </c>
      <c r="AT430" s="18" t="s">
        <v>180</v>
      </c>
      <c r="AU430" s="18" t="s">
        <v>85</v>
      </c>
      <c r="AY430" s="18" t="s">
        <v>178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8" t="s">
        <v>83</v>
      </c>
      <c r="BK430" s="194">
        <f>ROUND(I430*H430,2)</f>
        <v>0</v>
      </c>
      <c r="BL430" s="18" t="s">
        <v>185</v>
      </c>
      <c r="BM430" s="18" t="s">
        <v>5137</v>
      </c>
    </row>
    <row r="431" spans="2:65" s="1" customFormat="1" ht="11.25">
      <c r="B431" s="35"/>
      <c r="C431" s="36"/>
      <c r="D431" s="195" t="s">
        <v>187</v>
      </c>
      <c r="E431" s="36"/>
      <c r="F431" s="196" t="s">
        <v>5136</v>
      </c>
      <c r="G431" s="36"/>
      <c r="H431" s="36"/>
      <c r="I431" s="113"/>
      <c r="J431" s="36"/>
      <c r="K431" s="36"/>
      <c r="L431" s="39"/>
      <c r="M431" s="197"/>
      <c r="N431" s="61"/>
      <c r="O431" s="61"/>
      <c r="P431" s="61"/>
      <c r="Q431" s="61"/>
      <c r="R431" s="61"/>
      <c r="S431" s="61"/>
      <c r="T431" s="62"/>
      <c r="AT431" s="18" t="s">
        <v>187</v>
      </c>
      <c r="AU431" s="18" t="s">
        <v>85</v>
      </c>
    </row>
    <row r="432" spans="2:65" s="1" customFormat="1" ht="19.5">
      <c r="B432" s="35"/>
      <c r="C432" s="36"/>
      <c r="D432" s="195" t="s">
        <v>333</v>
      </c>
      <c r="E432" s="36"/>
      <c r="F432" s="241" t="s">
        <v>5138</v>
      </c>
      <c r="G432" s="36"/>
      <c r="H432" s="36"/>
      <c r="I432" s="113"/>
      <c r="J432" s="36"/>
      <c r="K432" s="36"/>
      <c r="L432" s="39"/>
      <c r="M432" s="197"/>
      <c r="N432" s="61"/>
      <c r="O432" s="61"/>
      <c r="P432" s="61"/>
      <c r="Q432" s="61"/>
      <c r="R432" s="61"/>
      <c r="S432" s="61"/>
      <c r="T432" s="62"/>
      <c r="AT432" s="18" t="s">
        <v>333</v>
      </c>
      <c r="AU432" s="18" t="s">
        <v>85</v>
      </c>
    </row>
    <row r="433" spans="2:65" s="1" customFormat="1" ht="16.5" customHeight="1">
      <c r="B433" s="35"/>
      <c r="C433" s="183" t="s">
        <v>519</v>
      </c>
      <c r="D433" s="183" t="s">
        <v>180</v>
      </c>
      <c r="E433" s="184" t="s">
        <v>5139</v>
      </c>
      <c r="F433" s="185" t="s">
        <v>5140</v>
      </c>
      <c r="G433" s="186" t="s">
        <v>291</v>
      </c>
      <c r="H433" s="187">
        <v>2</v>
      </c>
      <c r="I433" s="188"/>
      <c r="J433" s="189">
        <f>ROUND(I433*H433,2)</f>
        <v>0</v>
      </c>
      <c r="K433" s="185" t="s">
        <v>212</v>
      </c>
      <c r="L433" s="39"/>
      <c r="M433" s="190" t="s">
        <v>19</v>
      </c>
      <c r="N433" s="191" t="s">
        <v>46</v>
      </c>
      <c r="O433" s="61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AR433" s="18" t="s">
        <v>185</v>
      </c>
      <c r="AT433" s="18" t="s">
        <v>180</v>
      </c>
      <c r="AU433" s="18" t="s">
        <v>85</v>
      </c>
      <c r="AY433" s="18" t="s">
        <v>178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8" t="s">
        <v>83</v>
      </c>
      <c r="BK433" s="194">
        <f>ROUND(I433*H433,2)</f>
        <v>0</v>
      </c>
      <c r="BL433" s="18" t="s">
        <v>185</v>
      </c>
      <c r="BM433" s="18" t="s">
        <v>5141</v>
      </c>
    </row>
    <row r="434" spans="2:65" s="1" customFormat="1" ht="11.25">
      <c r="B434" s="35"/>
      <c r="C434" s="36"/>
      <c r="D434" s="195" t="s">
        <v>187</v>
      </c>
      <c r="E434" s="36"/>
      <c r="F434" s="196" t="s">
        <v>5140</v>
      </c>
      <c r="G434" s="36"/>
      <c r="H434" s="36"/>
      <c r="I434" s="113"/>
      <c r="J434" s="36"/>
      <c r="K434" s="36"/>
      <c r="L434" s="39"/>
      <c r="M434" s="197"/>
      <c r="N434" s="61"/>
      <c r="O434" s="61"/>
      <c r="P434" s="61"/>
      <c r="Q434" s="61"/>
      <c r="R434" s="61"/>
      <c r="S434" s="61"/>
      <c r="T434" s="62"/>
      <c r="AT434" s="18" t="s">
        <v>187</v>
      </c>
      <c r="AU434" s="18" t="s">
        <v>85</v>
      </c>
    </row>
    <row r="435" spans="2:65" s="13" customFormat="1" ht="11.25">
      <c r="B435" s="208"/>
      <c r="C435" s="209"/>
      <c r="D435" s="195" t="s">
        <v>189</v>
      </c>
      <c r="E435" s="210" t="s">
        <v>19</v>
      </c>
      <c r="F435" s="211" t="s">
        <v>5142</v>
      </c>
      <c r="G435" s="209"/>
      <c r="H435" s="212">
        <v>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189</v>
      </c>
      <c r="AU435" s="218" t="s">
        <v>85</v>
      </c>
      <c r="AV435" s="13" t="s">
        <v>85</v>
      </c>
      <c r="AW435" s="13" t="s">
        <v>35</v>
      </c>
      <c r="AX435" s="13" t="s">
        <v>75</v>
      </c>
      <c r="AY435" s="218" t="s">
        <v>178</v>
      </c>
    </row>
    <row r="436" spans="2:65" s="13" customFormat="1" ht="11.25">
      <c r="B436" s="208"/>
      <c r="C436" s="209"/>
      <c r="D436" s="195" t="s">
        <v>189</v>
      </c>
      <c r="E436" s="210" t="s">
        <v>19</v>
      </c>
      <c r="F436" s="211" t="s">
        <v>5143</v>
      </c>
      <c r="G436" s="209"/>
      <c r="H436" s="212">
        <v>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189</v>
      </c>
      <c r="AU436" s="218" t="s">
        <v>85</v>
      </c>
      <c r="AV436" s="13" t="s">
        <v>85</v>
      </c>
      <c r="AW436" s="13" t="s">
        <v>35</v>
      </c>
      <c r="AX436" s="13" t="s">
        <v>75</v>
      </c>
      <c r="AY436" s="218" t="s">
        <v>178</v>
      </c>
    </row>
    <row r="437" spans="2:65" s="14" customFormat="1" ht="11.25">
      <c r="B437" s="219"/>
      <c r="C437" s="220"/>
      <c r="D437" s="195" t="s">
        <v>189</v>
      </c>
      <c r="E437" s="221" t="s">
        <v>19</v>
      </c>
      <c r="F437" s="222" t="s">
        <v>258</v>
      </c>
      <c r="G437" s="220"/>
      <c r="H437" s="223">
        <v>2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189</v>
      </c>
      <c r="AU437" s="229" t="s">
        <v>85</v>
      </c>
      <c r="AV437" s="14" t="s">
        <v>185</v>
      </c>
      <c r="AW437" s="14" t="s">
        <v>35</v>
      </c>
      <c r="AX437" s="14" t="s">
        <v>83</v>
      </c>
      <c r="AY437" s="229" t="s">
        <v>178</v>
      </c>
    </row>
    <row r="438" spans="2:65" s="1" customFormat="1" ht="16.5" customHeight="1">
      <c r="B438" s="35"/>
      <c r="C438" s="183" t="s">
        <v>526</v>
      </c>
      <c r="D438" s="183" t="s">
        <v>180</v>
      </c>
      <c r="E438" s="184" t="s">
        <v>5144</v>
      </c>
      <c r="F438" s="185" t="s">
        <v>5145</v>
      </c>
      <c r="G438" s="186" t="s">
        <v>291</v>
      </c>
      <c r="H438" s="187">
        <v>1</v>
      </c>
      <c r="I438" s="188"/>
      <c r="J438" s="189">
        <f>ROUND(I438*H438,2)</f>
        <v>0</v>
      </c>
      <c r="K438" s="185" t="s">
        <v>212</v>
      </c>
      <c r="L438" s="39"/>
      <c r="M438" s="190" t="s">
        <v>19</v>
      </c>
      <c r="N438" s="191" t="s">
        <v>46</v>
      </c>
      <c r="O438" s="61"/>
      <c r="P438" s="192">
        <f>O438*H438</f>
        <v>0</v>
      </c>
      <c r="Q438" s="192">
        <v>0</v>
      </c>
      <c r="R438" s="192">
        <f>Q438*H438</f>
        <v>0</v>
      </c>
      <c r="S438" s="192">
        <v>0</v>
      </c>
      <c r="T438" s="193">
        <f>S438*H438</f>
        <v>0</v>
      </c>
      <c r="AR438" s="18" t="s">
        <v>185</v>
      </c>
      <c r="AT438" s="18" t="s">
        <v>180</v>
      </c>
      <c r="AU438" s="18" t="s">
        <v>85</v>
      </c>
      <c r="AY438" s="18" t="s">
        <v>178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18" t="s">
        <v>83</v>
      </c>
      <c r="BK438" s="194">
        <f>ROUND(I438*H438,2)</f>
        <v>0</v>
      </c>
      <c r="BL438" s="18" t="s">
        <v>185</v>
      </c>
      <c r="BM438" s="18" t="s">
        <v>5146</v>
      </c>
    </row>
    <row r="439" spans="2:65" s="1" customFormat="1" ht="11.25">
      <c r="B439" s="35"/>
      <c r="C439" s="36"/>
      <c r="D439" s="195" t="s">
        <v>187</v>
      </c>
      <c r="E439" s="36"/>
      <c r="F439" s="196" t="s">
        <v>5145</v>
      </c>
      <c r="G439" s="36"/>
      <c r="H439" s="36"/>
      <c r="I439" s="113"/>
      <c r="J439" s="36"/>
      <c r="K439" s="36"/>
      <c r="L439" s="39"/>
      <c r="M439" s="197"/>
      <c r="N439" s="61"/>
      <c r="O439" s="61"/>
      <c r="P439" s="61"/>
      <c r="Q439" s="61"/>
      <c r="R439" s="61"/>
      <c r="S439" s="61"/>
      <c r="T439" s="62"/>
      <c r="AT439" s="18" t="s">
        <v>187</v>
      </c>
      <c r="AU439" s="18" t="s">
        <v>85</v>
      </c>
    </row>
    <row r="440" spans="2:65" s="1" customFormat="1" ht="16.5" customHeight="1">
      <c r="B440" s="35"/>
      <c r="C440" s="183" t="s">
        <v>533</v>
      </c>
      <c r="D440" s="183" t="s">
        <v>180</v>
      </c>
      <c r="E440" s="184" t="s">
        <v>5147</v>
      </c>
      <c r="F440" s="185" t="s">
        <v>5148</v>
      </c>
      <c r="G440" s="186" t="s">
        <v>291</v>
      </c>
      <c r="H440" s="187">
        <v>6</v>
      </c>
      <c r="I440" s="188"/>
      <c r="J440" s="189">
        <f>ROUND(I440*H440,2)</f>
        <v>0</v>
      </c>
      <c r="K440" s="185" t="s">
        <v>212</v>
      </c>
      <c r="L440" s="39"/>
      <c r="M440" s="190" t="s">
        <v>19</v>
      </c>
      <c r="N440" s="191" t="s">
        <v>46</v>
      </c>
      <c r="O440" s="61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AR440" s="18" t="s">
        <v>185</v>
      </c>
      <c r="AT440" s="18" t="s">
        <v>180</v>
      </c>
      <c r="AU440" s="18" t="s">
        <v>85</v>
      </c>
      <c r="AY440" s="18" t="s">
        <v>178</v>
      </c>
      <c r="BE440" s="194">
        <f>IF(N440="základní",J440,0)</f>
        <v>0</v>
      </c>
      <c r="BF440" s="194">
        <f>IF(N440="snížená",J440,0)</f>
        <v>0</v>
      </c>
      <c r="BG440" s="194">
        <f>IF(N440="zákl. přenesená",J440,0)</f>
        <v>0</v>
      </c>
      <c r="BH440" s="194">
        <f>IF(N440="sníž. přenesená",J440,0)</f>
        <v>0</v>
      </c>
      <c r="BI440" s="194">
        <f>IF(N440="nulová",J440,0)</f>
        <v>0</v>
      </c>
      <c r="BJ440" s="18" t="s">
        <v>83</v>
      </c>
      <c r="BK440" s="194">
        <f>ROUND(I440*H440,2)</f>
        <v>0</v>
      </c>
      <c r="BL440" s="18" t="s">
        <v>185</v>
      </c>
      <c r="BM440" s="18" t="s">
        <v>5149</v>
      </c>
    </row>
    <row r="441" spans="2:65" s="1" customFormat="1" ht="11.25">
      <c r="B441" s="35"/>
      <c r="C441" s="36"/>
      <c r="D441" s="195" t="s">
        <v>187</v>
      </c>
      <c r="E441" s="36"/>
      <c r="F441" s="196" t="s">
        <v>5148</v>
      </c>
      <c r="G441" s="36"/>
      <c r="H441" s="36"/>
      <c r="I441" s="113"/>
      <c r="J441" s="36"/>
      <c r="K441" s="36"/>
      <c r="L441" s="39"/>
      <c r="M441" s="197"/>
      <c r="N441" s="61"/>
      <c r="O441" s="61"/>
      <c r="P441" s="61"/>
      <c r="Q441" s="61"/>
      <c r="R441" s="61"/>
      <c r="S441" s="61"/>
      <c r="T441" s="62"/>
      <c r="AT441" s="18" t="s">
        <v>187</v>
      </c>
      <c r="AU441" s="18" t="s">
        <v>85</v>
      </c>
    </row>
    <row r="442" spans="2:65" s="1" customFormat="1" ht="48.75">
      <c r="B442" s="35"/>
      <c r="C442" s="36"/>
      <c r="D442" s="195" t="s">
        <v>333</v>
      </c>
      <c r="E442" s="36"/>
      <c r="F442" s="241" t="s">
        <v>5150</v>
      </c>
      <c r="G442" s="36"/>
      <c r="H442" s="36"/>
      <c r="I442" s="113"/>
      <c r="J442" s="36"/>
      <c r="K442" s="36"/>
      <c r="L442" s="39"/>
      <c r="M442" s="197"/>
      <c r="N442" s="61"/>
      <c r="O442" s="61"/>
      <c r="P442" s="61"/>
      <c r="Q442" s="61"/>
      <c r="R442" s="61"/>
      <c r="S442" s="61"/>
      <c r="T442" s="62"/>
      <c r="AT442" s="18" t="s">
        <v>333</v>
      </c>
      <c r="AU442" s="18" t="s">
        <v>85</v>
      </c>
    </row>
    <row r="443" spans="2:65" s="13" customFormat="1" ht="11.25">
      <c r="B443" s="208"/>
      <c r="C443" s="209"/>
      <c r="D443" s="195" t="s">
        <v>189</v>
      </c>
      <c r="E443" s="210" t="s">
        <v>19</v>
      </c>
      <c r="F443" s="211" t="s">
        <v>5151</v>
      </c>
      <c r="G443" s="209"/>
      <c r="H443" s="212">
        <v>2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189</v>
      </c>
      <c r="AU443" s="218" t="s">
        <v>85</v>
      </c>
      <c r="AV443" s="13" t="s">
        <v>85</v>
      </c>
      <c r="AW443" s="13" t="s">
        <v>35</v>
      </c>
      <c r="AX443" s="13" t="s">
        <v>75</v>
      </c>
      <c r="AY443" s="218" t="s">
        <v>178</v>
      </c>
    </row>
    <row r="444" spans="2:65" s="13" customFormat="1" ht="11.25">
      <c r="B444" s="208"/>
      <c r="C444" s="209"/>
      <c r="D444" s="195" t="s">
        <v>189</v>
      </c>
      <c r="E444" s="210" t="s">
        <v>19</v>
      </c>
      <c r="F444" s="211" t="s">
        <v>5152</v>
      </c>
      <c r="G444" s="209"/>
      <c r="H444" s="212">
        <v>4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189</v>
      </c>
      <c r="AU444" s="218" t="s">
        <v>85</v>
      </c>
      <c r="AV444" s="13" t="s">
        <v>85</v>
      </c>
      <c r="AW444" s="13" t="s">
        <v>35</v>
      </c>
      <c r="AX444" s="13" t="s">
        <v>75</v>
      </c>
      <c r="AY444" s="218" t="s">
        <v>178</v>
      </c>
    </row>
    <row r="445" spans="2:65" s="14" customFormat="1" ht="11.25">
      <c r="B445" s="219"/>
      <c r="C445" s="220"/>
      <c r="D445" s="195" t="s">
        <v>189</v>
      </c>
      <c r="E445" s="221" t="s">
        <v>19</v>
      </c>
      <c r="F445" s="222" t="s">
        <v>258</v>
      </c>
      <c r="G445" s="220"/>
      <c r="H445" s="223">
        <v>6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189</v>
      </c>
      <c r="AU445" s="229" t="s">
        <v>85</v>
      </c>
      <c r="AV445" s="14" t="s">
        <v>185</v>
      </c>
      <c r="AW445" s="14" t="s">
        <v>35</v>
      </c>
      <c r="AX445" s="14" t="s">
        <v>83</v>
      </c>
      <c r="AY445" s="229" t="s">
        <v>178</v>
      </c>
    </row>
    <row r="446" spans="2:65" s="1" customFormat="1" ht="16.5" customHeight="1">
      <c r="B446" s="35"/>
      <c r="C446" s="183" t="s">
        <v>538</v>
      </c>
      <c r="D446" s="183" t="s">
        <v>180</v>
      </c>
      <c r="E446" s="184" t="s">
        <v>5153</v>
      </c>
      <c r="F446" s="185" t="s">
        <v>5154</v>
      </c>
      <c r="G446" s="186" t="s">
        <v>496</v>
      </c>
      <c r="H446" s="187">
        <v>85</v>
      </c>
      <c r="I446" s="188"/>
      <c r="J446" s="189">
        <f>ROUND(I446*H446,2)</f>
        <v>0</v>
      </c>
      <c r="K446" s="185" t="s">
        <v>184</v>
      </c>
      <c r="L446" s="39"/>
      <c r="M446" s="190" t="s">
        <v>19</v>
      </c>
      <c r="N446" s="191" t="s">
        <v>46</v>
      </c>
      <c r="O446" s="61"/>
      <c r="P446" s="192">
        <f>O446*H446</f>
        <v>0</v>
      </c>
      <c r="Q446" s="192">
        <v>1.9000000000000001E-4</v>
      </c>
      <c r="R446" s="192">
        <f>Q446*H446</f>
        <v>1.6150000000000001E-2</v>
      </c>
      <c r="S446" s="192">
        <v>0</v>
      </c>
      <c r="T446" s="193">
        <f>S446*H446</f>
        <v>0</v>
      </c>
      <c r="AR446" s="18" t="s">
        <v>185</v>
      </c>
      <c r="AT446" s="18" t="s">
        <v>180</v>
      </c>
      <c r="AU446" s="18" t="s">
        <v>85</v>
      </c>
      <c r="AY446" s="18" t="s">
        <v>178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8" t="s">
        <v>83</v>
      </c>
      <c r="BK446" s="194">
        <f>ROUND(I446*H446,2)</f>
        <v>0</v>
      </c>
      <c r="BL446" s="18" t="s">
        <v>185</v>
      </c>
      <c r="BM446" s="18" t="s">
        <v>5155</v>
      </c>
    </row>
    <row r="447" spans="2:65" s="1" customFormat="1" ht="11.25">
      <c r="B447" s="35"/>
      <c r="C447" s="36"/>
      <c r="D447" s="195" t="s">
        <v>187</v>
      </c>
      <c r="E447" s="36"/>
      <c r="F447" s="196" t="s">
        <v>5156</v>
      </c>
      <c r="G447" s="36"/>
      <c r="H447" s="36"/>
      <c r="I447" s="113"/>
      <c r="J447" s="36"/>
      <c r="K447" s="36"/>
      <c r="L447" s="39"/>
      <c r="M447" s="197"/>
      <c r="N447" s="61"/>
      <c r="O447" s="61"/>
      <c r="P447" s="61"/>
      <c r="Q447" s="61"/>
      <c r="R447" s="61"/>
      <c r="S447" s="61"/>
      <c r="T447" s="62"/>
      <c r="AT447" s="18" t="s">
        <v>187</v>
      </c>
      <c r="AU447" s="18" t="s">
        <v>85</v>
      </c>
    </row>
    <row r="448" spans="2:65" s="12" customFormat="1" ht="11.25">
      <c r="B448" s="198"/>
      <c r="C448" s="199"/>
      <c r="D448" s="195" t="s">
        <v>189</v>
      </c>
      <c r="E448" s="200" t="s">
        <v>19</v>
      </c>
      <c r="F448" s="201" t="s">
        <v>5157</v>
      </c>
      <c r="G448" s="199"/>
      <c r="H448" s="200" t="s">
        <v>19</v>
      </c>
      <c r="I448" s="202"/>
      <c r="J448" s="199"/>
      <c r="K448" s="199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189</v>
      </c>
      <c r="AU448" s="207" t="s">
        <v>85</v>
      </c>
      <c r="AV448" s="12" t="s">
        <v>83</v>
      </c>
      <c r="AW448" s="12" t="s">
        <v>35</v>
      </c>
      <c r="AX448" s="12" t="s">
        <v>75</v>
      </c>
      <c r="AY448" s="207" t="s">
        <v>178</v>
      </c>
    </row>
    <row r="449" spans="2:65" s="13" customFormat="1" ht="11.25">
      <c r="B449" s="208"/>
      <c r="C449" s="209"/>
      <c r="D449" s="195" t="s">
        <v>189</v>
      </c>
      <c r="E449" s="210" t="s">
        <v>19</v>
      </c>
      <c r="F449" s="211" t="s">
        <v>1461</v>
      </c>
      <c r="G449" s="209"/>
      <c r="H449" s="212">
        <v>85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189</v>
      </c>
      <c r="AU449" s="218" t="s">
        <v>85</v>
      </c>
      <c r="AV449" s="13" t="s">
        <v>85</v>
      </c>
      <c r="AW449" s="13" t="s">
        <v>35</v>
      </c>
      <c r="AX449" s="13" t="s">
        <v>83</v>
      </c>
      <c r="AY449" s="218" t="s">
        <v>178</v>
      </c>
    </row>
    <row r="450" spans="2:65" s="1" customFormat="1" ht="16.5" customHeight="1">
      <c r="B450" s="35"/>
      <c r="C450" s="183" t="s">
        <v>544</v>
      </c>
      <c r="D450" s="183" t="s">
        <v>180</v>
      </c>
      <c r="E450" s="184" t="s">
        <v>5158</v>
      </c>
      <c r="F450" s="185" t="s">
        <v>5159</v>
      </c>
      <c r="G450" s="186" t="s">
        <v>496</v>
      </c>
      <c r="H450" s="187">
        <v>168</v>
      </c>
      <c r="I450" s="188"/>
      <c r="J450" s="189">
        <f>ROUND(I450*H450,2)</f>
        <v>0</v>
      </c>
      <c r="K450" s="185" t="s">
        <v>184</v>
      </c>
      <c r="L450" s="39"/>
      <c r="M450" s="190" t="s">
        <v>19</v>
      </c>
      <c r="N450" s="191" t="s">
        <v>46</v>
      </c>
      <c r="O450" s="61"/>
      <c r="P450" s="192">
        <f>O450*H450</f>
        <v>0</v>
      </c>
      <c r="Q450" s="192">
        <v>6.9999999999999994E-5</v>
      </c>
      <c r="R450" s="192">
        <f>Q450*H450</f>
        <v>1.176E-2</v>
      </c>
      <c r="S450" s="192">
        <v>0</v>
      </c>
      <c r="T450" s="193">
        <f>S450*H450</f>
        <v>0</v>
      </c>
      <c r="AR450" s="18" t="s">
        <v>185</v>
      </c>
      <c r="AT450" s="18" t="s">
        <v>180</v>
      </c>
      <c r="AU450" s="18" t="s">
        <v>85</v>
      </c>
      <c r="AY450" s="18" t="s">
        <v>178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8" t="s">
        <v>83</v>
      </c>
      <c r="BK450" s="194">
        <f>ROUND(I450*H450,2)</f>
        <v>0</v>
      </c>
      <c r="BL450" s="18" t="s">
        <v>185</v>
      </c>
      <c r="BM450" s="18" t="s">
        <v>5160</v>
      </c>
    </row>
    <row r="451" spans="2:65" s="1" customFormat="1" ht="11.25">
      <c r="B451" s="35"/>
      <c r="C451" s="36"/>
      <c r="D451" s="195" t="s">
        <v>187</v>
      </c>
      <c r="E451" s="36"/>
      <c r="F451" s="196" t="s">
        <v>5161</v>
      </c>
      <c r="G451" s="36"/>
      <c r="H451" s="36"/>
      <c r="I451" s="113"/>
      <c r="J451" s="36"/>
      <c r="K451" s="36"/>
      <c r="L451" s="39"/>
      <c r="M451" s="197"/>
      <c r="N451" s="61"/>
      <c r="O451" s="61"/>
      <c r="P451" s="61"/>
      <c r="Q451" s="61"/>
      <c r="R451" s="61"/>
      <c r="S451" s="61"/>
      <c r="T451" s="62"/>
      <c r="AT451" s="18" t="s">
        <v>187</v>
      </c>
      <c r="AU451" s="18" t="s">
        <v>85</v>
      </c>
    </row>
    <row r="452" spans="2:65" s="12" customFormat="1" ht="11.25">
      <c r="B452" s="198"/>
      <c r="C452" s="199"/>
      <c r="D452" s="195" t="s">
        <v>189</v>
      </c>
      <c r="E452" s="200" t="s">
        <v>19</v>
      </c>
      <c r="F452" s="201" t="s">
        <v>5021</v>
      </c>
      <c r="G452" s="199"/>
      <c r="H452" s="200" t="s">
        <v>19</v>
      </c>
      <c r="I452" s="202"/>
      <c r="J452" s="199"/>
      <c r="K452" s="199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189</v>
      </c>
      <c r="AU452" s="207" t="s">
        <v>85</v>
      </c>
      <c r="AV452" s="12" t="s">
        <v>83</v>
      </c>
      <c r="AW452" s="12" t="s">
        <v>35</v>
      </c>
      <c r="AX452" s="12" t="s">
        <v>75</v>
      </c>
      <c r="AY452" s="207" t="s">
        <v>178</v>
      </c>
    </row>
    <row r="453" spans="2:65" s="13" customFormat="1" ht="11.25">
      <c r="B453" s="208"/>
      <c r="C453" s="209"/>
      <c r="D453" s="195" t="s">
        <v>189</v>
      </c>
      <c r="E453" s="210" t="s">
        <v>19</v>
      </c>
      <c r="F453" s="211" t="s">
        <v>1461</v>
      </c>
      <c r="G453" s="209"/>
      <c r="H453" s="212">
        <v>85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189</v>
      </c>
      <c r="AU453" s="218" t="s">
        <v>85</v>
      </c>
      <c r="AV453" s="13" t="s">
        <v>85</v>
      </c>
      <c r="AW453" s="13" t="s">
        <v>35</v>
      </c>
      <c r="AX453" s="13" t="s">
        <v>75</v>
      </c>
      <c r="AY453" s="218" t="s">
        <v>178</v>
      </c>
    </row>
    <row r="454" spans="2:65" s="12" customFormat="1" ht="11.25">
      <c r="B454" s="198"/>
      <c r="C454" s="199"/>
      <c r="D454" s="195" t="s">
        <v>189</v>
      </c>
      <c r="E454" s="200" t="s">
        <v>19</v>
      </c>
      <c r="F454" s="201" t="s">
        <v>5030</v>
      </c>
      <c r="G454" s="199"/>
      <c r="H454" s="200" t="s">
        <v>19</v>
      </c>
      <c r="I454" s="202"/>
      <c r="J454" s="199"/>
      <c r="K454" s="199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189</v>
      </c>
      <c r="AU454" s="207" t="s">
        <v>85</v>
      </c>
      <c r="AV454" s="12" t="s">
        <v>83</v>
      </c>
      <c r="AW454" s="12" t="s">
        <v>35</v>
      </c>
      <c r="AX454" s="12" t="s">
        <v>75</v>
      </c>
      <c r="AY454" s="207" t="s">
        <v>178</v>
      </c>
    </row>
    <row r="455" spans="2:65" s="13" customFormat="1" ht="11.25">
      <c r="B455" s="208"/>
      <c r="C455" s="209"/>
      <c r="D455" s="195" t="s">
        <v>189</v>
      </c>
      <c r="E455" s="210" t="s">
        <v>19</v>
      </c>
      <c r="F455" s="211" t="s">
        <v>5031</v>
      </c>
      <c r="G455" s="209"/>
      <c r="H455" s="212">
        <v>83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189</v>
      </c>
      <c r="AU455" s="218" t="s">
        <v>85</v>
      </c>
      <c r="AV455" s="13" t="s">
        <v>85</v>
      </c>
      <c r="AW455" s="13" t="s">
        <v>35</v>
      </c>
      <c r="AX455" s="13" t="s">
        <v>75</v>
      </c>
      <c r="AY455" s="218" t="s">
        <v>178</v>
      </c>
    </row>
    <row r="456" spans="2:65" s="14" customFormat="1" ht="11.25">
      <c r="B456" s="219"/>
      <c r="C456" s="220"/>
      <c r="D456" s="195" t="s">
        <v>189</v>
      </c>
      <c r="E456" s="221" t="s">
        <v>19</v>
      </c>
      <c r="F456" s="222" t="s">
        <v>258</v>
      </c>
      <c r="G456" s="220"/>
      <c r="H456" s="223">
        <v>168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189</v>
      </c>
      <c r="AU456" s="229" t="s">
        <v>85</v>
      </c>
      <c r="AV456" s="14" t="s">
        <v>185</v>
      </c>
      <c r="AW456" s="14" t="s">
        <v>35</v>
      </c>
      <c r="AX456" s="14" t="s">
        <v>83</v>
      </c>
      <c r="AY456" s="229" t="s">
        <v>178</v>
      </c>
    </row>
    <row r="457" spans="2:65" s="11" customFormat="1" ht="22.9" customHeight="1">
      <c r="B457" s="167"/>
      <c r="C457" s="168"/>
      <c r="D457" s="169" t="s">
        <v>74</v>
      </c>
      <c r="E457" s="181" t="s">
        <v>216</v>
      </c>
      <c r="F457" s="181" t="s">
        <v>217</v>
      </c>
      <c r="G457" s="168"/>
      <c r="H457" s="168"/>
      <c r="I457" s="171"/>
      <c r="J457" s="182">
        <f>BK457</f>
        <v>0</v>
      </c>
      <c r="K457" s="168"/>
      <c r="L457" s="173"/>
      <c r="M457" s="174"/>
      <c r="N457" s="175"/>
      <c r="O457" s="175"/>
      <c r="P457" s="176">
        <f>SUM(P458:P465)</f>
        <v>0</v>
      </c>
      <c r="Q457" s="175"/>
      <c r="R457" s="176">
        <f>SUM(R458:R465)</f>
        <v>5.440000000000001E-4</v>
      </c>
      <c r="S457" s="175"/>
      <c r="T457" s="177">
        <f>SUM(T458:T465)</f>
        <v>0.27340000000000003</v>
      </c>
      <c r="AR457" s="178" t="s">
        <v>83</v>
      </c>
      <c r="AT457" s="179" t="s">
        <v>74</v>
      </c>
      <c r="AU457" s="179" t="s">
        <v>83</v>
      </c>
      <c r="AY457" s="178" t="s">
        <v>178</v>
      </c>
      <c r="BK457" s="180">
        <f>SUM(BK458:BK465)</f>
        <v>0</v>
      </c>
    </row>
    <row r="458" spans="2:65" s="1" customFormat="1" ht="16.5" customHeight="1">
      <c r="B458" s="35"/>
      <c r="C458" s="183" t="s">
        <v>553</v>
      </c>
      <c r="D458" s="183" t="s">
        <v>180</v>
      </c>
      <c r="E458" s="184" t="s">
        <v>5162</v>
      </c>
      <c r="F458" s="185" t="s">
        <v>5163</v>
      </c>
      <c r="G458" s="186" t="s">
        <v>291</v>
      </c>
      <c r="H458" s="187">
        <v>3</v>
      </c>
      <c r="I458" s="188"/>
      <c r="J458" s="189">
        <f>ROUND(I458*H458,2)</f>
        <v>0</v>
      </c>
      <c r="K458" s="185" t="s">
        <v>184</v>
      </c>
      <c r="L458" s="39"/>
      <c r="M458" s="190" t="s">
        <v>19</v>
      </c>
      <c r="N458" s="191" t="s">
        <v>46</v>
      </c>
      <c r="O458" s="61"/>
      <c r="P458" s="192">
        <f>O458*H458</f>
        <v>0</v>
      </c>
      <c r="Q458" s="192">
        <v>0</v>
      </c>
      <c r="R458" s="192">
        <f>Q458*H458</f>
        <v>0</v>
      </c>
      <c r="S458" s="192">
        <v>8.8999999999999996E-2</v>
      </c>
      <c r="T458" s="193">
        <f>S458*H458</f>
        <v>0.26700000000000002</v>
      </c>
      <c r="AR458" s="18" t="s">
        <v>185</v>
      </c>
      <c r="AT458" s="18" t="s">
        <v>180</v>
      </c>
      <c r="AU458" s="18" t="s">
        <v>85</v>
      </c>
      <c r="AY458" s="18" t="s">
        <v>178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8" t="s">
        <v>83</v>
      </c>
      <c r="BK458" s="194">
        <f>ROUND(I458*H458,2)</f>
        <v>0</v>
      </c>
      <c r="BL458" s="18" t="s">
        <v>185</v>
      </c>
      <c r="BM458" s="18" t="s">
        <v>5164</v>
      </c>
    </row>
    <row r="459" spans="2:65" s="1" customFormat="1" ht="11.25">
      <c r="B459" s="35"/>
      <c r="C459" s="36"/>
      <c r="D459" s="195" t="s">
        <v>187</v>
      </c>
      <c r="E459" s="36"/>
      <c r="F459" s="196" t="s">
        <v>5165</v>
      </c>
      <c r="G459" s="36"/>
      <c r="H459" s="36"/>
      <c r="I459" s="113"/>
      <c r="J459" s="36"/>
      <c r="K459" s="36"/>
      <c r="L459" s="39"/>
      <c r="M459" s="197"/>
      <c r="N459" s="61"/>
      <c r="O459" s="61"/>
      <c r="P459" s="61"/>
      <c r="Q459" s="61"/>
      <c r="R459" s="61"/>
      <c r="S459" s="61"/>
      <c r="T459" s="62"/>
      <c r="AT459" s="18" t="s">
        <v>187</v>
      </c>
      <c r="AU459" s="18" t="s">
        <v>85</v>
      </c>
    </row>
    <row r="460" spans="2:65" s="12" customFormat="1" ht="11.25">
      <c r="B460" s="198"/>
      <c r="C460" s="199"/>
      <c r="D460" s="195" t="s">
        <v>189</v>
      </c>
      <c r="E460" s="200" t="s">
        <v>19</v>
      </c>
      <c r="F460" s="201" t="s">
        <v>5166</v>
      </c>
      <c r="G460" s="199"/>
      <c r="H460" s="200" t="s">
        <v>19</v>
      </c>
      <c r="I460" s="202"/>
      <c r="J460" s="199"/>
      <c r="K460" s="199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189</v>
      </c>
      <c r="AU460" s="207" t="s">
        <v>85</v>
      </c>
      <c r="AV460" s="12" t="s">
        <v>83</v>
      </c>
      <c r="AW460" s="12" t="s">
        <v>35</v>
      </c>
      <c r="AX460" s="12" t="s">
        <v>75</v>
      </c>
      <c r="AY460" s="207" t="s">
        <v>178</v>
      </c>
    </row>
    <row r="461" spans="2:65" s="13" customFormat="1" ht="11.25">
      <c r="B461" s="208"/>
      <c r="C461" s="209"/>
      <c r="D461" s="195" t="s">
        <v>189</v>
      </c>
      <c r="E461" s="210" t="s">
        <v>19</v>
      </c>
      <c r="F461" s="211" t="s">
        <v>198</v>
      </c>
      <c r="G461" s="209"/>
      <c r="H461" s="212">
        <v>3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189</v>
      </c>
      <c r="AU461" s="218" t="s">
        <v>85</v>
      </c>
      <c r="AV461" s="13" t="s">
        <v>85</v>
      </c>
      <c r="AW461" s="13" t="s">
        <v>35</v>
      </c>
      <c r="AX461" s="13" t="s">
        <v>83</v>
      </c>
      <c r="AY461" s="218" t="s">
        <v>178</v>
      </c>
    </row>
    <row r="462" spans="2:65" s="1" customFormat="1" ht="16.5" customHeight="1">
      <c r="B462" s="35"/>
      <c r="C462" s="183" t="s">
        <v>560</v>
      </c>
      <c r="D462" s="183" t="s">
        <v>180</v>
      </c>
      <c r="E462" s="184" t="s">
        <v>5167</v>
      </c>
      <c r="F462" s="185" t="s">
        <v>5168</v>
      </c>
      <c r="G462" s="186" t="s">
        <v>496</v>
      </c>
      <c r="H462" s="187">
        <v>1.6</v>
      </c>
      <c r="I462" s="188"/>
      <c r="J462" s="189">
        <f>ROUND(I462*H462,2)</f>
        <v>0</v>
      </c>
      <c r="K462" s="185" t="s">
        <v>184</v>
      </c>
      <c r="L462" s="39"/>
      <c r="M462" s="190" t="s">
        <v>19</v>
      </c>
      <c r="N462" s="191" t="s">
        <v>46</v>
      </c>
      <c r="O462" s="61"/>
      <c r="P462" s="192">
        <f>O462*H462</f>
        <v>0</v>
      </c>
      <c r="Q462" s="192">
        <v>3.4000000000000002E-4</v>
      </c>
      <c r="R462" s="192">
        <f>Q462*H462</f>
        <v>5.440000000000001E-4</v>
      </c>
      <c r="S462" s="192">
        <v>4.0000000000000001E-3</v>
      </c>
      <c r="T462" s="193">
        <f>S462*H462</f>
        <v>6.4000000000000003E-3</v>
      </c>
      <c r="AR462" s="18" t="s">
        <v>185</v>
      </c>
      <c r="AT462" s="18" t="s">
        <v>180</v>
      </c>
      <c r="AU462" s="18" t="s">
        <v>85</v>
      </c>
      <c r="AY462" s="18" t="s">
        <v>178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8" t="s">
        <v>83</v>
      </c>
      <c r="BK462" s="194">
        <f>ROUND(I462*H462,2)</f>
        <v>0</v>
      </c>
      <c r="BL462" s="18" t="s">
        <v>185</v>
      </c>
      <c r="BM462" s="18" t="s">
        <v>5169</v>
      </c>
    </row>
    <row r="463" spans="2:65" s="1" customFormat="1" ht="19.5">
      <c r="B463" s="35"/>
      <c r="C463" s="36"/>
      <c r="D463" s="195" t="s">
        <v>187</v>
      </c>
      <c r="E463" s="36"/>
      <c r="F463" s="196" t="s">
        <v>5170</v>
      </c>
      <c r="G463" s="36"/>
      <c r="H463" s="36"/>
      <c r="I463" s="113"/>
      <c r="J463" s="36"/>
      <c r="K463" s="36"/>
      <c r="L463" s="39"/>
      <c r="M463" s="197"/>
      <c r="N463" s="61"/>
      <c r="O463" s="61"/>
      <c r="P463" s="61"/>
      <c r="Q463" s="61"/>
      <c r="R463" s="61"/>
      <c r="S463" s="61"/>
      <c r="T463" s="62"/>
      <c r="AT463" s="18" t="s">
        <v>187</v>
      </c>
      <c r="AU463" s="18" t="s">
        <v>85</v>
      </c>
    </row>
    <row r="464" spans="2:65" s="12" customFormat="1" ht="11.25">
      <c r="B464" s="198"/>
      <c r="C464" s="199"/>
      <c r="D464" s="195" t="s">
        <v>189</v>
      </c>
      <c r="E464" s="200" t="s">
        <v>19</v>
      </c>
      <c r="F464" s="201" t="s">
        <v>5171</v>
      </c>
      <c r="G464" s="199"/>
      <c r="H464" s="200" t="s">
        <v>19</v>
      </c>
      <c r="I464" s="202"/>
      <c r="J464" s="199"/>
      <c r="K464" s="199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189</v>
      </c>
      <c r="AU464" s="207" t="s">
        <v>85</v>
      </c>
      <c r="AV464" s="12" t="s">
        <v>83</v>
      </c>
      <c r="AW464" s="12" t="s">
        <v>35</v>
      </c>
      <c r="AX464" s="12" t="s">
        <v>75</v>
      </c>
      <c r="AY464" s="207" t="s">
        <v>178</v>
      </c>
    </row>
    <row r="465" spans="2:65" s="13" customFormat="1" ht="11.25">
      <c r="B465" s="208"/>
      <c r="C465" s="209"/>
      <c r="D465" s="195" t="s">
        <v>189</v>
      </c>
      <c r="E465" s="210" t="s">
        <v>19</v>
      </c>
      <c r="F465" s="211" t="s">
        <v>5172</v>
      </c>
      <c r="G465" s="209"/>
      <c r="H465" s="212">
        <v>1.6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189</v>
      </c>
      <c r="AU465" s="218" t="s">
        <v>85</v>
      </c>
      <c r="AV465" s="13" t="s">
        <v>85</v>
      </c>
      <c r="AW465" s="13" t="s">
        <v>35</v>
      </c>
      <c r="AX465" s="13" t="s">
        <v>83</v>
      </c>
      <c r="AY465" s="218" t="s">
        <v>178</v>
      </c>
    </row>
    <row r="466" spans="2:65" s="11" customFormat="1" ht="22.9" customHeight="1">
      <c r="B466" s="167"/>
      <c r="C466" s="168"/>
      <c r="D466" s="169" t="s">
        <v>74</v>
      </c>
      <c r="E466" s="181" t="s">
        <v>357</v>
      </c>
      <c r="F466" s="181" t="s">
        <v>358</v>
      </c>
      <c r="G466" s="168"/>
      <c r="H466" s="168"/>
      <c r="I466" s="171"/>
      <c r="J466" s="182">
        <f>BK466</f>
        <v>0</v>
      </c>
      <c r="K466" s="168"/>
      <c r="L466" s="173"/>
      <c r="M466" s="174"/>
      <c r="N466" s="175"/>
      <c r="O466" s="175"/>
      <c r="P466" s="176">
        <f>SUM(P467:P479)</f>
        <v>0</v>
      </c>
      <c r="Q466" s="175"/>
      <c r="R466" s="176">
        <f>SUM(R467:R479)</f>
        <v>0</v>
      </c>
      <c r="S466" s="175"/>
      <c r="T466" s="177">
        <f>SUM(T467:T479)</f>
        <v>0</v>
      </c>
      <c r="AR466" s="178" t="s">
        <v>83</v>
      </c>
      <c r="AT466" s="179" t="s">
        <v>74</v>
      </c>
      <c r="AU466" s="179" t="s">
        <v>83</v>
      </c>
      <c r="AY466" s="178" t="s">
        <v>178</v>
      </c>
      <c r="BK466" s="180">
        <f>SUM(BK467:BK479)</f>
        <v>0</v>
      </c>
    </row>
    <row r="467" spans="2:65" s="1" customFormat="1" ht="16.5" customHeight="1">
      <c r="B467" s="35"/>
      <c r="C467" s="183" t="s">
        <v>567</v>
      </c>
      <c r="D467" s="183" t="s">
        <v>180</v>
      </c>
      <c r="E467" s="184" t="s">
        <v>5173</v>
      </c>
      <c r="F467" s="185" t="s">
        <v>5174</v>
      </c>
      <c r="G467" s="186" t="s">
        <v>362</v>
      </c>
      <c r="H467" s="187">
        <v>0.27300000000000002</v>
      </c>
      <c r="I467" s="188"/>
      <c r="J467" s="189">
        <f>ROUND(I467*H467,2)</f>
        <v>0</v>
      </c>
      <c r="K467" s="185" t="s">
        <v>184</v>
      </c>
      <c r="L467" s="39"/>
      <c r="M467" s="190" t="s">
        <v>19</v>
      </c>
      <c r="N467" s="191" t="s">
        <v>46</v>
      </c>
      <c r="O467" s="61"/>
      <c r="P467" s="192">
        <f>O467*H467</f>
        <v>0</v>
      </c>
      <c r="Q467" s="192">
        <v>0</v>
      </c>
      <c r="R467" s="192">
        <f>Q467*H467</f>
        <v>0</v>
      </c>
      <c r="S467" s="192">
        <v>0</v>
      </c>
      <c r="T467" s="193">
        <f>S467*H467</f>
        <v>0</v>
      </c>
      <c r="AR467" s="18" t="s">
        <v>185</v>
      </c>
      <c r="AT467" s="18" t="s">
        <v>180</v>
      </c>
      <c r="AU467" s="18" t="s">
        <v>85</v>
      </c>
      <c r="AY467" s="18" t="s">
        <v>178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18" t="s">
        <v>83</v>
      </c>
      <c r="BK467" s="194">
        <f>ROUND(I467*H467,2)</f>
        <v>0</v>
      </c>
      <c r="BL467" s="18" t="s">
        <v>185</v>
      </c>
      <c r="BM467" s="18" t="s">
        <v>5175</v>
      </c>
    </row>
    <row r="468" spans="2:65" s="1" customFormat="1" ht="11.25">
      <c r="B468" s="35"/>
      <c r="C468" s="36"/>
      <c r="D468" s="195" t="s">
        <v>187</v>
      </c>
      <c r="E468" s="36"/>
      <c r="F468" s="196" t="s">
        <v>5176</v>
      </c>
      <c r="G468" s="36"/>
      <c r="H468" s="36"/>
      <c r="I468" s="113"/>
      <c r="J468" s="36"/>
      <c r="K468" s="36"/>
      <c r="L468" s="39"/>
      <c r="M468" s="197"/>
      <c r="N468" s="61"/>
      <c r="O468" s="61"/>
      <c r="P468" s="61"/>
      <c r="Q468" s="61"/>
      <c r="R468" s="61"/>
      <c r="S468" s="61"/>
      <c r="T468" s="62"/>
      <c r="AT468" s="18" t="s">
        <v>187</v>
      </c>
      <c r="AU468" s="18" t="s">
        <v>85</v>
      </c>
    </row>
    <row r="469" spans="2:65" s="1" customFormat="1" ht="16.5" customHeight="1">
      <c r="B469" s="35"/>
      <c r="C469" s="183" t="s">
        <v>575</v>
      </c>
      <c r="D469" s="183" t="s">
        <v>180</v>
      </c>
      <c r="E469" s="184" t="s">
        <v>4175</v>
      </c>
      <c r="F469" s="185" t="s">
        <v>4176</v>
      </c>
      <c r="G469" s="186" t="s">
        <v>362</v>
      </c>
      <c r="H469" s="187">
        <v>0.27300000000000002</v>
      </c>
      <c r="I469" s="188"/>
      <c r="J469" s="189">
        <f>ROUND(I469*H469,2)</f>
        <v>0</v>
      </c>
      <c r="K469" s="185" t="s">
        <v>184</v>
      </c>
      <c r="L469" s="39"/>
      <c r="M469" s="190" t="s">
        <v>19</v>
      </c>
      <c r="N469" s="191" t="s">
        <v>46</v>
      </c>
      <c r="O469" s="61"/>
      <c r="P469" s="192">
        <f>O469*H469</f>
        <v>0</v>
      </c>
      <c r="Q469" s="192">
        <v>0</v>
      </c>
      <c r="R469" s="192">
        <f>Q469*H469</f>
        <v>0</v>
      </c>
      <c r="S469" s="192">
        <v>0</v>
      </c>
      <c r="T469" s="193">
        <f>S469*H469</f>
        <v>0</v>
      </c>
      <c r="AR469" s="18" t="s">
        <v>185</v>
      </c>
      <c r="AT469" s="18" t="s">
        <v>180</v>
      </c>
      <c r="AU469" s="18" t="s">
        <v>85</v>
      </c>
      <c r="AY469" s="18" t="s">
        <v>178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8" t="s">
        <v>83</v>
      </c>
      <c r="BK469" s="194">
        <f>ROUND(I469*H469,2)</f>
        <v>0</v>
      </c>
      <c r="BL469" s="18" t="s">
        <v>185</v>
      </c>
      <c r="BM469" s="18" t="s">
        <v>5177</v>
      </c>
    </row>
    <row r="470" spans="2:65" s="1" customFormat="1" ht="11.25">
      <c r="B470" s="35"/>
      <c r="C470" s="36"/>
      <c r="D470" s="195" t="s">
        <v>187</v>
      </c>
      <c r="E470" s="36"/>
      <c r="F470" s="196" t="s">
        <v>4178</v>
      </c>
      <c r="G470" s="36"/>
      <c r="H470" s="36"/>
      <c r="I470" s="113"/>
      <c r="J470" s="36"/>
      <c r="K470" s="36"/>
      <c r="L470" s="39"/>
      <c r="M470" s="197"/>
      <c r="N470" s="61"/>
      <c r="O470" s="61"/>
      <c r="P470" s="61"/>
      <c r="Q470" s="61"/>
      <c r="R470" s="61"/>
      <c r="S470" s="61"/>
      <c r="T470" s="62"/>
      <c r="AT470" s="18" t="s">
        <v>187</v>
      </c>
      <c r="AU470" s="18" t="s">
        <v>85</v>
      </c>
    </row>
    <row r="471" spans="2:65" s="1" customFormat="1" ht="16.5" customHeight="1">
      <c r="B471" s="35"/>
      <c r="C471" s="183" t="s">
        <v>582</v>
      </c>
      <c r="D471" s="183" t="s">
        <v>180</v>
      </c>
      <c r="E471" s="184" t="s">
        <v>4180</v>
      </c>
      <c r="F471" s="185" t="s">
        <v>4181</v>
      </c>
      <c r="G471" s="186" t="s">
        <v>362</v>
      </c>
      <c r="H471" s="187">
        <v>2.4569999999999999</v>
      </c>
      <c r="I471" s="188"/>
      <c r="J471" s="189">
        <f>ROUND(I471*H471,2)</f>
        <v>0</v>
      </c>
      <c r="K471" s="185" t="s">
        <v>184</v>
      </c>
      <c r="L471" s="39"/>
      <c r="M471" s="190" t="s">
        <v>19</v>
      </c>
      <c r="N471" s="191" t="s">
        <v>46</v>
      </c>
      <c r="O471" s="61"/>
      <c r="P471" s="192">
        <f>O471*H471</f>
        <v>0</v>
      </c>
      <c r="Q471" s="192">
        <v>0</v>
      </c>
      <c r="R471" s="192">
        <f>Q471*H471</f>
        <v>0</v>
      </c>
      <c r="S471" s="192">
        <v>0</v>
      </c>
      <c r="T471" s="193">
        <f>S471*H471</f>
        <v>0</v>
      </c>
      <c r="AR471" s="18" t="s">
        <v>185</v>
      </c>
      <c r="AT471" s="18" t="s">
        <v>180</v>
      </c>
      <c r="AU471" s="18" t="s">
        <v>85</v>
      </c>
      <c r="AY471" s="18" t="s">
        <v>178</v>
      </c>
      <c r="BE471" s="194">
        <f>IF(N471="základní",J471,0)</f>
        <v>0</v>
      </c>
      <c r="BF471" s="194">
        <f>IF(N471="snížená",J471,0)</f>
        <v>0</v>
      </c>
      <c r="BG471" s="194">
        <f>IF(N471="zákl. přenesená",J471,0)</f>
        <v>0</v>
      </c>
      <c r="BH471" s="194">
        <f>IF(N471="sníž. přenesená",J471,0)</f>
        <v>0</v>
      </c>
      <c r="BI471" s="194">
        <f>IF(N471="nulová",J471,0)</f>
        <v>0</v>
      </c>
      <c r="BJ471" s="18" t="s">
        <v>83</v>
      </c>
      <c r="BK471" s="194">
        <f>ROUND(I471*H471,2)</f>
        <v>0</v>
      </c>
      <c r="BL471" s="18" t="s">
        <v>185</v>
      </c>
      <c r="BM471" s="18" t="s">
        <v>5178</v>
      </c>
    </row>
    <row r="472" spans="2:65" s="1" customFormat="1" ht="11.25">
      <c r="B472" s="35"/>
      <c r="C472" s="36"/>
      <c r="D472" s="195" t="s">
        <v>187</v>
      </c>
      <c r="E472" s="36"/>
      <c r="F472" s="196" t="s">
        <v>4183</v>
      </c>
      <c r="G472" s="36"/>
      <c r="H472" s="36"/>
      <c r="I472" s="113"/>
      <c r="J472" s="36"/>
      <c r="K472" s="36"/>
      <c r="L472" s="39"/>
      <c r="M472" s="197"/>
      <c r="N472" s="61"/>
      <c r="O472" s="61"/>
      <c r="P472" s="61"/>
      <c r="Q472" s="61"/>
      <c r="R472" s="61"/>
      <c r="S472" s="61"/>
      <c r="T472" s="62"/>
      <c r="AT472" s="18" t="s">
        <v>187</v>
      </c>
      <c r="AU472" s="18" t="s">
        <v>85</v>
      </c>
    </row>
    <row r="473" spans="2:65" s="12" customFormat="1" ht="11.25">
      <c r="B473" s="198"/>
      <c r="C473" s="199"/>
      <c r="D473" s="195" t="s">
        <v>189</v>
      </c>
      <c r="E473" s="200" t="s">
        <v>19</v>
      </c>
      <c r="F473" s="201" t="s">
        <v>379</v>
      </c>
      <c r="G473" s="199"/>
      <c r="H473" s="200" t="s">
        <v>19</v>
      </c>
      <c r="I473" s="202"/>
      <c r="J473" s="199"/>
      <c r="K473" s="199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189</v>
      </c>
      <c r="AU473" s="207" t="s">
        <v>85</v>
      </c>
      <c r="AV473" s="12" t="s">
        <v>83</v>
      </c>
      <c r="AW473" s="12" t="s">
        <v>35</v>
      </c>
      <c r="AX473" s="12" t="s">
        <v>75</v>
      </c>
      <c r="AY473" s="207" t="s">
        <v>178</v>
      </c>
    </row>
    <row r="474" spans="2:65" s="12" customFormat="1" ht="11.25">
      <c r="B474" s="198"/>
      <c r="C474" s="199"/>
      <c r="D474" s="195" t="s">
        <v>189</v>
      </c>
      <c r="E474" s="200" t="s">
        <v>19</v>
      </c>
      <c r="F474" s="201" t="s">
        <v>380</v>
      </c>
      <c r="G474" s="199"/>
      <c r="H474" s="200" t="s">
        <v>19</v>
      </c>
      <c r="I474" s="202"/>
      <c r="J474" s="199"/>
      <c r="K474" s="199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189</v>
      </c>
      <c r="AU474" s="207" t="s">
        <v>85</v>
      </c>
      <c r="AV474" s="12" t="s">
        <v>83</v>
      </c>
      <c r="AW474" s="12" t="s">
        <v>35</v>
      </c>
      <c r="AX474" s="12" t="s">
        <v>75</v>
      </c>
      <c r="AY474" s="207" t="s">
        <v>178</v>
      </c>
    </row>
    <row r="475" spans="2:65" s="13" customFormat="1" ht="11.25">
      <c r="B475" s="208"/>
      <c r="C475" s="209"/>
      <c r="D475" s="195" t="s">
        <v>189</v>
      </c>
      <c r="E475" s="210" t="s">
        <v>19</v>
      </c>
      <c r="F475" s="211" t="s">
        <v>5179</v>
      </c>
      <c r="G475" s="209"/>
      <c r="H475" s="212">
        <v>2.4569999999999999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189</v>
      </c>
      <c r="AU475" s="218" t="s">
        <v>85</v>
      </c>
      <c r="AV475" s="13" t="s">
        <v>85</v>
      </c>
      <c r="AW475" s="13" t="s">
        <v>35</v>
      </c>
      <c r="AX475" s="13" t="s">
        <v>83</v>
      </c>
      <c r="AY475" s="218" t="s">
        <v>178</v>
      </c>
    </row>
    <row r="476" spans="2:65" s="1" customFormat="1" ht="16.5" customHeight="1">
      <c r="B476" s="35"/>
      <c r="C476" s="183" t="s">
        <v>590</v>
      </c>
      <c r="D476" s="183" t="s">
        <v>180</v>
      </c>
      <c r="E476" s="184" t="s">
        <v>4199</v>
      </c>
      <c r="F476" s="185" t="s">
        <v>4200</v>
      </c>
      <c r="G476" s="186" t="s">
        <v>362</v>
      </c>
      <c r="H476" s="187">
        <v>0.27300000000000002</v>
      </c>
      <c r="I476" s="188"/>
      <c r="J476" s="189">
        <f>ROUND(I476*H476,2)</f>
        <v>0</v>
      </c>
      <c r="K476" s="185" t="s">
        <v>184</v>
      </c>
      <c r="L476" s="39"/>
      <c r="M476" s="190" t="s">
        <v>19</v>
      </c>
      <c r="N476" s="191" t="s">
        <v>46</v>
      </c>
      <c r="O476" s="61"/>
      <c r="P476" s="192">
        <f>O476*H476</f>
        <v>0</v>
      </c>
      <c r="Q476" s="192">
        <v>0</v>
      </c>
      <c r="R476" s="192">
        <f>Q476*H476</f>
        <v>0</v>
      </c>
      <c r="S476" s="192">
        <v>0</v>
      </c>
      <c r="T476" s="193">
        <f>S476*H476</f>
        <v>0</v>
      </c>
      <c r="AR476" s="18" t="s">
        <v>185</v>
      </c>
      <c r="AT476" s="18" t="s">
        <v>180</v>
      </c>
      <c r="AU476" s="18" t="s">
        <v>85</v>
      </c>
      <c r="AY476" s="18" t="s">
        <v>178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8" t="s">
        <v>83</v>
      </c>
      <c r="BK476" s="194">
        <f>ROUND(I476*H476,2)</f>
        <v>0</v>
      </c>
      <c r="BL476" s="18" t="s">
        <v>185</v>
      </c>
      <c r="BM476" s="18" t="s">
        <v>5180</v>
      </c>
    </row>
    <row r="477" spans="2:65" s="1" customFormat="1" ht="11.25">
      <c r="B477" s="35"/>
      <c r="C477" s="36"/>
      <c r="D477" s="195" t="s">
        <v>187</v>
      </c>
      <c r="E477" s="36"/>
      <c r="F477" s="196" t="s">
        <v>4202</v>
      </c>
      <c r="G477" s="36"/>
      <c r="H477" s="36"/>
      <c r="I477" s="113"/>
      <c r="J477" s="36"/>
      <c r="K477" s="36"/>
      <c r="L477" s="39"/>
      <c r="M477" s="197"/>
      <c r="N477" s="61"/>
      <c r="O477" s="61"/>
      <c r="P477" s="61"/>
      <c r="Q477" s="61"/>
      <c r="R477" s="61"/>
      <c r="S477" s="61"/>
      <c r="T477" s="62"/>
      <c r="AT477" s="18" t="s">
        <v>187</v>
      </c>
      <c r="AU477" s="18" t="s">
        <v>85</v>
      </c>
    </row>
    <row r="478" spans="2:65" s="1" customFormat="1" ht="16.5" customHeight="1">
      <c r="B478" s="35"/>
      <c r="C478" s="183" t="s">
        <v>600</v>
      </c>
      <c r="D478" s="183" t="s">
        <v>180</v>
      </c>
      <c r="E478" s="184" t="s">
        <v>4205</v>
      </c>
      <c r="F478" s="185" t="s">
        <v>395</v>
      </c>
      <c r="G478" s="186" t="s">
        <v>362</v>
      </c>
      <c r="H478" s="187">
        <v>28.728000000000002</v>
      </c>
      <c r="I478" s="188"/>
      <c r="J478" s="189">
        <f>ROUND(I478*H478,2)</f>
        <v>0</v>
      </c>
      <c r="K478" s="185" t="s">
        <v>184</v>
      </c>
      <c r="L478" s="39"/>
      <c r="M478" s="190" t="s">
        <v>19</v>
      </c>
      <c r="N478" s="191" t="s">
        <v>46</v>
      </c>
      <c r="O478" s="61"/>
      <c r="P478" s="192">
        <f>O478*H478</f>
        <v>0</v>
      </c>
      <c r="Q478" s="192">
        <v>0</v>
      </c>
      <c r="R478" s="192">
        <f>Q478*H478</f>
        <v>0</v>
      </c>
      <c r="S478" s="192">
        <v>0</v>
      </c>
      <c r="T478" s="193">
        <f>S478*H478</f>
        <v>0</v>
      </c>
      <c r="AR478" s="18" t="s">
        <v>185</v>
      </c>
      <c r="AT478" s="18" t="s">
        <v>180</v>
      </c>
      <c r="AU478" s="18" t="s">
        <v>85</v>
      </c>
      <c r="AY478" s="18" t="s">
        <v>178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18" t="s">
        <v>83</v>
      </c>
      <c r="BK478" s="194">
        <f>ROUND(I478*H478,2)</f>
        <v>0</v>
      </c>
      <c r="BL478" s="18" t="s">
        <v>185</v>
      </c>
      <c r="BM478" s="18" t="s">
        <v>5181</v>
      </c>
    </row>
    <row r="479" spans="2:65" s="1" customFormat="1" ht="11.25">
      <c r="B479" s="35"/>
      <c r="C479" s="36"/>
      <c r="D479" s="195" t="s">
        <v>187</v>
      </c>
      <c r="E479" s="36"/>
      <c r="F479" s="196" t="s">
        <v>397</v>
      </c>
      <c r="G479" s="36"/>
      <c r="H479" s="36"/>
      <c r="I479" s="113"/>
      <c r="J479" s="36"/>
      <c r="K479" s="36"/>
      <c r="L479" s="39"/>
      <c r="M479" s="197"/>
      <c r="N479" s="61"/>
      <c r="O479" s="61"/>
      <c r="P479" s="61"/>
      <c r="Q479" s="61"/>
      <c r="R479" s="61"/>
      <c r="S479" s="61"/>
      <c r="T479" s="62"/>
      <c r="AT479" s="18" t="s">
        <v>187</v>
      </c>
      <c r="AU479" s="18" t="s">
        <v>85</v>
      </c>
    </row>
    <row r="480" spans="2:65" s="11" customFormat="1" ht="22.9" customHeight="1">
      <c r="B480" s="167"/>
      <c r="C480" s="168"/>
      <c r="D480" s="169" t="s">
        <v>74</v>
      </c>
      <c r="E480" s="181" t="s">
        <v>1768</v>
      </c>
      <c r="F480" s="181" t="s">
        <v>1769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SUM(P481:P482)</f>
        <v>0</v>
      </c>
      <c r="Q480" s="175"/>
      <c r="R480" s="176">
        <f>SUM(R481:R482)</f>
        <v>0</v>
      </c>
      <c r="S480" s="175"/>
      <c r="T480" s="177">
        <f>SUM(T481:T482)</f>
        <v>0</v>
      </c>
      <c r="AR480" s="178" t="s">
        <v>83</v>
      </c>
      <c r="AT480" s="179" t="s">
        <v>74</v>
      </c>
      <c r="AU480" s="179" t="s">
        <v>83</v>
      </c>
      <c r="AY480" s="178" t="s">
        <v>178</v>
      </c>
      <c r="BK480" s="180">
        <f>SUM(BK481:BK482)</f>
        <v>0</v>
      </c>
    </row>
    <row r="481" spans="2:65" s="1" customFormat="1" ht="16.5" customHeight="1">
      <c r="B481" s="35"/>
      <c r="C481" s="183" t="s">
        <v>1127</v>
      </c>
      <c r="D481" s="183" t="s">
        <v>180</v>
      </c>
      <c r="E481" s="184" t="s">
        <v>5182</v>
      </c>
      <c r="F481" s="185" t="s">
        <v>5183</v>
      </c>
      <c r="G481" s="186" t="s">
        <v>362</v>
      </c>
      <c r="H481" s="187">
        <v>28.689</v>
      </c>
      <c r="I481" s="188"/>
      <c r="J481" s="189">
        <f>ROUND(I481*H481,2)</f>
        <v>0</v>
      </c>
      <c r="K481" s="185" t="s">
        <v>184</v>
      </c>
      <c r="L481" s="39"/>
      <c r="M481" s="190" t="s">
        <v>19</v>
      </c>
      <c r="N481" s="191" t="s">
        <v>46</v>
      </c>
      <c r="O481" s="61"/>
      <c r="P481" s="192">
        <f>O481*H481</f>
        <v>0</v>
      </c>
      <c r="Q481" s="192">
        <v>0</v>
      </c>
      <c r="R481" s="192">
        <f>Q481*H481</f>
        <v>0</v>
      </c>
      <c r="S481" s="192">
        <v>0</v>
      </c>
      <c r="T481" s="193">
        <f>S481*H481</f>
        <v>0</v>
      </c>
      <c r="AR481" s="18" t="s">
        <v>185</v>
      </c>
      <c r="AT481" s="18" t="s">
        <v>180</v>
      </c>
      <c r="AU481" s="18" t="s">
        <v>85</v>
      </c>
      <c r="AY481" s="18" t="s">
        <v>178</v>
      </c>
      <c r="BE481" s="194">
        <f>IF(N481="základní",J481,0)</f>
        <v>0</v>
      </c>
      <c r="BF481" s="194">
        <f>IF(N481="snížená",J481,0)</f>
        <v>0</v>
      </c>
      <c r="BG481" s="194">
        <f>IF(N481="zákl. přenesená",J481,0)</f>
        <v>0</v>
      </c>
      <c r="BH481" s="194">
        <f>IF(N481="sníž. přenesená",J481,0)</f>
        <v>0</v>
      </c>
      <c r="BI481" s="194">
        <f>IF(N481="nulová",J481,0)</f>
        <v>0</v>
      </c>
      <c r="BJ481" s="18" t="s">
        <v>83</v>
      </c>
      <c r="BK481" s="194">
        <f>ROUND(I481*H481,2)</f>
        <v>0</v>
      </c>
      <c r="BL481" s="18" t="s">
        <v>185</v>
      </c>
      <c r="BM481" s="18" t="s">
        <v>5184</v>
      </c>
    </row>
    <row r="482" spans="2:65" s="1" customFormat="1" ht="19.5">
      <c r="B482" s="35"/>
      <c r="C482" s="36"/>
      <c r="D482" s="195" t="s">
        <v>187</v>
      </c>
      <c r="E482" s="36"/>
      <c r="F482" s="196" t="s">
        <v>5185</v>
      </c>
      <c r="G482" s="36"/>
      <c r="H482" s="36"/>
      <c r="I482" s="113"/>
      <c r="J482" s="36"/>
      <c r="K482" s="36"/>
      <c r="L482" s="39"/>
      <c r="M482" s="197"/>
      <c r="N482" s="61"/>
      <c r="O482" s="61"/>
      <c r="P482" s="61"/>
      <c r="Q482" s="61"/>
      <c r="R482" s="61"/>
      <c r="S482" s="61"/>
      <c r="T482" s="62"/>
      <c r="AT482" s="18" t="s">
        <v>187</v>
      </c>
      <c r="AU482" s="18" t="s">
        <v>85</v>
      </c>
    </row>
    <row r="483" spans="2:65" s="11" customFormat="1" ht="25.9" customHeight="1">
      <c r="B483" s="167"/>
      <c r="C483" s="168"/>
      <c r="D483" s="169" t="s">
        <v>74</v>
      </c>
      <c r="E483" s="170" t="s">
        <v>428</v>
      </c>
      <c r="F483" s="170" t="s">
        <v>429</v>
      </c>
      <c r="G483" s="168"/>
      <c r="H483" s="168"/>
      <c r="I483" s="171"/>
      <c r="J483" s="172">
        <f>BK483</f>
        <v>0</v>
      </c>
      <c r="K483" s="168"/>
      <c r="L483" s="173"/>
      <c r="M483" s="174"/>
      <c r="N483" s="175"/>
      <c r="O483" s="175"/>
      <c r="P483" s="176">
        <f>P484</f>
        <v>0</v>
      </c>
      <c r="Q483" s="175"/>
      <c r="R483" s="176">
        <f>R484</f>
        <v>3.2616000000000006E-2</v>
      </c>
      <c r="S483" s="175"/>
      <c r="T483" s="177">
        <f>T484</f>
        <v>0</v>
      </c>
      <c r="AR483" s="178" t="s">
        <v>85</v>
      </c>
      <c r="AT483" s="179" t="s">
        <v>74</v>
      </c>
      <c r="AU483" s="179" t="s">
        <v>75</v>
      </c>
      <c r="AY483" s="178" t="s">
        <v>178</v>
      </c>
      <c r="BK483" s="180">
        <f>BK484</f>
        <v>0</v>
      </c>
    </row>
    <row r="484" spans="2:65" s="11" customFormat="1" ht="22.9" customHeight="1">
      <c r="B484" s="167"/>
      <c r="C484" s="168"/>
      <c r="D484" s="169" t="s">
        <v>74</v>
      </c>
      <c r="E484" s="181" t="s">
        <v>5186</v>
      </c>
      <c r="F484" s="181" t="s">
        <v>5187</v>
      </c>
      <c r="G484" s="168"/>
      <c r="H484" s="168"/>
      <c r="I484" s="171"/>
      <c r="J484" s="182">
        <f>BK484</f>
        <v>0</v>
      </c>
      <c r="K484" s="168"/>
      <c r="L484" s="173"/>
      <c r="M484" s="174"/>
      <c r="N484" s="175"/>
      <c r="O484" s="175"/>
      <c r="P484" s="176">
        <f>SUM(P485:P512)</f>
        <v>0</v>
      </c>
      <c r="Q484" s="175"/>
      <c r="R484" s="176">
        <f>SUM(R485:R512)</f>
        <v>3.2616000000000006E-2</v>
      </c>
      <c r="S484" s="175"/>
      <c r="T484" s="177">
        <f>SUM(T485:T512)</f>
        <v>0</v>
      </c>
      <c r="AR484" s="178" t="s">
        <v>85</v>
      </c>
      <c r="AT484" s="179" t="s">
        <v>74</v>
      </c>
      <c r="AU484" s="179" t="s">
        <v>83</v>
      </c>
      <c r="AY484" s="178" t="s">
        <v>178</v>
      </c>
      <c r="BK484" s="180">
        <f>SUM(BK485:BK512)</f>
        <v>0</v>
      </c>
    </row>
    <row r="485" spans="2:65" s="1" customFormat="1" ht="16.5" customHeight="1">
      <c r="B485" s="35"/>
      <c r="C485" s="183" t="s">
        <v>1134</v>
      </c>
      <c r="D485" s="183" t="s">
        <v>180</v>
      </c>
      <c r="E485" s="184" t="s">
        <v>5188</v>
      </c>
      <c r="F485" s="185" t="s">
        <v>5189</v>
      </c>
      <c r="G485" s="186" t="s">
        <v>496</v>
      </c>
      <c r="H485" s="187">
        <v>88</v>
      </c>
      <c r="I485" s="188"/>
      <c r="J485" s="189">
        <f>ROUND(I485*H485,2)</f>
        <v>0</v>
      </c>
      <c r="K485" s="185" t="s">
        <v>184</v>
      </c>
      <c r="L485" s="39"/>
      <c r="M485" s="190" t="s">
        <v>19</v>
      </c>
      <c r="N485" s="191" t="s">
        <v>46</v>
      </c>
      <c r="O485" s="61"/>
      <c r="P485" s="192">
        <f>O485*H485</f>
        <v>0</v>
      </c>
      <c r="Q485" s="192">
        <v>0</v>
      </c>
      <c r="R485" s="192">
        <f>Q485*H485</f>
        <v>0</v>
      </c>
      <c r="S485" s="192">
        <v>0</v>
      </c>
      <c r="T485" s="193">
        <f>S485*H485</f>
        <v>0</v>
      </c>
      <c r="AR485" s="18" t="s">
        <v>288</v>
      </c>
      <c r="AT485" s="18" t="s">
        <v>180</v>
      </c>
      <c r="AU485" s="18" t="s">
        <v>85</v>
      </c>
      <c r="AY485" s="18" t="s">
        <v>178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8" t="s">
        <v>83</v>
      </c>
      <c r="BK485" s="194">
        <f>ROUND(I485*H485,2)</f>
        <v>0</v>
      </c>
      <c r="BL485" s="18" t="s">
        <v>288</v>
      </c>
      <c r="BM485" s="18" t="s">
        <v>5190</v>
      </c>
    </row>
    <row r="486" spans="2:65" s="1" customFormat="1" ht="19.5">
      <c r="B486" s="35"/>
      <c r="C486" s="36"/>
      <c r="D486" s="195" t="s">
        <v>187</v>
      </c>
      <c r="E486" s="36"/>
      <c r="F486" s="196" t="s">
        <v>5191</v>
      </c>
      <c r="G486" s="36"/>
      <c r="H486" s="36"/>
      <c r="I486" s="113"/>
      <c r="J486" s="36"/>
      <c r="K486" s="36"/>
      <c r="L486" s="39"/>
      <c r="M486" s="197"/>
      <c r="N486" s="61"/>
      <c r="O486" s="61"/>
      <c r="P486" s="61"/>
      <c r="Q486" s="61"/>
      <c r="R486" s="61"/>
      <c r="S486" s="61"/>
      <c r="T486" s="62"/>
      <c r="AT486" s="18" t="s">
        <v>187</v>
      </c>
      <c r="AU486" s="18" t="s">
        <v>85</v>
      </c>
    </row>
    <row r="487" spans="2:65" s="12" customFormat="1" ht="11.25">
      <c r="B487" s="198"/>
      <c r="C487" s="199"/>
      <c r="D487" s="195" t="s">
        <v>189</v>
      </c>
      <c r="E487" s="200" t="s">
        <v>19</v>
      </c>
      <c r="F487" s="201" t="s">
        <v>5192</v>
      </c>
      <c r="G487" s="199"/>
      <c r="H487" s="200" t="s">
        <v>19</v>
      </c>
      <c r="I487" s="202"/>
      <c r="J487" s="199"/>
      <c r="K487" s="199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189</v>
      </c>
      <c r="AU487" s="207" t="s">
        <v>85</v>
      </c>
      <c r="AV487" s="12" t="s">
        <v>83</v>
      </c>
      <c r="AW487" s="12" t="s">
        <v>35</v>
      </c>
      <c r="AX487" s="12" t="s">
        <v>75</v>
      </c>
      <c r="AY487" s="207" t="s">
        <v>178</v>
      </c>
    </row>
    <row r="488" spans="2:65" s="13" customFormat="1" ht="11.25">
      <c r="B488" s="208"/>
      <c r="C488" s="209"/>
      <c r="D488" s="195" t="s">
        <v>189</v>
      </c>
      <c r="E488" s="210" t="s">
        <v>19</v>
      </c>
      <c r="F488" s="211" t="s">
        <v>1493</v>
      </c>
      <c r="G488" s="209"/>
      <c r="H488" s="212">
        <v>88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189</v>
      </c>
      <c r="AU488" s="218" t="s">
        <v>85</v>
      </c>
      <c r="AV488" s="13" t="s">
        <v>85</v>
      </c>
      <c r="AW488" s="13" t="s">
        <v>35</v>
      </c>
      <c r="AX488" s="13" t="s">
        <v>83</v>
      </c>
      <c r="AY488" s="218" t="s">
        <v>178</v>
      </c>
    </row>
    <row r="489" spans="2:65" s="1" customFormat="1" ht="22.5" customHeight="1">
      <c r="B489" s="35"/>
      <c r="C489" s="245" t="s">
        <v>1151</v>
      </c>
      <c r="D489" s="245" t="s">
        <v>970</v>
      </c>
      <c r="E489" s="246" t="s">
        <v>5193</v>
      </c>
      <c r="F489" s="247" t="s">
        <v>5194</v>
      </c>
      <c r="G489" s="248" t="s">
        <v>970</v>
      </c>
      <c r="H489" s="249">
        <v>88</v>
      </c>
      <c r="I489" s="250"/>
      <c r="J489" s="251">
        <f>ROUND(I489*H489,2)</f>
        <v>0</v>
      </c>
      <c r="K489" s="247" t="s">
        <v>5195</v>
      </c>
      <c r="L489" s="252"/>
      <c r="M489" s="253" t="s">
        <v>19</v>
      </c>
      <c r="N489" s="254" t="s">
        <v>46</v>
      </c>
      <c r="O489" s="61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AR489" s="18" t="s">
        <v>403</v>
      </c>
      <c r="AT489" s="18" t="s">
        <v>970</v>
      </c>
      <c r="AU489" s="18" t="s">
        <v>85</v>
      </c>
      <c r="AY489" s="18" t="s">
        <v>178</v>
      </c>
      <c r="BE489" s="194">
        <f>IF(N489="základní",J489,0)</f>
        <v>0</v>
      </c>
      <c r="BF489" s="194">
        <f>IF(N489="snížená",J489,0)</f>
        <v>0</v>
      </c>
      <c r="BG489" s="194">
        <f>IF(N489="zákl. přenesená",J489,0)</f>
        <v>0</v>
      </c>
      <c r="BH489" s="194">
        <f>IF(N489="sníž. přenesená",J489,0)</f>
        <v>0</v>
      </c>
      <c r="BI489" s="194">
        <f>IF(N489="nulová",J489,0)</f>
        <v>0</v>
      </c>
      <c r="BJ489" s="18" t="s">
        <v>83</v>
      </c>
      <c r="BK489" s="194">
        <f>ROUND(I489*H489,2)</f>
        <v>0</v>
      </c>
      <c r="BL489" s="18" t="s">
        <v>288</v>
      </c>
      <c r="BM489" s="18" t="s">
        <v>5196</v>
      </c>
    </row>
    <row r="490" spans="2:65" s="1" customFormat="1" ht="11.25">
      <c r="B490" s="35"/>
      <c r="C490" s="36"/>
      <c r="D490" s="195" t="s">
        <v>187</v>
      </c>
      <c r="E490" s="36"/>
      <c r="F490" s="196" t="s">
        <v>5194</v>
      </c>
      <c r="G490" s="36"/>
      <c r="H490" s="36"/>
      <c r="I490" s="113"/>
      <c r="J490" s="36"/>
      <c r="K490" s="36"/>
      <c r="L490" s="39"/>
      <c r="M490" s="197"/>
      <c r="N490" s="61"/>
      <c r="O490" s="61"/>
      <c r="P490" s="61"/>
      <c r="Q490" s="61"/>
      <c r="R490" s="61"/>
      <c r="S490" s="61"/>
      <c r="T490" s="62"/>
      <c r="AT490" s="18" t="s">
        <v>187</v>
      </c>
      <c r="AU490" s="18" t="s">
        <v>85</v>
      </c>
    </row>
    <row r="491" spans="2:65" s="1" customFormat="1" ht="16.5" customHeight="1">
      <c r="B491" s="35"/>
      <c r="C491" s="183" t="s">
        <v>1160</v>
      </c>
      <c r="D491" s="183" t="s">
        <v>180</v>
      </c>
      <c r="E491" s="184" t="s">
        <v>5197</v>
      </c>
      <c r="F491" s="185" t="s">
        <v>5198</v>
      </c>
      <c r="G491" s="186" t="s">
        <v>291</v>
      </c>
      <c r="H491" s="187">
        <v>2</v>
      </c>
      <c r="I491" s="188"/>
      <c r="J491" s="189">
        <f>ROUND(I491*H491,2)</f>
        <v>0</v>
      </c>
      <c r="K491" s="185" t="s">
        <v>184</v>
      </c>
      <c r="L491" s="39"/>
      <c r="M491" s="190" t="s">
        <v>19</v>
      </c>
      <c r="N491" s="191" t="s">
        <v>46</v>
      </c>
      <c r="O491" s="61"/>
      <c r="P491" s="192">
        <f>O491*H491</f>
        <v>0</v>
      </c>
      <c r="Q491" s="192">
        <v>0</v>
      </c>
      <c r="R491" s="192">
        <f>Q491*H491</f>
        <v>0</v>
      </c>
      <c r="S491" s="192">
        <v>0</v>
      </c>
      <c r="T491" s="193">
        <f>S491*H491</f>
        <v>0</v>
      </c>
      <c r="AR491" s="18" t="s">
        <v>288</v>
      </c>
      <c r="AT491" s="18" t="s">
        <v>180</v>
      </c>
      <c r="AU491" s="18" t="s">
        <v>85</v>
      </c>
      <c r="AY491" s="18" t="s">
        <v>178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8" t="s">
        <v>83</v>
      </c>
      <c r="BK491" s="194">
        <f>ROUND(I491*H491,2)</f>
        <v>0</v>
      </c>
      <c r="BL491" s="18" t="s">
        <v>288</v>
      </c>
      <c r="BM491" s="18" t="s">
        <v>5199</v>
      </c>
    </row>
    <row r="492" spans="2:65" s="1" customFormat="1" ht="19.5">
      <c r="B492" s="35"/>
      <c r="C492" s="36"/>
      <c r="D492" s="195" t="s">
        <v>187</v>
      </c>
      <c r="E492" s="36"/>
      <c r="F492" s="196" t="s">
        <v>5200</v>
      </c>
      <c r="G492" s="36"/>
      <c r="H492" s="36"/>
      <c r="I492" s="113"/>
      <c r="J492" s="36"/>
      <c r="K492" s="36"/>
      <c r="L492" s="39"/>
      <c r="M492" s="197"/>
      <c r="N492" s="61"/>
      <c r="O492" s="61"/>
      <c r="P492" s="61"/>
      <c r="Q492" s="61"/>
      <c r="R492" s="61"/>
      <c r="S492" s="61"/>
      <c r="T492" s="62"/>
      <c r="AT492" s="18" t="s">
        <v>187</v>
      </c>
      <c r="AU492" s="18" t="s">
        <v>85</v>
      </c>
    </row>
    <row r="493" spans="2:65" s="1" customFormat="1" ht="16.5" customHeight="1">
      <c r="B493" s="35"/>
      <c r="C493" s="245" t="s">
        <v>1236</v>
      </c>
      <c r="D493" s="245" t="s">
        <v>970</v>
      </c>
      <c r="E493" s="246" t="s">
        <v>5201</v>
      </c>
      <c r="F493" s="247" t="s">
        <v>5202</v>
      </c>
      <c r="G493" s="248" t="s">
        <v>291</v>
      </c>
      <c r="H493" s="249">
        <v>2</v>
      </c>
      <c r="I493" s="250"/>
      <c r="J493" s="251">
        <f>ROUND(I493*H493,2)</f>
        <v>0</v>
      </c>
      <c r="K493" s="247" t="s">
        <v>184</v>
      </c>
      <c r="L493" s="252"/>
      <c r="M493" s="253" t="s">
        <v>19</v>
      </c>
      <c r="N493" s="254" t="s">
        <v>46</v>
      </c>
      <c r="O493" s="61"/>
      <c r="P493" s="192">
        <f>O493*H493</f>
        <v>0</v>
      </c>
      <c r="Q493" s="192">
        <v>5.9999999999999995E-4</v>
      </c>
      <c r="R493" s="192">
        <f>Q493*H493</f>
        <v>1.1999999999999999E-3</v>
      </c>
      <c r="S493" s="192">
        <v>0</v>
      </c>
      <c r="T493" s="193">
        <f>S493*H493</f>
        <v>0</v>
      </c>
      <c r="AR493" s="18" t="s">
        <v>403</v>
      </c>
      <c r="AT493" s="18" t="s">
        <v>970</v>
      </c>
      <c r="AU493" s="18" t="s">
        <v>85</v>
      </c>
      <c r="AY493" s="18" t="s">
        <v>178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18" t="s">
        <v>83</v>
      </c>
      <c r="BK493" s="194">
        <f>ROUND(I493*H493,2)</f>
        <v>0</v>
      </c>
      <c r="BL493" s="18" t="s">
        <v>288</v>
      </c>
      <c r="BM493" s="18" t="s">
        <v>5203</v>
      </c>
    </row>
    <row r="494" spans="2:65" s="1" customFormat="1" ht="11.25">
      <c r="B494" s="35"/>
      <c r="C494" s="36"/>
      <c r="D494" s="195" t="s">
        <v>187</v>
      </c>
      <c r="E494" s="36"/>
      <c r="F494" s="196" t="s">
        <v>5202</v>
      </c>
      <c r="G494" s="36"/>
      <c r="H494" s="36"/>
      <c r="I494" s="113"/>
      <c r="J494" s="36"/>
      <c r="K494" s="36"/>
      <c r="L494" s="39"/>
      <c r="M494" s="197"/>
      <c r="N494" s="61"/>
      <c r="O494" s="61"/>
      <c r="P494" s="61"/>
      <c r="Q494" s="61"/>
      <c r="R494" s="61"/>
      <c r="S494" s="61"/>
      <c r="T494" s="62"/>
      <c r="AT494" s="18" t="s">
        <v>187</v>
      </c>
      <c r="AU494" s="18" t="s">
        <v>85</v>
      </c>
    </row>
    <row r="495" spans="2:65" s="1" customFormat="1" ht="16.5" customHeight="1">
      <c r="B495" s="35"/>
      <c r="C495" s="183" t="s">
        <v>1259</v>
      </c>
      <c r="D495" s="183" t="s">
        <v>180</v>
      </c>
      <c r="E495" s="184" t="s">
        <v>5204</v>
      </c>
      <c r="F495" s="185" t="s">
        <v>5205</v>
      </c>
      <c r="G495" s="186" t="s">
        <v>496</v>
      </c>
      <c r="H495" s="187">
        <v>88</v>
      </c>
      <c r="I495" s="188"/>
      <c r="J495" s="189">
        <f>ROUND(I495*H495,2)</f>
        <v>0</v>
      </c>
      <c r="K495" s="185" t="s">
        <v>184</v>
      </c>
      <c r="L495" s="39"/>
      <c r="M495" s="190" t="s">
        <v>19</v>
      </c>
      <c r="N495" s="191" t="s">
        <v>46</v>
      </c>
      <c r="O495" s="61"/>
      <c r="P495" s="192">
        <f>O495*H495</f>
        <v>0</v>
      </c>
      <c r="Q495" s="192">
        <v>0</v>
      </c>
      <c r="R495" s="192">
        <f>Q495*H495</f>
        <v>0</v>
      </c>
      <c r="S495" s="192">
        <v>0</v>
      </c>
      <c r="T495" s="193">
        <f>S495*H495</f>
        <v>0</v>
      </c>
      <c r="AR495" s="18" t="s">
        <v>288</v>
      </c>
      <c r="AT495" s="18" t="s">
        <v>180</v>
      </c>
      <c r="AU495" s="18" t="s">
        <v>85</v>
      </c>
      <c r="AY495" s="18" t="s">
        <v>178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18" t="s">
        <v>83</v>
      </c>
      <c r="BK495" s="194">
        <f>ROUND(I495*H495,2)</f>
        <v>0</v>
      </c>
      <c r="BL495" s="18" t="s">
        <v>288</v>
      </c>
      <c r="BM495" s="18" t="s">
        <v>5206</v>
      </c>
    </row>
    <row r="496" spans="2:65" s="1" customFormat="1" ht="11.25">
      <c r="B496" s="35"/>
      <c r="C496" s="36"/>
      <c r="D496" s="195" t="s">
        <v>187</v>
      </c>
      <c r="E496" s="36"/>
      <c r="F496" s="196" t="s">
        <v>5207</v>
      </c>
      <c r="G496" s="36"/>
      <c r="H496" s="36"/>
      <c r="I496" s="113"/>
      <c r="J496" s="36"/>
      <c r="K496" s="36"/>
      <c r="L496" s="39"/>
      <c r="M496" s="197"/>
      <c r="N496" s="61"/>
      <c r="O496" s="61"/>
      <c r="P496" s="61"/>
      <c r="Q496" s="61"/>
      <c r="R496" s="61"/>
      <c r="S496" s="61"/>
      <c r="T496" s="62"/>
      <c r="AT496" s="18" t="s">
        <v>187</v>
      </c>
      <c r="AU496" s="18" t="s">
        <v>85</v>
      </c>
    </row>
    <row r="497" spans="2:65" s="12" customFormat="1" ht="11.25">
      <c r="B497" s="198"/>
      <c r="C497" s="199"/>
      <c r="D497" s="195" t="s">
        <v>189</v>
      </c>
      <c r="E497" s="200" t="s">
        <v>19</v>
      </c>
      <c r="F497" s="201" t="s">
        <v>5208</v>
      </c>
      <c r="G497" s="199"/>
      <c r="H497" s="200" t="s">
        <v>19</v>
      </c>
      <c r="I497" s="202"/>
      <c r="J497" s="199"/>
      <c r="K497" s="199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189</v>
      </c>
      <c r="AU497" s="207" t="s">
        <v>85</v>
      </c>
      <c r="AV497" s="12" t="s">
        <v>83</v>
      </c>
      <c r="AW497" s="12" t="s">
        <v>35</v>
      </c>
      <c r="AX497" s="12" t="s">
        <v>75</v>
      </c>
      <c r="AY497" s="207" t="s">
        <v>178</v>
      </c>
    </row>
    <row r="498" spans="2:65" s="13" customFormat="1" ht="11.25">
      <c r="B498" s="208"/>
      <c r="C498" s="209"/>
      <c r="D498" s="195" t="s">
        <v>189</v>
      </c>
      <c r="E498" s="210" t="s">
        <v>19</v>
      </c>
      <c r="F498" s="211" t="s">
        <v>1493</v>
      </c>
      <c r="G498" s="209"/>
      <c r="H498" s="212">
        <v>88</v>
      </c>
      <c r="I498" s="213"/>
      <c r="J498" s="209"/>
      <c r="K498" s="209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189</v>
      </c>
      <c r="AU498" s="218" t="s">
        <v>85</v>
      </c>
      <c r="AV498" s="13" t="s">
        <v>85</v>
      </c>
      <c r="AW498" s="13" t="s">
        <v>35</v>
      </c>
      <c r="AX498" s="13" t="s">
        <v>83</v>
      </c>
      <c r="AY498" s="218" t="s">
        <v>178</v>
      </c>
    </row>
    <row r="499" spans="2:65" s="1" customFormat="1" ht="16.5" customHeight="1">
      <c r="B499" s="35"/>
      <c r="C499" s="245" t="s">
        <v>1284</v>
      </c>
      <c r="D499" s="245" t="s">
        <v>970</v>
      </c>
      <c r="E499" s="246" t="s">
        <v>5209</v>
      </c>
      <c r="F499" s="247" t="s">
        <v>5210</v>
      </c>
      <c r="G499" s="248" t="s">
        <v>496</v>
      </c>
      <c r="H499" s="249">
        <v>92.4</v>
      </c>
      <c r="I499" s="250"/>
      <c r="J499" s="251">
        <f>ROUND(I499*H499,2)</f>
        <v>0</v>
      </c>
      <c r="K499" s="247" t="s">
        <v>184</v>
      </c>
      <c r="L499" s="252"/>
      <c r="M499" s="253" t="s">
        <v>19</v>
      </c>
      <c r="N499" s="254" t="s">
        <v>46</v>
      </c>
      <c r="O499" s="61"/>
      <c r="P499" s="192">
        <f>O499*H499</f>
        <v>0</v>
      </c>
      <c r="Q499" s="192">
        <v>3.4000000000000002E-4</v>
      </c>
      <c r="R499" s="192">
        <f>Q499*H499</f>
        <v>3.1416000000000006E-2</v>
      </c>
      <c r="S499" s="192">
        <v>0</v>
      </c>
      <c r="T499" s="193">
        <f>S499*H499</f>
        <v>0</v>
      </c>
      <c r="AR499" s="18" t="s">
        <v>403</v>
      </c>
      <c r="AT499" s="18" t="s">
        <v>970</v>
      </c>
      <c r="AU499" s="18" t="s">
        <v>85</v>
      </c>
      <c r="AY499" s="18" t="s">
        <v>178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18" t="s">
        <v>83</v>
      </c>
      <c r="BK499" s="194">
        <f>ROUND(I499*H499,2)</f>
        <v>0</v>
      </c>
      <c r="BL499" s="18" t="s">
        <v>288</v>
      </c>
      <c r="BM499" s="18" t="s">
        <v>5211</v>
      </c>
    </row>
    <row r="500" spans="2:65" s="1" customFormat="1" ht="11.25">
      <c r="B500" s="35"/>
      <c r="C500" s="36"/>
      <c r="D500" s="195" t="s">
        <v>187</v>
      </c>
      <c r="E500" s="36"/>
      <c r="F500" s="196" t="s">
        <v>5210</v>
      </c>
      <c r="G500" s="36"/>
      <c r="H500" s="36"/>
      <c r="I500" s="113"/>
      <c r="J500" s="36"/>
      <c r="K500" s="36"/>
      <c r="L500" s="39"/>
      <c r="M500" s="197"/>
      <c r="N500" s="61"/>
      <c r="O500" s="61"/>
      <c r="P500" s="61"/>
      <c r="Q500" s="61"/>
      <c r="R500" s="61"/>
      <c r="S500" s="61"/>
      <c r="T500" s="62"/>
      <c r="AT500" s="18" t="s">
        <v>187</v>
      </c>
      <c r="AU500" s="18" t="s">
        <v>85</v>
      </c>
    </row>
    <row r="501" spans="2:65" s="13" customFormat="1" ht="11.25">
      <c r="B501" s="208"/>
      <c r="C501" s="209"/>
      <c r="D501" s="195" t="s">
        <v>189</v>
      </c>
      <c r="E501" s="209"/>
      <c r="F501" s="211" t="s">
        <v>5212</v>
      </c>
      <c r="G501" s="209"/>
      <c r="H501" s="212">
        <v>92.4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189</v>
      </c>
      <c r="AU501" s="218" t="s">
        <v>85</v>
      </c>
      <c r="AV501" s="13" t="s">
        <v>85</v>
      </c>
      <c r="AW501" s="13" t="s">
        <v>4</v>
      </c>
      <c r="AX501" s="13" t="s">
        <v>83</v>
      </c>
      <c r="AY501" s="218" t="s">
        <v>178</v>
      </c>
    </row>
    <row r="502" spans="2:65" s="1" customFormat="1" ht="16.5" customHeight="1">
      <c r="B502" s="35"/>
      <c r="C502" s="183" t="s">
        <v>1318</v>
      </c>
      <c r="D502" s="183" t="s">
        <v>180</v>
      </c>
      <c r="E502" s="184" t="s">
        <v>5213</v>
      </c>
      <c r="F502" s="185" t="s">
        <v>5214</v>
      </c>
      <c r="G502" s="186" t="s">
        <v>291</v>
      </c>
      <c r="H502" s="187">
        <v>5</v>
      </c>
      <c r="I502" s="188"/>
      <c r="J502" s="189">
        <f>ROUND(I502*H502,2)</f>
        <v>0</v>
      </c>
      <c r="K502" s="185" t="s">
        <v>184</v>
      </c>
      <c r="L502" s="39"/>
      <c r="M502" s="190" t="s">
        <v>19</v>
      </c>
      <c r="N502" s="191" t="s">
        <v>46</v>
      </c>
      <c r="O502" s="61"/>
      <c r="P502" s="192">
        <f>O502*H502</f>
        <v>0</v>
      </c>
      <c r="Q502" s="192">
        <v>0</v>
      </c>
      <c r="R502" s="192">
        <f>Q502*H502</f>
        <v>0</v>
      </c>
      <c r="S502" s="192">
        <v>0</v>
      </c>
      <c r="T502" s="193">
        <f>S502*H502</f>
        <v>0</v>
      </c>
      <c r="AR502" s="18" t="s">
        <v>288</v>
      </c>
      <c r="AT502" s="18" t="s">
        <v>180</v>
      </c>
      <c r="AU502" s="18" t="s">
        <v>85</v>
      </c>
      <c r="AY502" s="18" t="s">
        <v>178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8" t="s">
        <v>83</v>
      </c>
      <c r="BK502" s="194">
        <f>ROUND(I502*H502,2)</f>
        <v>0</v>
      </c>
      <c r="BL502" s="18" t="s">
        <v>288</v>
      </c>
      <c r="BM502" s="18" t="s">
        <v>5215</v>
      </c>
    </row>
    <row r="503" spans="2:65" s="1" customFormat="1" ht="11.25">
      <c r="B503" s="35"/>
      <c r="C503" s="36"/>
      <c r="D503" s="195" t="s">
        <v>187</v>
      </c>
      <c r="E503" s="36"/>
      <c r="F503" s="196" t="s">
        <v>5216</v>
      </c>
      <c r="G503" s="36"/>
      <c r="H503" s="36"/>
      <c r="I503" s="113"/>
      <c r="J503" s="36"/>
      <c r="K503" s="36"/>
      <c r="L503" s="39"/>
      <c r="M503" s="197"/>
      <c r="N503" s="61"/>
      <c r="O503" s="61"/>
      <c r="P503" s="61"/>
      <c r="Q503" s="61"/>
      <c r="R503" s="61"/>
      <c r="S503" s="61"/>
      <c r="T503" s="62"/>
      <c r="AT503" s="18" t="s">
        <v>187</v>
      </c>
      <c r="AU503" s="18" t="s">
        <v>85</v>
      </c>
    </row>
    <row r="504" spans="2:65" s="1" customFormat="1" ht="16.5" customHeight="1">
      <c r="B504" s="35"/>
      <c r="C504" s="183" t="s">
        <v>1328</v>
      </c>
      <c r="D504" s="183" t="s">
        <v>180</v>
      </c>
      <c r="E504" s="184" t="s">
        <v>5217</v>
      </c>
      <c r="F504" s="185" t="s">
        <v>5218</v>
      </c>
      <c r="G504" s="186" t="s">
        <v>291</v>
      </c>
      <c r="H504" s="187">
        <v>4</v>
      </c>
      <c r="I504" s="188"/>
      <c r="J504" s="189">
        <f>ROUND(I504*H504,2)</f>
        <v>0</v>
      </c>
      <c r="K504" s="185" t="s">
        <v>212</v>
      </c>
      <c r="L504" s="39"/>
      <c r="M504" s="190" t="s">
        <v>19</v>
      </c>
      <c r="N504" s="191" t="s">
        <v>46</v>
      </c>
      <c r="O504" s="61"/>
      <c r="P504" s="192">
        <f>O504*H504</f>
        <v>0</v>
      </c>
      <c r="Q504" s="192">
        <v>0</v>
      </c>
      <c r="R504" s="192">
        <f>Q504*H504</f>
        <v>0</v>
      </c>
      <c r="S504" s="192">
        <v>0</v>
      </c>
      <c r="T504" s="193">
        <f>S504*H504</f>
        <v>0</v>
      </c>
      <c r="AR504" s="18" t="s">
        <v>288</v>
      </c>
      <c r="AT504" s="18" t="s">
        <v>180</v>
      </c>
      <c r="AU504" s="18" t="s">
        <v>85</v>
      </c>
      <c r="AY504" s="18" t="s">
        <v>178</v>
      </c>
      <c r="BE504" s="194">
        <f>IF(N504="základní",J504,0)</f>
        <v>0</v>
      </c>
      <c r="BF504" s="194">
        <f>IF(N504="snížená",J504,0)</f>
        <v>0</v>
      </c>
      <c r="BG504" s="194">
        <f>IF(N504="zákl. přenesená",J504,0)</f>
        <v>0</v>
      </c>
      <c r="BH504" s="194">
        <f>IF(N504="sníž. přenesená",J504,0)</f>
        <v>0</v>
      </c>
      <c r="BI504" s="194">
        <f>IF(N504="nulová",J504,0)</f>
        <v>0</v>
      </c>
      <c r="BJ504" s="18" t="s">
        <v>83</v>
      </c>
      <c r="BK504" s="194">
        <f>ROUND(I504*H504,2)</f>
        <v>0</v>
      </c>
      <c r="BL504" s="18" t="s">
        <v>288</v>
      </c>
      <c r="BM504" s="18" t="s">
        <v>5219</v>
      </c>
    </row>
    <row r="505" spans="2:65" s="1" customFormat="1" ht="11.25">
      <c r="B505" s="35"/>
      <c r="C505" s="36"/>
      <c r="D505" s="195" t="s">
        <v>187</v>
      </c>
      <c r="E505" s="36"/>
      <c r="F505" s="196" t="s">
        <v>5218</v>
      </c>
      <c r="G505" s="36"/>
      <c r="H505" s="36"/>
      <c r="I505" s="113"/>
      <c r="J505" s="36"/>
      <c r="K505" s="36"/>
      <c r="L505" s="39"/>
      <c r="M505" s="197"/>
      <c r="N505" s="61"/>
      <c r="O505" s="61"/>
      <c r="P505" s="61"/>
      <c r="Q505" s="61"/>
      <c r="R505" s="61"/>
      <c r="S505" s="61"/>
      <c r="T505" s="62"/>
      <c r="AT505" s="18" t="s">
        <v>187</v>
      </c>
      <c r="AU505" s="18" t="s">
        <v>85</v>
      </c>
    </row>
    <row r="506" spans="2:65" s="1" customFormat="1" ht="16.5" customHeight="1">
      <c r="B506" s="35"/>
      <c r="C506" s="183" t="s">
        <v>1336</v>
      </c>
      <c r="D506" s="183" t="s">
        <v>180</v>
      </c>
      <c r="E506" s="184" t="s">
        <v>5220</v>
      </c>
      <c r="F506" s="185" t="s">
        <v>5221</v>
      </c>
      <c r="G506" s="186" t="s">
        <v>291</v>
      </c>
      <c r="H506" s="187">
        <v>1</v>
      </c>
      <c r="I506" s="188"/>
      <c r="J506" s="189">
        <f>ROUND(I506*H506,2)</f>
        <v>0</v>
      </c>
      <c r="K506" s="185" t="s">
        <v>212</v>
      </c>
      <c r="L506" s="39"/>
      <c r="M506" s="190" t="s">
        <v>19</v>
      </c>
      <c r="N506" s="191" t="s">
        <v>46</v>
      </c>
      <c r="O506" s="61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AR506" s="18" t="s">
        <v>288</v>
      </c>
      <c r="AT506" s="18" t="s">
        <v>180</v>
      </c>
      <c r="AU506" s="18" t="s">
        <v>85</v>
      </c>
      <c r="AY506" s="18" t="s">
        <v>178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8" t="s">
        <v>83</v>
      </c>
      <c r="BK506" s="194">
        <f>ROUND(I506*H506,2)</f>
        <v>0</v>
      </c>
      <c r="BL506" s="18" t="s">
        <v>288</v>
      </c>
      <c r="BM506" s="18" t="s">
        <v>5222</v>
      </c>
    </row>
    <row r="507" spans="2:65" s="1" customFormat="1" ht="11.25">
      <c r="B507" s="35"/>
      <c r="C507" s="36"/>
      <c r="D507" s="195" t="s">
        <v>187</v>
      </c>
      <c r="E507" s="36"/>
      <c r="F507" s="196" t="s">
        <v>5221</v>
      </c>
      <c r="G507" s="36"/>
      <c r="H507" s="36"/>
      <c r="I507" s="113"/>
      <c r="J507" s="36"/>
      <c r="K507" s="36"/>
      <c r="L507" s="39"/>
      <c r="M507" s="197"/>
      <c r="N507" s="61"/>
      <c r="O507" s="61"/>
      <c r="P507" s="61"/>
      <c r="Q507" s="61"/>
      <c r="R507" s="61"/>
      <c r="S507" s="61"/>
      <c r="T507" s="62"/>
      <c r="AT507" s="18" t="s">
        <v>187</v>
      </c>
      <c r="AU507" s="18" t="s">
        <v>85</v>
      </c>
    </row>
    <row r="508" spans="2:65" s="1" customFormat="1" ht="19.5">
      <c r="B508" s="35"/>
      <c r="C508" s="36"/>
      <c r="D508" s="195" t="s">
        <v>333</v>
      </c>
      <c r="E508" s="36"/>
      <c r="F508" s="241" t="s">
        <v>5223</v>
      </c>
      <c r="G508" s="36"/>
      <c r="H508" s="36"/>
      <c r="I508" s="113"/>
      <c r="J508" s="36"/>
      <c r="K508" s="36"/>
      <c r="L508" s="39"/>
      <c r="M508" s="197"/>
      <c r="N508" s="61"/>
      <c r="O508" s="61"/>
      <c r="P508" s="61"/>
      <c r="Q508" s="61"/>
      <c r="R508" s="61"/>
      <c r="S508" s="61"/>
      <c r="T508" s="62"/>
      <c r="AT508" s="18" t="s">
        <v>333</v>
      </c>
      <c r="AU508" s="18" t="s">
        <v>85</v>
      </c>
    </row>
    <row r="509" spans="2:65" s="1" customFormat="1" ht="16.5" customHeight="1">
      <c r="B509" s="35"/>
      <c r="C509" s="183" t="s">
        <v>1354</v>
      </c>
      <c r="D509" s="183" t="s">
        <v>180</v>
      </c>
      <c r="E509" s="184" t="s">
        <v>5224</v>
      </c>
      <c r="F509" s="185" t="s">
        <v>5225</v>
      </c>
      <c r="G509" s="186" t="s">
        <v>291</v>
      </c>
      <c r="H509" s="187">
        <v>1</v>
      </c>
      <c r="I509" s="188"/>
      <c r="J509" s="189">
        <f>ROUND(I509*H509,2)</f>
        <v>0</v>
      </c>
      <c r="K509" s="185" t="s">
        <v>184</v>
      </c>
      <c r="L509" s="39"/>
      <c r="M509" s="190" t="s">
        <v>19</v>
      </c>
      <c r="N509" s="191" t="s">
        <v>46</v>
      </c>
      <c r="O509" s="61"/>
      <c r="P509" s="192">
        <f>O509*H509</f>
        <v>0</v>
      </c>
      <c r="Q509" s="192">
        <v>0</v>
      </c>
      <c r="R509" s="192">
        <f>Q509*H509</f>
        <v>0</v>
      </c>
      <c r="S509" s="192">
        <v>0</v>
      </c>
      <c r="T509" s="193">
        <f>S509*H509</f>
        <v>0</v>
      </c>
      <c r="AR509" s="18" t="s">
        <v>288</v>
      </c>
      <c r="AT509" s="18" t="s">
        <v>180</v>
      </c>
      <c r="AU509" s="18" t="s">
        <v>85</v>
      </c>
      <c r="AY509" s="18" t="s">
        <v>178</v>
      </c>
      <c r="BE509" s="194">
        <f>IF(N509="základní",J509,0)</f>
        <v>0</v>
      </c>
      <c r="BF509" s="194">
        <f>IF(N509="snížená",J509,0)</f>
        <v>0</v>
      </c>
      <c r="BG509" s="194">
        <f>IF(N509="zákl. přenesená",J509,0)</f>
        <v>0</v>
      </c>
      <c r="BH509" s="194">
        <f>IF(N509="sníž. přenesená",J509,0)</f>
        <v>0</v>
      </c>
      <c r="BI509" s="194">
        <f>IF(N509="nulová",J509,0)</f>
        <v>0</v>
      </c>
      <c r="BJ509" s="18" t="s">
        <v>83</v>
      </c>
      <c r="BK509" s="194">
        <f>ROUND(I509*H509,2)</f>
        <v>0</v>
      </c>
      <c r="BL509" s="18" t="s">
        <v>288</v>
      </c>
      <c r="BM509" s="18" t="s">
        <v>5226</v>
      </c>
    </row>
    <row r="510" spans="2:65" s="1" customFormat="1" ht="19.5">
      <c r="B510" s="35"/>
      <c r="C510" s="36"/>
      <c r="D510" s="195" t="s">
        <v>187</v>
      </c>
      <c r="E510" s="36"/>
      <c r="F510" s="196" t="s">
        <v>5227</v>
      </c>
      <c r="G510" s="36"/>
      <c r="H510" s="36"/>
      <c r="I510" s="113"/>
      <c r="J510" s="36"/>
      <c r="K510" s="36"/>
      <c r="L510" s="39"/>
      <c r="M510" s="197"/>
      <c r="N510" s="61"/>
      <c r="O510" s="61"/>
      <c r="P510" s="61"/>
      <c r="Q510" s="61"/>
      <c r="R510" s="61"/>
      <c r="S510" s="61"/>
      <c r="T510" s="62"/>
      <c r="AT510" s="18" t="s">
        <v>187</v>
      </c>
      <c r="AU510" s="18" t="s">
        <v>85</v>
      </c>
    </row>
    <row r="511" spans="2:65" s="1" customFormat="1" ht="16.5" customHeight="1">
      <c r="B511" s="35"/>
      <c r="C511" s="183" t="s">
        <v>1368</v>
      </c>
      <c r="D511" s="183" t="s">
        <v>180</v>
      </c>
      <c r="E511" s="184" t="s">
        <v>5228</v>
      </c>
      <c r="F511" s="185" t="s">
        <v>5229</v>
      </c>
      <c r="G511" s="186" t="s">
        <v>1843</v>
      </c>
      <c r="H511" s="255"/>
      <c r="I511" s="188"/>
      <c r="J511" s="189">
        <f>ROUND(I511*H511,2)</f>
        <v>0</v>
      </c>
      <c r="K511" s="185" t="s">
        <v>184</v>
      </c>
      <c r="L511" s="39"/>
      <c r="M511" s="190" t="s">
        <v>19</v>
      </c>
      <c r="N511" s="191" t="s">
        <v>46</v>
      </c>
      <c r="O511" s="61"/>
      <c r="P511" s="192">
        <f>O511*H511</f>
        <v>0</v>
      </c>
      <c r="Q511" s="192">
        <v>0</v>
      </c>
      <c r="R511" s="192">
        <f>Q511*H511</f>
        <v>0</v>
      </c>
      <c r="S511" s="192">
        <v>0</v>
      </c>
      <c r="T511" s="193">
        <f>S511*H511</f>
        <v>0</v>
      </c>
      <c r="AR511" s="18" t="s">
        <v>288</v>
      </c>
      <c r="AT511" s="18" t="s">
        <v>180</v>
      </c>
      <c r="AU511" s="18" t="s">
        <v>85</v>
      </c>
      <c r="AY511" s="18" t="s">
        <v>178</v>
      </c>
      <c r="BE511" s="194">
        <f>IF(N511="základní",J511,0)</f>
        <v>0</v>
      </c>
      <c r="BF511" s="194">
        <f>IF(N511="snížená",J511,0)</f>
        <v>0</v>
      </c>
      <c r="BG511" s="194">
        <f>IF(N511="zákl. přenesená",J511,0)</f>
        <v>0</v>
      </c>
      <c r="BH511" s="194">
        <f>IF(N511="sníž. přenesená",J511,0)</f>
        <v>0</v>
      </c>
      <c r="BI511" s="194">
        <f>IF(N511="nulová",J511,0)</f>
        <v>0</v>
      </c>
      <c r="BJ511" s="18" t="s">
        <v>83</v>
      </c>
      <c r="BK511" s="194">
        <f>ROUND(I511*H511,2)</f>
        <v>0</v>
      </c>
      <c r="BL511" s="18" t="s">
        <v>288</v>
      </c>
      <c r="BM511" s="18" t="s">
        <v>5230</v>
      </c>
    </row>
    <row r="512" spans="2:65" s="1" customFormat="1" ht="11.25">
      <c r="B512" s="35"/>
      <c r="C512" s="36"/>
      <c r="D512" s="195" t="s">
        <v>187</v>
      </c>
      <c r="E512" s="36"/>
      <c r="F512" s="196" t="s">
        <v>5231</v>
      </c>
      <c r="G512" s="36"/>
      <c r="H512" s="36"/>
      <c r="I512" s="113"/>
      <c r="J512" s="36"/>
      <c r="K512" s="36"/>
      <c r="L512" s="39"/>
      <c r="M512" s="197"/>
      <c r="N512" s="61"/>
      <c r="O512" s="61"/>
      <c r="P512" s="61"/>
      <c r="Q512" s="61"/>
      <c r="R512" s="61"/>
      <c r="S512" s="61"/>
      <c r="T512" s="62"/>
      <c r="AT512" s="18" t="s">
        <v>187</v>
      </c>
      <c r="AU512" s="18" t="s">
        <v>85</v>
      </c>
    </row>
    <row r="513" spans="2:65" s="11" customFormat="1" ht="25.9" customHeight="1">
      <c r="B513" s="167"/>
      <c r="C513" s="168"/>
      <c r="D513" s="169" t="s">
        <v>74</v>
      </c>
      <c r="E513" s="170" t="s">
        <v>970</v>
      </c>
      <c r="F513" s="170" t="s">
        <v>3299</v>
      </c>
      <c r="G513" s="168"/>
      <c r="H513" s="168"/>
      <c r="I513" s="171"/>
      <c r="J513" s="172">
        <f>BK513</f>
        <v>0</v>
      </c>
      <c r="K513" s="168"/>
      <c r="L513" s="173"/>
      <c r="M513" s="174"/>
      <c r="N513" s="175"/>
      <c r="O513" s="175"/>
      <c r="P513" s="176">
        <f>P514</f>
        <v>0</v>
      </c>
      <c r="Q513" s="175"/>
      <c r="R513" s="176">
        <f>R514</f>
        <v>6.1599999999999997E-3</v>
      </c>
      <c r="S513" s="175"/>
      <c r="T513" s="177">
        <f>T514</f>
        <v>0</v>
      </c>
      <c r="AR513" s="178" t="s">
        <v>198</v>
      </c>
      <c r="AT513" s="179" t="s">
        <v>74</v>
      </c>
      <c r="AU513" s="179" t="s">
        <v>75</v>
      </c>
      <c r="AY513" s="178" t="s">
        <v>178</v>
      </c>
      <c r="BK513" s="180">
        <f>BK514</f>
        <v>0</v>
      </c>
    </row>
    <row r="514" spans="2:65" s="11" customFormat="1" ht="22.9" customHeight="1">
      <c r="B514" s="167"/>
      <c r="C514" s="168"/>
      <c r="D514" s="169" t="s">
        <v>74</v>
      </c>
      <c r="E514" s="181" t="s">
        <v>5232</v>
      </c>
      <c r="F514" s="181" t="s">
        <v>5233</v>
      </c>
      <c r="G514" s="168"/>
      <c r="H514" s="168"/>
      <c r="I514" s="171"/>
      <c r="J514" s="182">
        <f>BK514</f>
        <v>0</v>
      </c>
      <c r="K514" s="168"/>
      <c r="L514" s="173"/>
      <c r="M514" s="174"/>
      <c r="N514" s="175"/>
      <c r="O514" s="175"/>
      <c r="P514" s="176">
        <f>SUM(P515:P518)</f>
        <v>0</v>
      </c>
      <c r="Q514" s="175"/>
      <c r="R514" s="176">
        <f>SUM(R515:R518)</f>
        <v>6.1599999999999997E-3</v>
      </c>
      <c r="S514" s="175"/>
      <c r="T514" s="177">
        <f>SUM(T515:T518)</f>
        <v>0</v>
      </c>
      <c r="AR514" s="178" t="s">
        <v>198</v>
      </c>
      <c r="AT514" s="179" t="s">
        <v>74</v>
      </c>
      <c r="AU514" s="179" t="s">
        <v>83</v>
      </c>
      <c r="AY514" s="178" t="s">
        <v>178</v>
      </c>
      <c r="BK514" s="180">
        <f>SUM(BK515:BK518)</f>
        <v>0</v>
      </c>
    </row>
    <row r="515" spans="2:65" s="1" customFormat="1" ht="16.5" customHeight="1">
      <c r="B515" s="35"/>
      <c r="C515" s="183" t="s">
        <v>328</v>
      </c>
      <c r="D515" s="183" t="s">
        <v>180</v>
      </c>
      <c r="E515" s="184" t="s">
        <v>5234</v>
      </c>
      <c r="F515" s="185" t="s">
        <v>5235</v>
      </c>
      <c r="G515" s="186" t="s">
        <v>496</v>
      </c>
      <c r="H515" s="187">
        <v>88</v>
      </c>
      <c r="I515" s="188"/>
      <c r="J515" s="189">
        <f>ROUND(I515*H515,2)</f>
        <v>0</v>
      </c>
      <c r="K515" s="185" t="s">
        <v>184</v>
      </c>
      <c r="L515" s="39"/>
      <c r="M515" s="190" t="s">
        <v>19</v>
      </c>
      <c r="N515" s="191" t="s">
        <v>46</v>
      </c>
      <c r="O515" s="61"/>
      <c r="P515" s="192">
        <f>O515*H515</f>
        <v>0</v>
      </c>
      <c r="Q515" s="192">
        <v>6.9999999999999994E-5</v>
      </c>
      <c r="R515" s="192">
        <f>Q515*H515</f>
        <v>6.1599999999999997E-3</v>
      </c>
      <c r="S515" s="192">
        <v>0</v>
      </c>
      <c r="T515" s="193">
        <f>S515*H515</f>
        <v>0</v>
      </c>
      <c r="AR515" s="18" t="s">
        <v>1134</v>
      </c>
      <c r="AT515" s="18" t="s">
        <v>180</v>
      </c>
      <c r="AU515" s="18" t="s">
        <v>85</v>
      </c>
      <c r="AY515" s="18" t="s">
        <v>178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18" t="s">
        <v>83</v>
      </c>
      <c r="BK515" s="194">
        <f>ROUND(I515*H515,2)</f>
        <v>0</v>
      </c>
      <c r="BL515" s="18" t="s">
        <v>1134</v>
      </c>
      <c r="BM515" s="18" t="s">
        <v>5236</v>
      </c>
    </row>
    <row r="516" spans="2:65" s="1" customFormat="1" ht="19.5">
      <c r="B516" s="35"/>
      <c r="C516" s="36"/>
      <c r="D516" s="195" t="s">
        <v>187</v>
      </c>
      <c r="E516" s="36"/>
      <c r="F516" s="196" t="s">
        <v>5237</v>
      </c>
      <c r="G516" s="36"/>
      <c r="H516" s="36"/>
      <c r="I516" s="113"/>
      <c r="J516" s="36"/>
      <c r="K516" s="36"/>
      <c r="L516" s="39"/>
      <c r="M516" s="197"/>
      <c r="N516" s="61"/>
      <c r="O516" s="61"/>
      <c r="P516" s="61"/>
      <c r="Q516" s="61"/>
      <c r="R516" s="61"/>
      <c r="S516" s="61"/>
      <c r="T516" s="62"/>
      <c r="AT516" s="18" t="s">
        <v>187</v>
      </c>
      <c r="AU516" s="18" t="s">
        <v>85</v>
      </c>
    </row>
    <row r="517" spans="2:65" s="12" customFormat="1" ht="11.25">
      <c r="B517" s="198"/>
      <c r="C517" s="199"/>
      <c r="D517" s="195" t="s">
        <v>189</v>
      </c>
      <c r="E517" s="200" t="s">
        <v>19</v>
      </c>
      <c r="F517" s="201" t="s">
        <v>5238</v>
      </c>
      <c r="G517" s="199"/>
      <c r="H517" s="200" t="s">
        <v>19</v>
      </c>
      <c r="I517" s="202"/>
      <c r="J517" s="199"/>
      <c r="K517" s="199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189</v>
      </c>
      <c r="AU517" s="207" t="s">
        <v>85</v>
      </c>
      <c r="AV517" s="12" t="s">
        <v>83</v>
      </c>
      <c r="AW517" s="12" t="s">
        <v>35</v>
      </c>
      <c r="AX517" s="12" t="s">
        <v>75</v>
      </c>
      <c r="AY517" s="207" t="s">
        <v>178</v>
      </c>
    </row>
    <row r="518" spans="2:65" s="13" customFormat="1" ht="11.25">
      <c r="B518" s="208"/>
      <c r="C518" s="209"/>
      <c r="D518" s="195" t="s">
        <v>189</v>
      </c>
      <c r="E518" s="210" t="s">
        <v>19</v>
      </c>
      <c r="F518" s="211" t="s">
        <v>1493</v>
      </c>
      <c r="G518" s="209"/>
      <c r="H518" s="212">
        <v>88</v>
      </c>
      <c r="I518" s="213"/>
      <c r="J518" s="209"/>
      <c r="K518" s="209"/>
      <c r="L518" s="214"/>
      <c r="M518" s="260"/>
      <c r="N518" s="261"/>
      <c r="O518" s="261"/>
      <c r="P518" s="261"/>
      <c r="Q518" s="261"/>
      <c r="R518" s="261"/>
      <c r="S518" s="261"/>
      <c r="T518" s="262"/>
      <c r="AT518" s="218" t="s">
        <v>189</v>
      </c>
      <c r="AU518" s="218" t="s">
        <v>85</v>
      </c>
      <c r="AV518" s="13" t="s">
        <v>85</v>
      </c>
      <c r="AW518" s="13" t="s">
        <v>35</v>
      </c>
      <c r="AX518" s="13" t="s">
        <v>83</v>
      </c>
      <c r="AY518" s="218" t="s">
        <v>178</v>
      </c>
    </row>
    <row r="519" spans="2:65" s="1" customFormat="1" ht="6.95" customHeight="1">
      <c r="B519" s="47"/>
      <c r="C519" s="48"/>
      <c r="D519" s="48"/>
      <c r="E519" s="48"/>
      <c r="F519" s="48"/>
      <c r="G519" s="48"/>
      <c r="H519" s="48"/>
      <c r="I519" s="135"/>
      <c r="J519" s="48"/>
      <c r="K519" s="48"/>
      <c r="L519" s="39"/>
    </row>
  </sheetData>
  <sheetProtection algorithmName="SHA-512" hashValue="AeCSh2oLDkQgpiykXUrnOO2+/PzziLD69Mw4Lj3OKy8lzrN4pYab0/sCb8cZTjLl42Gou1dmE+LnoRJY3/KFPQ==" saltValue="oTxDEG9Y8bPYvThawbjpdDS5G+OsS/L+RhW6uJTZ/rvt+iOWPU5jHPnL98L6FLrgNVLlsuw6M3wCjD8p//2ybw==" spinCount="100000" sheet="1" objects="1" scenarios="1" formatColumns="0" formatRows="0" autoFilter="0"/>
  <autoFilter ref="C95:K51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8"/>
  <sheetViews>
    <sheetView showGridLines="0" workbookViewId="0">
      <selection activeCell="D6" sqref="D6"/>
    </sheetView>
  </sheetViews>
  <sheetFormatPr defaultRowHeight="15"/>
  <cols>
    <col min="1" max="1" width="2.8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113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4383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5239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ROUND(J89,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ROUND((SUM(BE89:BE207)),  2)</f>
        <v>0</v>
      </c>
      <c r="I35" s="124">
        <v>0.21</v>
      </c>
      <c r="J35" s="123">
        <f>ROUND(((SUM(BE89:BE207))*I35),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ROUND((SUM(BF89:BF207)),  2)</f>
        <v>0</v>
      </c>
      <c r="I36" s="124">
        <v>0.15</v>
      </c>
      <c r="J36" s="123">
        <f>ROUND(((SUM(BF89:BF207))*I36),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ROUND((SUM(BG89:BG207)),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ROUND((SUM(BH89:BH207)),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ROUND((SUM(BI89:BI207)),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4383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403 - Oplocení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J89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J90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J91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610</v>
      </c>
      <c r="E66" s="153"/>
      <c r="F66" s="153"/>
      <c r="G66" s="153"/>
      <c r="H66" s="153"/>
      <c r="I66" s="154"/>
      <c r="J66" s="155">
        <f>J119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614</v>
      </c>
      <c r="E67" s="153"/>
      <c r="F67" s="153"/>
      <c r="G67" s="153"/>
      <c r="H67" s="153"/>
      <c r="I67" s="154"/>
      <c r="J67" s="155">
        <f>J205</f>
        <v>0</v>
      </c>
      <c r="K67" s="95"/>
      <c r="L67" s="156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3"/>
      <c r="J68" s="36"/>
      <c r="K68" s="36"/>
      <c r="L68" s="39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35"/>
      <c r="J69" s="48"/>
      <c r="K69" s="48"/>
      <c r="L69" s="39"/>
    </row>
    <row r="73" spans="2:12" s="1" customFormat="1" ht="6.95" customHeight="1">
      <c r="B73" s="49"/>
      <c r="C73" s="50"/>
      <c r="D73" s="50"/>
      <c r="E73" s="50"/>
      <c r="F73" s="50"/>
      <c r="G73" s="50"/>
      <c r="H73" s="50"/>
      <c r="I73" s="138"/>
      <c r="J73" s="50"/>
      <c r="K73" s="50"/>
      <c r="L73" s="39"/>
    </row>
    <row r="74" spans="2:12" s="1" customFormat="1" ht="24.95" customHeight="1">
      <c r="B74" s="35"/>
      <c r="C74" s="24" t="s">
        <v>163</v>
      </c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6.95" customHeight="1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12" customHeight="1">
      <c r="B76" s="35"/>
      <c r="C76" s="30" t="s">
        <v>16</v>
      </c>
      <c r="D76" s="36"/>
      <c r="E76" s="36"/>
      <c r="F76" s="36"/>
      <c r="G76" s="36"/>
      <c r="H76" s="36"/>
      <c r="I76" s="113"/>
      <c r="J76" s="36"/>
      <c r="K76" s="36"/>
      <c r="L76" s="39"/>
    </row>
    <row r="77" spans="2:12" s="1" customFormat="1" ht="16.5" customHeight="1">
      <c r="B77" s="35"/>
      <c r="C77" s="36"/>
      <c r="D77" s="36"/>
      <c r="E77" s="391" t="str">
        <f>E7</f>
        <v>Modernizace sportovního areálu Za Branou</v>
      </c>
      <c r="F77" s="392"/>
      <c r="G77" s="392"/>
      <c r="H77" s="392"/>
      <c r="I77" s="113"/>
      <c r="J77" s="36"/>
      <c r="K77" s="36"/>
      <c r="L77" s="39"/>
    </row>
    <row r="78" spans="2:12" ht="12" customHeight="1">
      <c r="B78" s="22"/>
      <c r="C78" s="30" t="s">
        <v>140</v>
      </c>
      <c r="D78" s="23"/>
      <c r="E78" s="23"/>
      <c r="F78" s="23"/>
      <c r="G78" s="23"/>
      <c r="H78" s="23"/>
      <c r="J78" s="23"/>
      <c r="K78" s="23"/>
      <c r="L78" s="21"/>
    </row>
    <row r="79" spans="2:12" s="1" customFormat="1" ht="16.5" customHeight="1">
      <c r="B79" s="35"/>
      <c r="C79" s="36"/>
      <c r="D79" s="36"/>
      <c r="E79" s="391" t="s">
        <v>4383</v>
      </c>
      <c r="F79" s="359"/>
      <c r="G79" s="359"/>
      <c r="H79" s="359"/>
      <c r="I79" s="113"/>
      <c r="J79" s="36"/>
      <c r="K79" s="36"/>
      <c r="L79" s="39"/>
    </row>
    <row r="80" spans="2:12" s="1" customFormat="1" ht="12" customHeight="1">
      <c r="B80" s="35"/>
      <c r="C80" s="30" t="s">
        <v>2971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6.5" customHeight="1">
      <c r="B81" s="35"/>
      <c r="C81" s="36"/>
      <c r="D81" s="36"/>
      <c r="E81" s="360" t="str">
        <f>E11</f>
        <v>403 - Oplocení</v>
      </c>
      <c r="F81" s="359"/>
      <c r="G81" s="359"/>
      <c r="H81" s="359"/>
      <c r="I81" s="113"/>
      <c r="J81" s="36"/>
      <c r="K81" s="36"/>
      <c r="L81" s="39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5" s="1" customFormat="1" ht="12" customHeight="1">
      <c r="B83" s="35"/>
      <c r="C83" s="30" t="s">
        <v>21</v>
      </c>
      <c r="D83" s="36"/>
      <c r="E83" s="36"/>
      <c r="F83" s="28" t="str">
        <f>F14</f>
        <v>Pacov</v>
      </c>
      <c r="G83" s="36"/>
      <c r="H83" s="36"/>
      <c r="I83" s="114" t="s">
        <v>23</v>
      </c>
      <c r="J83" s="56" t="str">
        <f>IF(J14="","",J14)</f>
        <v>18.5.2019</v>
      </c>
      <c r="K83" s="36"/>
      <c r="L83" s="39"/>
    </row>
    <row r="84" spans="2:65" s="1" customFormat="1" ht="6.95" customHeight="1">
      <c r="B84" s="35"/>
      <c r="C84" s="36"/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3.7" customHeight="1">
      <c r="B85" s="35"/>
      <c r="C85" s="30" t="s">
        <v>25</v>
      </c>
      <c r="D85" s="36"/>
      <c r="E85" s="36"/>
      <c r="F85" s="28" t="str">
        <f>E17</f>
        <v>TJ Slavoj Pacov</v>
      </c>
      <c r="G85" s="36"/>
      <c r="H85" s="36"/>
      <c r="I85" s="114" t="s">
        <v>32</v>
      </c>
      <c r="J85" s="33" t="str">
        <f>E23</f>
        <v>Ing. Jan Šlechta</v>
      </c>
      <c r="K85" s="36"/>
      <c r="L85" s="39"/>
    </row>
    <row r="86" spans="2:65" s="1" customFormat="1" ht="13.7" customHeight="1">
      <c r="B86" s="35"/>
      <c r="C86" s="30" t="s">
        <v>30</v>
      </c>
      <c r="D86" s="36"/>
      <c r="E86" s="36"/>
      <c r="F86" s="28" t="str">
        <f>IF(E20="","",E20)</f>
        <v>Vyplň údaj</v>
      </c>
      <c r="G86" s="36"/>
      <c r="H86" s="36"/>
      <c r="I86" s="114" t="s">
        <v>36</v>
      </c>
      <c r="J86" s="33" t="str">
        <f>E26</f>
        <v>Ing. Pavel Vochozka</v>
      </c>
      <c r="K86" s="36"/>
      <c r="L86" s="39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5" s="10" customFormat="1" ht="29.25" customHeight="1">
      <c r="B88" s="157"/>
      <c r="C88" s="158" t="s">
        <v>164</v>
      </c>
      <c r="D88" s="159" t="s">
        <v>60</v>
      </c>
      <c r="E88" s="159" t="s">
        <v>56</v>
      </c>
      <c r="F88" s="159" t="s">
        <v>57</v>
      </c>
      <c r="G88" s="159" t="s">
        <v>165</v>
      </c>
      <c r="H88" s="159" t="s">
        <v>166</v>
      </c>
      <c r="I88" s="160" t="s">
        <v>167</v>
      </c>
      <c r="J88" s="159" t="s">
        <v>144</v>
      </c>
      <c r="K88" s="161" t="s">
        <v>168</v>
      </c>
      <c r="L88" s="162"/>
      <c r="M88" s="65" t="s">
        <v>19</v>
      </c>
      <c r="N88" s="66" t="s">
        <v>45</v>
      </c>
      <c r="O88" s="66" t="s">
        <v>169</v>
      </c>
      <c r="P88" s="66" t="s">
        <v>170</v>
      </c>
      <c r="Q88" s="66" t="s">
        <v>171</v>
      </c>
      <c r="R88" s="66" t="s">
        <v>172</v>
      </c>
      <c r="S88" s="66" t="s">
        <v>173</v>
      </c>
      <c r="T88" s="67" t="s">
        <v>174</v>
      </c>
    </row>
    <row r="89" spans="2:65" s="1" customFormat="1" ht="22.9" customHeight="1">
      <c r="B89" s="35"/>
      <c r="C89" s="72" t="s">
        <v>175</v>
      </c>
      <c r="D89" s="36"/>
      <c r="E89" s="36"/>
      <c r="F89" s="36"/>
      <c r="G89" s="36"/>
      <c r="H89" s="36"/>
      <c r="I89" s="113"/>
      <c r="J89" s="163">
        <f>BK89</f>
        <v>0</v>
      </c>
      <c r="K89" s="36"/>
      <c r="L89" s="39"/>
      <c r="M89" s="68"/>
      <c r="N89" s="69"/>
      <c r="O89" s="69"/>
      <c r="P89" s="164">
        <f>P90</f>
        <v>0</v>
      </c>
      <c r="Q89" s="69"/>
      <c r="R89" s="164">
        <f>R90</f>
        <v>19.928281299999998</v>
      </c>
      <c r="S89" s="69"/>
      <c r="T89" s="165">
        <f>T90</f>
        <v>0</v>
      </c>
      <c r="AT89" s="18" t="s">
        <v>74</v>
      </c>
      <c r="AU89" s="18" t="s">
        <v>145</v>
      </c>
      <c r="BK89" s="166">
        <f>BK90</f>
        <v>0</v>
      </c>
    </row>
    <row r="90" spans="2:65" s="11" customFormat="1" ht="25.9" customHeight="1">
      <c r="B90" s="167"/>
      <c r="C90" s="168"/>
      <c r="D90" s="169" t="s">
        <v>74</v>
      </c>
      <c r="E90" s="170" t="s">
        <v>176</v>
      </c>
      <c r="F90" s="170" t="s">
        <v>177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P91+P119+P205</f>
        <v>0</v>
      </c>
      <c r="Q90" s="175"/>
      <c r="R90" s="176">
        <f>R91+R119+R205</f>
        <v>19.928281299999998</v>
      </c>
      <c r="S90" s="175"/>
      <c r="T90" s="177">
        <f>T91+T119+T205</f>
        <v>0</v>
      </c>
      <c r="AR90" s="178" t="s">
        <v>83</v>
      </c>
      <c r="AT90" s="179" t="s">
        <v>74</v>
      </c>
      <c r="AU90" s="179" t="s">
        <v>75</v>
      </c>
      <c r="AY90" s="178" t="s">
        <v>178</v>
      </c>
      <c r="BK90" s="180">
        <f>BK91+BK119+BK205</f>
        <v>0</v>
      </c>
    </row>
    <row r="91" spans="2:65" s="11" customFormat="1" ht="22.9" customHeight="1">
      <c r="B91" s="167"/>
      <c r="C91" s="168"/>
      <c r="D91" s="169" t="s">
        <v>74</v>
      </c>
      <c r="E91" s="181" t="s">
        <v>83</v>
      </c>
      <c r="F91" s="181" t="s">
        <v>179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SUM(P92:P118)</f>
        <v>0</v>
      </c>
      <c r="Q91" s="175"/>
      <c r="R91" s="176">
        <f>SUM(R92:R118)</f>
        <v>0</v>
      </c>
      <c r="S91" s="175"/>
      <c r="T91" s="177">
        <f>SUM(T92:T118)</f>
        <v>0</v>
      </c>
      <c r="AR91" s="178" t="s">
        <v>83</v>
      </c>
      <c r="AT91" s="179" t="s">
        <v>74</v>
      </c>
      <c r="AU91" s="179" t="s">
        <v>83</v>
      </c>
      <c r="AY91" s="178" t="s">
        <v>178</v>
      </c>
      <c r="BK91" s="180">
        <f>SUM(BK92:BK118)</f>
        <v>0</v>
      </c>
    </row>
    <row r="92" spans="2:65" s="1" customFormat="1" ht="16.5" customHeight="1">
      <c r="B92" s="35"/>
      <c r="C92" s="183" t="s">
        <v>83</v>
      </c>
      <c r="D92" s="183" t="s">
        <v>180</v>
      </c>
      <c r="E92" s="184" t="s">
        <v>5240</v>
      </c>
      <c r="F92" s="185" t="s">
        <v>5241</v>
      </c>
      <c r="G92" s="186" t="s">
        <v>226</v>
      </c>
      <c r="H92" s="187">
        <v>6.6879999999999997</v>
      </c>
      <c r="I92" s="188"/>
      <c r="J92" s="189">
        <f>ROUND(I92*H92,2)</f>
        <v>0</v>
      </c>
      <c r="K92" s="185" t="s">
        <v>184</v>
      </c>
      <c r="L92" s="39"/>
      <c r="M92" s="190" t="s">
        <v>19</v>
      </c>
      <c r="N92" s="191" t="s">
        <v>46</v>
      </c>
      <c r="O92" s="61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18" t="s">
        <v>185</v>
      </c>
      <c r="AT92" s="18" t="s">
        <v>180</v>
      </c>
      <c r="AU92" s="18" t="s">
        <v>85</v>
      </c>
      <c r="AY92" s="18" t="s">
        <v>178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8" t="s">
        <v>83</v>
      </c>
      <c r="BK92" s="194">
        <f>ROUND(I92*H92,2)</f>
        <v>0</v>
      </c>
      <c r="BL92" s="18" t="s">
        <v>185</v>
      </c>
      <c r="BM92" s="18" t="s">
        <v>5242</v>
      </c>
    </row>
    <row r="93" spans="2:65" s="1" customFormat="1" ht="19.5">
      <c r="B93" s="35"/>
      <c r="C93" s="36"/>
      <c r="D93" s="195" t="s">
        <v>187</v>
      </c>
      <c r="E93" s="36"/>
      <c r="F93" s="196" t="s">
        <v>5243</v>
      </c>
      <c r="G93" s="36"/>
      <c r="H93" s="36"/>
      <c r="I93" s="113"/>
      <c r="J93" s="36"/>
      <c r="K93" s="36"/>
      <c r="L93" s="39"/>
      <c r="M93" s="197"/>
      <c r="N93" s="61"/>
      <c r="O93" s="61"/>
      <c r="P93" s="61"/>
      <c r="Q93" s="61"/>
      <c r="R93" s="61"/>
      <c r="S93" s="61"/>
      <c r="T93" s="62"/>
      <c r="AT93" s="18" t="s">
        <v>187</v>
      </c>
      <c r="AU93" s="18" t="s">
        <v>85</v>
      </c>
    </row>
    <row r="94" spans="2:65" s="12" customFormat="1" ht="11.25">
      <c r="B94" s="198"/>
      <c r="C94" s="199"/>
      <c r="D94" s="195" t="s">
        <v>189</v>
      </c>
      <c r="E94" s="200" t="s">
        <v>19</v>
      </c>
      <c r="F94" s="201" t="s">
        <v>5244</v>
      </c>
      <c r="G94" s="199"/>
      <c r="H94" s="200" t="s">
        <v>19</v>
      </c>
      <c r="I94" s="202"/>
      <c r="J94" s="199"/>
      <c r="K94" s="199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189</v>
      </c>
      <c r="AU94" s="207" t="s">
        <v>85</v>
      </c>
      <c r="AV94" s="12" t="s">
        <v>83</v>
      </c>
      <c r="AW94" s="12" t="s">
        <v>35</v>
      </c>
      <c r="AX94" s="12" t="s">
        <v>75</v>
      </c>
      <c r="AY94" s="207" t="s">
        <v>178</v>
      </c>
    </row>
    <row r="95" spans="2:65" s="12" customFormat="1" ht="11.25">
      <c r="B95" s="198"/>
      <c r="C95" s="199"/>
      <c r="D95" s="195" t="s">
        <v>189</v>
      </c>
      <c r="E95" s="200" t="s">
        <v>19</v>
      </c>
      <c r="F95" s="201" t="s">
        <v>5245</v>
      </c>
      <c r="G95" s="199"/>
      <c r="H95" s="200" t="s">
        <v>19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189</v>
      </c>
      <c r="AU95" s="207" t="s">
        <v>85</v>
      </c>
      <c r="AV95" s="12" t="s">
        <v>83</v>
      </c>
      <c r="AW95" s="12" t="s">
        <v>35</v>
      </c>
      <c r="AX95" s="12" t="s">
        <v>75</v>
      </c>
      <c r="AY95" s="207" t="s">
        <v>178</v>
      </c>
    </row>
    <row r="96" spans="2:65" s="13" customFormat="1" ht="11.25">
      <c r="B96" s="208"/>
      <c r="C96" s="209"/>
      <c r="D96" s="195" t="s">
        <v>189</v>
      </c>
      <c r="E96" s="210" t="s">
        <v>19</v>
      </c>
      <c r="F96" s="211" t="s">
        <v>5246</v>
      </c>
      <c r="G96" s="209"/>
      <c r="H96" s="212">
        <v>6.6879999999999997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189</v>
      </c>
      <c r="AU96" s="218" t="s">
        <v>85</v>
      </c>
      <c r="AV96" s="13" t="s">
        <v>85</v>
      </c>
      <c r="AW96" s="13" t="s">
        <v>35</v>
      </c>
      <c r="AX96" s="13" t="s">
        <v>83</v>
      </c>
      <c r="AY96" s="218" t="s">
        <v>178</v>
      </c>
    </row>
    <row r="97" spans="2:65" s="1" customFormat="1" ht="16.5" customHeight="1">
      <c r="B97" s="35"/>
      <c r="C97" s="183" t="s">
        <v>85</v>
      </c>
      <c r="D97" s="183" t="s">
        <v>180</v>
      </c>
      <c r="E97" s="184" t="s">
        <v>5247</v>
      </c>
      <c r="F97" s="185" t="s">
        <v>5248</v>
      </c>
      <c r="G97" s="186" t="s">
        <v>226</v>
      </c>
      <c r="H97" s="187">
        <v>3.3439999999999999</v>
      </c>
      <c r="I97" s="188"/>
      <c r="J97" s="189">
        <f>ROUND(I97*H97,2)</f>
        <v>0</v>
      </c>
      <c r="K97" s="185" t="s">
        <v>184</v>
      </c>
      <c r="L97" s="39"/>
      <c r="M97" s="190" t="s">
        <v>19</v>
      </c>
      <c r="N97" s="191" t="s">
        <v>46</v>
      </c>
      <c r="O97" s="61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8" t="s">
        <v>185</v>
      </c>
      <c r="AT97" s="18" t="s">
        <v>180</v>
      </c>
      <c r="AU97" s="18" t="s">
        <v>85</v>
      </c>
      <c r="AY97" s="18" t="s">
        <v>178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83</v>
      </c>
      <c r="BK97" s="194">
        <f>ROUND(I97*H97,2)</f>
        <v>0</v>
      </c>
      <c r="BL97" s="18" t="s">
        <v>185</v>
      </c>
      <c r="BM97" s="18" t="s">
        <v>5249</v>
      </c>
    </row>
    <row r="98" spans="2:65" s="1" customFormat="1" ht="19.5">
      <c r="B98" s="35"/>
      <c r="C98" s="36"/>
      <c r="D98" s="195" t="s">
        <v>187</v>
      </c>
      <c r="E98" s="36"/>
      <c r="F98" s="196" t="s">
        <v>5250</v>
      </c>
      <c r="G98" s="36"/>
      <c r="H98" s="36"/>
      <c r="I98" s="113"/>
      <c r="J98" s="36"/>
      <c r="K98" s="36"/>
      <c r="L98" s="39"/>
      <c r="M98" s="197"/>
      <c r="N98" s="61"/>
      <c r="O98" s="61"/>
      <c r="P98" s="61"/>
      <c r="Q98" s="61"/>
      <c r="R98" s="61"/>
      <c r="S98" s="61"/>
      <c r="T98" s="62"/>
      <c r="AT98" s="18" t="s">
        <v>187</v>
      </c>
      <c r="AU98" s="18" t="s">
        <v>85</v>
      </c>
    </row>
    <row r="99" spans="2:65" s="12" customFormat="1" ht="11.25">
      <c r="B99" s="198"/>
      <c r="C99" s="199"/>
      <c r="D99" s="195" t="s">
        <v>189</v>
      </c>
      <c r="E99" s="200" t="s">
        <v>19</v>
      </c>
      <c r="F99" s="201" t="s">
        <v>5251</v>
      </c>
      <c r="G99" s="199"/>
      <c r="H99" s="200" t="s">
        <v>19</v>
      </c>
      <c r="I99" s="202"/>
      <c r="J99" s="199"/>
      <c r="K99" s="199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189</v>
      </c>
      <c r="AU99" s="207" t="s">
        <v>85</v>
      </c>
      <c r="AV99" s="12" t="s">
        <v>83</v>
      </c>
      <c r="AW99" s="12" t="s">
        <v>35</v>
      </c>
      <c r="AX99" s="12" t="s">
        <v>75</v>
      </c>
      <c r="AY99" s="207" t="s">
        <v>178</v>
      </c>
    </row>
    <row r="100" spans="2:65" s="13" customFormat="1" ht="11.25">
      <c r="B100" s="208"/>
      <c r="C100" s="209"/>
      <c r="D100" s="195" t="s">
        <v>189</v>
      </c>
      <c r="E100" s="210" t="s">
        <v>19</v>
      </c>
      <c r="F100" s="211" t="s">
        <v>5252</v>
      </c>
      <c r="G100" s="209"/>
      <c r="H100" s="212">
        <v>3.3439999999999999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189</v>
      </c>
      <c r="AU100" s="218" t="s">
        <v>85</v>
      </c>
      <c r="AV100" s="13" t="s">
        <v>85</v>
      </c>
      <c r="AW100" s="13" t="s">
        <v>35</v>
      </c>
      <c r="AX100" s="13" t="s">
        <v>83</v>
      </c>
      <c r="AY100" s="218" t="s">
        <v>178</v>
      </c>
    </row>
    <row r="101" spans="2:65" s="1" customFormat="1" ht="16.5" customHeight="1">
      <c r="B101" s="35"/>
      <c r="C101" s="183" t="s">
        <v>198</v>
      </c>
      <c r="D101" s="183" t="s">
        <v>180</v>
      </c>
      <c r="E101" s="184" t="s">
        <v>3867</v>
      </c>
      <c r="F101" s="185" t="s">
        <v>3868</v>
      </c>
      <c r="G101" s="186" t="s">
        <v>226</v>
      </c>
      <c r="H101" s="187">
        <v>6.6879999999999997</v>
      </c>
      <c r="I101" s="188"/>
      <c r="J101" s="189">
        <f>ROUND(I101*H101,2)</f>
        <v>0</v>
      </c>
      <c r="K101" s="185" t="s">
        <v>184</v>
      </c>
      <c r="L101" s="39"/>
      <c r="M101" s="190" t="s">
        <v>19</v>
      </c>
      <c r="N101" s="191" t="s">
        <v>46</v>
      </c>
      <c r="O101" s="61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18" t="s">
        <v>185</v>
      </c>
      <c r="AT101" s="18" t="s">
        <v>180</v>
      </c>
      <c r="AU101" s="18" t="s">
        <v>85</v>
      </c>
      <c r="AY101" s="18" t="s">
        <v>178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83</v>
      </c>
      <c r="BK101" s="194">
        <f>ROUND(I101*H101,2)</f>
        <v>0</v>
      </c>
      <c r="BL101" s="18" t="s">
        <v>185</v>
      </c>
      <c r="BM101" s="18" t="s">
        <v>5253</v>
      </c>
    </row>
    <row r="102" spans="2:65" s="1" customFormat="1" ht="19.5">
      <c r="B102" s="35"/>
      <c r="C102" s="36"/>
      <c r="D102" s="195" t="s">
        <v>187</v>
      </c>
      <c r="E102" s="36"/>
      <c r="F102" s="196" t="s">
        <v>3870</v>
      </c>
      <c r="G102" s="36"/>
      <c r="H102" s="36"/>
      <c r="I102" s="113"/>
      <c r="J102" s="36"/>
      <c r="K102" s="36"/>
      <c r="L102" s="39"/>
      <c r="M102" s="197"/>
      <c r="N102" s="61"/>
      <c r="O102" s="61"/>
      <c r="P102" s="61"/>
      <c r="Q102" s="61"/>
      <c r="R102" s="61"/>
      <c r="S102" s="61"/>
      <c r="T102" s="62"/>
      <c r="AT102" s="18" t="s">
        <v>187</v>
      </c>
      <c r="AU102" s="18" t="s">
        <v>85</v>
      </c>
    </row>
    <row r="103" spans="2:65" s="12" customFormat="1" ht="11.25">
      <c r="B103" s="198"/>
      <c r="C103" s="199"/>
      <c r="D103" s="195" t="s">
        <v>189</v>
      </c>
      <c r="E103" s="200" t="s">
        <v>19</v>
      </c>
      <c r="F103" s="201" t="s">
        <v>5254</v>
      </c>
      <c r="G103" s="199"/>
      <c r="H103" s="200" t="s">
        <v>19</v>
      </c>
      <c r="I103" s="202"/>
      <c r="J103" s="199"/>
      <c r="K103" s="199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189</v>
      </c>
      <c r="AU103" s="207" t="s">
        <v>85</v>
      </c>
      <c r="AV103" s="12" t="s">
        <v>83</v>
      </c>
      <c r="AW103" s="12" t="s">
        <v>35</v>
      </c>
      <c r="AX103" s="12" t="s">
        <v>75</v>
      </c>
      <c r="AY103" s="207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5255</v>
      </c>
      <c r="G104" s="209"/>
      <c r="H104" s="212">
        <v>6.6879999999999997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83</v>
      </c>
      <c r="AY104" s="218" t="s">
        <v>178</v>
      </c>
    </row>
    <row r="105" spans="2:65" s="1" customFormat="1" ht="16.5" customHeight="1">
      <c r="B105" s="35"/>
      <c r="C105" s="183" t="s">
        <v>185</v>
      </c>
      <c r="D105" s="183" t="s">
        <v>180</v>
      </c>
      <c r="E105" s="184" t="s">
        <v>2981</v>
      </c>
      <c r="F105" s="185" t="s">
        <v>2982</v>
      </c>
      <c r="G105" s="186" t="s">
        <v>226</v>
      </c>
      <c r="H105" s="187">
        <v>6.6879999999999997</v>
      </c>
      <c r="I105" s="188"/>
      <c r="J105" s="189">
        <f>ROUND(I105*H105,2)</f>
        <v>0</v>
      </c>
      <c r="K105" s="185" t="s">
        <v>184</v>
      </c>
      <c r="L105" s="39"/>
      <c r="M105" s="190" t="s">
        <v>19</v>
      </c>
      <c r="N105" s="191" t="s">
        <v>46</v>
      </c>
      <c r="O105" s="61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8" t="s">
        <v>185</v>
      </c>
      <c r="AT105" s="18" t="s">
        <v>180</v>
      </c>
      <c r="AU105" s="18" t="s">
        <v>85</v>
      </c>
      <c r="AY105" s="18" t="s">
        <v>178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83</v>
      </c>
      <c r="BK105" s="194">
        <f>ROUND(I105*H105,2)</f>
        <v>0</v>
      </c>
      <c r="BL105" s="18" t="s">
        <v>185</v>
      </c>
      <c r="BM105" s="18" t="s">
        <v>5256</v>
      </c>
    </row>
    <row r="106" spans="2:65" s="1" customFormat="1" ht="19.5">
      <c r="B106" s="35"/>
      <c r="C106" s="36"/>
      <c r="D106" s="195" t="s">
        <v>187</v>
      </c>
      <c r="E106" s="36"/>
      <c r="F106" s="196" t="s">
        <v>2984</v>
      </c>
      <c r="G106" s="36"/>
      <c r="H106" s="36"/>
      <c r="I106" s="113"/>
      <c r="J106" s="36"/>
      <c r="K106" s="36"/>
      <c r="L106" s="39"/>
      <c r="M106" s="197"/>
      <c r="N106" s="61"/>
      <c r="O106" s="61"/>
      <c r="P106" s="61"/>
      <c r="Q106" s="61"/>
      <c r="R106" s="61"/>
      <c r="S106" s="61"/>
      <c r="T106" s="62"/>
      <c r="AT106" s="18" t="s">
        <v>187</v>
      </c>
      <c r="AU106" s="18" t="s">
        <v>85</v>
      </c>
    </row>
    <row r="107" spans="2:65" s="12" customFormat="1" ht="11.25">
      <c r="B107" s="198"/>
      <c r="C107" s="199"/>
      <c r="D107" s="195" t="s">
        <v>189</v>
      </c>
      <c r="E107" s="200" t="s">
        <v>19</v>
      </c>
      <c r="F107" s="201" t="s">
        <v>4955</v>
      </c>
      <c r="G107" s="199"/>
      <c r="H107" s="200" t="s">
        <v>19</v>
      </c>
      <c r="I107" s="202"/>
      <c r="J107" s="199"/>
      <c r="K107" s="199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189</v>
      </c>
      <c r="AU107" s="207" t="s">
        <v>85</v>
      </c>
      <c r="AV107" s="12" t="s">
        <v>83</v>
      </c>
      <c r="AW107" s="12" t="s">
        <v>35</v>
      </c>
      <c r="AX107" s="12" t="s">
        <v>75</v>
      </c>
      <c r="AY107" s="207" t="s">
        <v>178</v>
      </c>
    </row>
    <row r="108" spans="2:65" s="13" customFormat="1" ht="11.25">
      <c r="B108" s="208"/>
      <c r="C108" s="209"/>
      <c r="D108" s="195" t="s">
        <v>189</v>
      </c>
      <c r="E108" s="210" t="s">
        <v>19</v>
      </c>
      <c r="F108" s="211" t="s">
        <v>5255</v>
      </c>
      <c r="G108" s="209"/>
      <c r="H108" s="212">
        <v>6.6879999999999997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189</v>
      </c>
      <c r="AU108" s="218" t="s">
        <v>85</v>
      </c>
      <c r="AV108" s="13" t="s">
        <v>85</v>
      </c>
      <c r="AW108" s="13" t="s">
        <v>35</v>
      </c>
      <c r="AX108" s="13" t="s">
        <v>83</v>
      </c>
      <c r="AY108" s="218" t="s">
        <v>178</v>
      </c>
    </row>
    <row r="109" spans="2:65" s="1" customFormat="1" ht="16.5" customHeight="1">
      <c r="B109" s="35"/>
      <c r="C109" s="183" t="s">
        <v>209</v>
      </c>
      <c r="D109" s="183" t="s">
        <v>180</v>
      </c>
      <c r="E109" s="184" t="s">
        <v>695</v>
      </c>
      <c r="F109" s="185" t="s">
        <v>696</v>
      </c>
      <c r="G109" s="186" t="s">
        <v>226</v>
      </c>
      <c r="H109" s="187">
        <v>6.6879999999999997</v>
      </c>
      <c r="I109" s="188"/>
      <c r="J109" s="189">
        <f>ROUND(I109*H109,2)</f>
        <v>0</v>
      </c>
      <c r="K109" s="185" t="s">
        <v>184</v>
      </c>
      <c r="L109" s="39"/>
      <c r="M109" s="190" t="s">
        <v>19</v>
      </c>
      <c r="N109" s="191" t="s">
        <v>46</v>
      </c>
      <c r="O109" s="61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8" t="s">
        <v>185</v>
      </c>
      <c r="AT109" s="18" t="s">
        <v>180</v>
      </c>
      <c r="AU109" s="18" t="s">
        <v>85</v>
      </c>
      <c r="AY109" s="18" t="s">
        <v>178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83</v>
      </c>
      <c r="BK109" s="194">
        <f>ROUND(I109*H109,2)</f>
        <v>0</v>
      </c>
      <c r="BL109" s="18" t="s">
        <v>185</v>
      </c>
      <c r="BM109" s="18" t="s">
        <v>5257</v>
      </c>
    </row>
    <row r="110" spans="2:65" s="1" customFormat="1" ht="11.25">
      <c r="B110" s="35"/>
      <c r="C110" s="36"/>
      <c r="D110" s="195" t="s">
        <v>187</v>
      </c>
      <c r="E110" s="36"/>
      <c r="F110" s="196" t="s">
        <v>698</v>
      </c>
      <c r="G110" s="36"/>
      <c r="H110" s="36"/>
      <c r="I110" s="113"/>
      <c r="J110" s="36"/>
      <c r="K110" s="36"/>
      <c r="L110" s="39"/>
      <c r="M110" s="197"/>
      <c r="N110" s="61"/>
      <c r="O110" s="61"/>
      <c r="P110" s="61"/>
      <c r="Q110" s="61"/>
      <c r="R110" s="61"/>
      <c r="S110" s="61"/>
      <c r="T110" s="62"/>
      <c r="AT110" s="18" t="s">
        <v>187</v>
      </c>
      <c r="AU110" s="18" t="s">
        <v>85</v>
      </c>
    </row>
    <row r="111" spans="2:65" s="12" customFormat="1" ht="11.25">
      <c r="B111" s="198"/>
      <c r="C111" s="199"/>
      <c r="D111" s="195" t="s">
        <v>189</v>
      </c>
      <c r="E111" s="200" t="s">
        <v>19</v>
      </c>
      <c r="F111" s="201" t="s">
        <v>4962</v>
      </c>
      <c r="G111" s="199"/>
      <c r="H111" s="200" t="s">
        <v>19</v>
      </c>
      <c r="I111" s="202"/>
      <c r="J111" s="199"/>
      <c r="K111" s="199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189</v>
      </c>
      <c r="AU111" s="207" t="s">
        <v>85</v>
      </c>
      <c r="AV111" s="12" t="s">
        <v>83</v>
      </c>
      <c r="AW111" s="12" t="s">
        <v>35</v>
      </c>
      <c r="AX111" s="12" t="s">
        <v>75</v>
      </c>
      <c r="AY111" s="207" t="s">
        <v>178</v>
      </c>
    </row>
    <row r="112" spans="2:65" s="13" customFormat="1" ht="11.25">
      <c r="B112" s="208"/>
      <c r="C112" s="209"/>
      <c r="D112" s="195" t="s">
        <v>189</v>
      </c>
      <c r="E112" s="210" t="s">
        <v>19</v>
      </c>
      <c r="F112" s="211" t="s">
        <v>5255</v>
      </c>
      <c r="G112" s="209"/>
      <c r="H112" s="212">
        <v>6.6879999999999997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189</v>
      </c>
      <c r="AU112" s="218" t="s">
        <v>85</v>
      </c>
      <c r="AV112" s="13" t="s">
        <v>85</v>
      </c>
      <c r="AW112" s="13" t="s">
        <v>35</v>
      </c>
      <c r="AX112" s="13" t="s">
        <v>83</v>
      </c>
      <c r="AY112" s="218" t="s">
        <v>178</v>
      </c>
    </row>
    <row r="113" spans="2:65" s="1" customFormat="1" ht="16.5" customHeight="1">
      <c r="B113" s="35"/>
      <c r="C113" s="183" t="s">
        <v>218</v>
      </c>
      <c r="D113" s="183" t="s">
        <v>180</v>
      </c>
      <c r="E113" s="184" t="s">
        <v>702</v>
      </c>
      <c r="F113" s="185" t="s">
        <v>703</v>
      </c>
      <c r="G113" s="186" t="s">
        <v>226</v>
      </c>
      <c r="H113" s="187">
        <v>6.6879999999999997</v>
      </c>
      <c r="I113" s="188"/>
      <c r="J113" s="189">
        <f>ROUND(I113*H113,2)</f>
        <v>0</v>
      </c>
      <c r="K113" s="185" t="s">
        <v>184</v>
      </c>
      <c r="L113" s="39"/>
      <c r="M113" s="190" t="s">
        <v>19</v>
      </c>
      <c r="N113" s="191" t="s">
        <v>46</v>
      </c>
      <c r="O113" s="61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18" t="s">
        <v>185</v>
      </c>
      <c r="AT113" s="18" t="s">
        <v>180</v>
      </c>
      <c r="AU113" s="18" t="s">
        <v>85</v>
      </c>
      <c r="AY113" s="18" t="s">
        <v>178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83</v>
      </c>
      <c r="BK113" s="194">
        <f>ROUND(I113*H113,2)</f>
        <v>0</v>
      </c>
      <c r="BL113" s="18" t="s">
        <v>185</v>
      </c>
      <c r="BM113" s="18" t="s">
        <v>5258</v>
      </c>
    </row>
    <row r="114" spans="2:65" s="1" customFormat="1" ht="11.25">
      <c r="B114" s="35"/>
      <c r="C114" s="36"/>
      <c r="D114" s="195" t="s">
        <v>187</v>
      </c>
      <c r="E114" s="36"/>
      <c r="F114" s="196" t="s">
        <v>703</v>
      </c>
      <c r="G114" s="36"/>
      <c r="H114" s="36"/>
      <c r="I114" s="113"/>
      <c r="J114" s="36"/>
      <c r="K114" s="36"/>
      <c r="L114" s="39"/>
      <c r="M114" s="197"/>
      <c r="N114" s="61"/>
      <c r="O114" s="61"/>
      <c r="P114" s="61"/>
      <c r="Q114" s="61"/>
      <c r="R114" s="61"/>
      <c r="S114" s="61"/>
      <c r="T114" s="62"/>
      <c r="AT114" s="18" t="s">
        <v>187</v>
      </c>
      <c r="AU114" s="18" t="s">
        <v>85</v>
      </c>
    </row>
    <row r="115" spans="2:65" s="1" customFormat="1" ht="22.5" customHeight="1">
      <c r="B115" s="35"/>
      <c r="C115" s="183" t="s">
        <v>223</v>
      </c>
      <c r="D115" s="183" t="s">
        <v>180</v>
      </c>
      <c r="E115" s="184" t="s">
        <v>708</v>
      </c>
      <c r="F115" s="185" t="s">
        <v>709</v>
      </c>
      <c r="G115" s="186" t="s">
        <v>362</v>
      </c>
      <c r="H115" s="187">
        <v>10.701000000000001</v>
      </c>
      <c r="I115" s="188"/>
      <c r="J115" s="189">
        <f>ROUND(I115*H115,2)</f>
        <v>0</v>
      </c>
      <c r="K115" s="185" t="s">
        <v>487</v>
      </c>
      <c r="L115" s="39"/>
      <c r="M115" s="190" t="s">
        <v>19</v>
      </c>
      <c r="N115" s="191" t="s">
        <v>46</v>
      </c>
      <c r="O115" s="61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18" t="s">
        <v>185</v>
      </c>
      <c r="AT115" s="18" t="s">
        <v>180</v>
      </c>
      <c r="AU115" s="18" t="s">
        <v>85</v>
      </c>
      <c r="AY115" s="18" t="s">
        <v>178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83</v>
      </c>
      <c r="BK115" s="194">
        <f>ROUND(I115*H115,2)</f>
        <v>0</v>
      </c>
      <c r="BL115" s="18" t="s">
        <v>185</v>
      </c>
      <c r="BM115" s="18" t="s">
        <v>5259</v>
      </c>
    </row>
    <row r="116" spans="2:65" s="1" customFormat="1" ht="11.25">
      <c r="B116" s="35"/>
      <c r="C116" s="36"/>
      <c r="D116" s="195" t="s">
        <v>187</v>
      </c>
      <c r="E116" s="36"/>
      <c r="F116" s="196" t="s">
        <v>427</v>
      </c>
      <c r="G116" s="36"/>
      <c r="H116" s="36"/>
      <c r="I116" s="113"/>
      <c r="J116" s="36"/>
      <c r="K116" s="36"/>
      <c r="L116" s="39"/>
      <c r="M116" s="197"/>
      <c r="N116" s="61"/>
      <c r="O116" s="61"/>
      <c r="P116" s="61"/>
      <c r="Q116" s="61"/>
      <c r="R116" s="61"/>
      <c r="S116" s="61"/>
      <c r="T116" s="62"/>
      <c r="AT116" s="18" t="s">
        <v>187</v>
      </c>
      <c r="AU116" s="18" t="s">
        <v>85</v>
      </c>
    </row>
    <row r="117" spans="2:65" s="12" customFormat="1" ht="11.25">
      <c r="B117" s="198"/>
      <c r="C117" s="199"/>
      <c r="D117" s="195" t="s">
        <v>189</v>
      </c>
      <c r="E117" s="200" t="s">
        <v>19</v>
      </c>
      <c r="F117" s="201" t="s">
        <v>711</v>
      </c>
      <c r="G117" s="199"/>
      <c r="H117" s="200" t="s">
        <v>19</v>
      </c>
      <c r="I117" s="202"/>
      <c r="J117" s="199"/>
      <c r="K117" s="199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189</v>
      </c>
      <c r="AU117" s="207" t="s">
        <v>85</v>
      </c>
      <c r="AV117" s="12" t="s">
        <v>83</v>
      </c>
      <c r="AW117" s="12" t="s">
        <v>35</v>
      </c>
      <c r="AX117" s="12" t="s">
        <v>75</v>
      </c>
      <c r="AY117" s="207" t="s">
        <v>178</v>
      </c>
    </row>
    <row r="118" spans="2:65" s="13" customFormat="1" ht="11.25">
      <c r="B118" s="208"/>
      <c r="C118" s="209"/>
      <c r="D118" s="195" t="s">
        <v>189</v>
      </c>
      <c r="E118" s="210" t="s">
        <v>19</v>
      </c>
      <c r="F118" s="211" t="s">
        <v>5260</v>
      </c>
      <c r="G118" s="209"/>
      <c r="H118" s="212">
        <v>10.701000000000001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189</v>
      </c>
      <c r="AU118" s="218" t="s">
        <v>85</v>
      </c>
      <c r="AV118" s="13" t="s">
        <v>85</v>
      </c>
      <c r="AW118" s="13" t="s">
        <v>35</v>
      </c>
      <c r="AX118" s="13" t="s">
        <v>83</v>
      </c>
      <c r="AY118" s="218" t="s">
        <v>178</v>
      </c>
    </row>
    <row r="119" spans="2:65" s="11" customFormat="1" ht="22.9" customHeight="1">
      <c r="B119" s="167"/>
      <c r="C119" s="168"/>
      <c r="D119" s="169" t="s">
        <v>74</v>
      </c>
      <c r="E119" s="181" t="s">
        <v>198</v>
      </c>
      <c r="F119" s="181" t="s">
        <v>874</v>
      </c>
      <c r="G119" s="168"/>
      <c r="H119" s="168"/>
      <c r="I119" s="171"/>
      <c r="J119" s="182">
        <f>BK119</f>
        <v>0</v>
      </c>
      <c r="K119" s="168"/>
      <c r="L119" s="173"/>
      <c r="M119" s="174"/>
      <c r="N119" s="175"/>
      <c r="O119" s="175"/>
      <c r="P119" s="176">
        <f>SUM(P120:P204)</f>
        <v>0</v>
      </c>
      <c r="Q119" s="175"/>
      <c r="R119" s="176">
        <f>SUM(R120:R204)</f>
        <v>19.928281299999998</v>
      </c>
      <c r="S119" s="175"/>
      <c r="T119" s="177">
        <f>SUM(T120:T204)</f>
        <v>0</v>
      </c>
      <c r="AR119" s="178" t="s">
        <v>83</v>
      </c>
      <c r="AT119" s="179" t="s">
        <v>74</v>
      </c>
      <c r="AU119" s="179" t="s">
        <v>83</v>
      </c>
      <c r="AY119" s="178" t="s">
        <v>178</v>
      </c>
      <c r="BK119" s="180">
        <f>SUM(BK120:BK204)</f>
        <v>0</v>
      </c>
    </row>
    <row r="120" spans="2:65" s="1" customFormat="1" ht="16.5" customHeight="1">
      <c r="B120" s="35"/>
      <c r="C120" s="183" t="s">
        <v>230</v>
      </c>
      <c r="D120" s="183" t="s">
        <v>180</v>
      </c>
      <c r="E120" s="184" t="s">
        <v>5261</v>
      </c>
      <c r="F120" s="185" t="s">
        <v>5262</v>
      </c>
      <c r="G120" s="186" t="s">
        <v>291</v>
      </c>
      <c r="H120" s="187">
        <v>40</v>
      </c>
      <c r="I120" s="188"/>
      <c r="J120" s="189">
        <f>ROUND(I120*H120,2)</f>
        <v>0</v>
      </c>
      <c r="K120" s="185" t="s">
        <v>184</v>
      </c>
      <c r="L120" s="39"/>
      <c r="M120" s="190" t="s">
        <v>19</v>
      </c>
      <c r="N120" s="191" t="s">
        <v>46</v>
      </c>
      <c r="O120" s="61"/>
      <c r="P120" s="192">
        <f>O120*H120</f>
        <v>0</v>
      </c>
      <c r="Q120" s="192">
        <v>4.6800000000000001E-3</v>
      </c>
      <c r="R120" s="192">
        <f>Q120*H120</f>
        <v>0.18720000000000001</v>
      </c>
      <c r="S120" s="192">
        <v>0</v>
      </c>
      <c r="T120" s="193">
        <f>S120*H120</f>
        <v>0</v>
      </c>
      <c r="AR120" s="18" t="s">
        <v>185</v>
      </c>
      <c r="AT120" s="18" t="s">
        <v>180</v>
      </c>
      <c r="AU120" s="18" t="s">
        <v>85</v>
      </c>
      <c r="AY120" s="18" t="s">
        <v>178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83</v>
      </c>
      <c r="BK120" s="194">
        <f>ROUND(I120*H120,2)</f>
        <v>0</v>
      </c>
      <c r="BL120" s="18" t="s">
        <v>185</v>
      </c>
      <c r="BM120" s="18" t="s">
        <v>5263</v>
      </c>
    </row>
    <row r="121" spans="2:65" s="1" customFormat="1" ht="19.5">
      <c r="B121" s="35"/>
      <c r="C121" s="36"/>
      <c r="D121" s="195" t="s">
        <v>187</v>
      </c>
      <c r="E121" s="36"/>
      <c r="F121" s="196" t="s">
        <v>5264</v>
      </c>
      <c r="G121" s="36"/>
      <c r="H121" s="36"/>
      <c r="I121" s="113"/>
      <c r="J121" s="36"/>
      <c r="K121" s="36"/>
      <c r="L121" s="39"/>
      <c r="M121" s="197"/>
      <c r="N121" s="61"/>
      <c r="O121" s="61"/>
      <c r="P121" s="61"/>
      <c r="Q121" s="61"/>
      <c r="R121" s="61"/>
      <c r="S121" s="61"/>
      <c r="T121" s="62"/>
      <c r="AT121" s="18" t="s">
        <v>187</v>
      </c>
      <c r="AU121" s="18" t="s">
        <v>85</v>
      </c>
    </row>
    <row r="122" spans="2:65" s="12" customFormat="1" ht="11.25">
      <c r="B122" s="198"/>
      <c r="C122" s="199"/>
      <c r="D122" s="195" t="s">
        <v>189</v>
      </c>
      <c r="E122" s="200" t="s">
        <v>19</v>
      </c>
      <c r="F122" s="201" t="s">
        <v>5265</v>
      </c>
      <c r="G122" s="199"/>
      <c r="H122" s="200" t="s">
        <v>19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189</v>
      </c>
      <c r="AU122" s="207" t="s">
        <v>85</v>
      </c>
      <c r="AV122" s="12" t="s">
        <v>83</v>
      </c>
      <c r="AW122" s="12" t="s">
        <v>35</v>
      </c>
      <c r="AX122" s="12" t="s">
        <v>75</v>
      </c>
      <c r="AY122" s="207" t="s">
        <v>178</v>
      </c>
    </row>
    <row r="123" spans="2:65" s="12" customFormat="1" ht="22.5">
      <c r="B123" s="198"/>
      <c r="C123" s="199"/>
      <c r="D123" s="195" t="s">
        <v>189</v>
      </c>
      <c r="E123" s="200" t="s">
        <v>19</v>
      </c>
      <c r="F123" s="201" t="s">
        <v>5266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65" s="13" customFormat="1" ht="11.25">
      <c r="B124" s="208"/>
      <c r="C124" s="209"/>
      <c r="D124" s="195" t="s">
        <v>189</v>
      </c>
      <c r="E124" s="210" t="s">
        <v>19</v>
      </c>
      <c r="F124" s="211" t="s">
        <v>5267</v>
      </c>
      <c r="G124" s="209"/>
      <c r="H124" s="212">
        <v>32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189</v>
      </c>
      <c r="AU124" s="218" t="s">
        <v>85</v>
      </c>
      <c r="AV124" s="13" t="s">
        <v>85</v>
      </c>
      <c r="AW124" s="13" t="s">
        <v>35</v>
      </c>
      <c r="AX124" s="13" t="s">
        <v>75</v>
      </c>
      <c r="AY124" s="218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5268</v>
      </c>
      <c r="G125" s="209"/>
      <c r="H125" s="212">
        <v>8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4" customFormat="1" ht="11.25">
      <c r="B126" s="219"/>
      <c r="C126" s="220"/>
      <c r="D126" s="195" t="s">
        <v>189</v>
      </c>
      <c r="E126" s="221" t="s">
        <v>19</v>
      </c>
      <c r="F126" s="222" t="s">
        <v>258</v>
      </c>
      <c r="G126" s="220"/>
      <c r="H126" s="223">
        <v>40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189</v>
      </c>
      <c r="AU126" s="229" t="s">
        <v>85</v>
      </c>
      <c r="AV126" s="14" t="s">
        <v>185</v>
      </c>
      <c r="AW126" s="14" t="s">
        <v>35</v>
      </c>
      <c r="AX126" s="14" t="s">
        <v>83</v>
      </c>
      <c r="AY126" s="229" t="s">
        <v>178</v>
      </c>
    </row>
    <row r="127" spans="2:65" s="1" customFormat="1" ht="16.5" customHeight="1">
      <c r="B127" s="35"/>
      <c r="C127" s="245" t="s">
        <v>216</v>
      </c>
      <c r="D127" s="245" t="s">
        <v>970</v>
      </c>
      <c r="E127" s="246" t="s">
        <v>5269</v>
      </c>
      <c r="F127" s="247" t="s">
        <v>5270</v>
      </c>
      <c r="G127" s="248" t="s">
        <v>291</v>
      </c>
      <c r="H127" s="249">
        <v>32</v>
      </c>
      <c r="I127" s="250"/>
      <c r="J127" s="251">
        <f>ROUND(I127*H127,2)</f>
        <v>0</v>
      </c>
      <c r="K127" s="247" t="s">
        <v>184</v>
      </c>
      <c r="L127" s="252"/>
      <c r="M127" s="253" t="s">
        <v>19</v>
      </c>
      <c r="N127" s="254" t="s">
        <v>46</v>
      </c>
      <c r="O127" s="61"/>
      <c r="P127" s="192">
        <f>O127*H127</f>
        <v>0</v>
      </c>
      <c r="Q127" s="192">
        <v>2.8E-3</v>
      </c>
      <c r="R127" s="192">
        <f>Q127*H127</f>
        <v>8.9599999999999999E-2</v>
      </c>
      <c r="S127" s="192">
        <v>0</v>
      </c>
      <c r="T127" s="193">
        <f>S127*H127</f>
        <v>0</v>
      </c>
      <c r="AR127" s="18" t="s">
        <v>230</v>
      </c>
      <c r="AT127" s="18" t="s">
        <v>970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5271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5270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" customFormat="1" ht="19.5">
      <c r="B129" s="35"/>
      <c r="C129" s="36"/>
      <c r="D129" s="195" t="s">
        <v>333</v>
      </c>
      <c r="E129" s="36"/>
      <c r="F129" s="241" t="s">
        <v>5272</v>
      </c>
      <c r="G129" s="36"/>
      <c r="H129" s="36"/>
      <c r="I129" s="113"/>
      <c r="J129" s="36"/>
      <c r="K129" s="36"/>
      <c r="L129" s="39"/>
      <c r="M129" s="197"/>
      <c r="N129" s="61"/>
      <c r="O129" s="61"/>
      <c r="P129" s="61"/>
      <c r="Q129" s="61"/>
      <c r="R129" s="61"/>
      <c r="S129" s="61"/>
      <c r="T129" s="62"/>
      <c r="AT129" s="18" t="s">
        <v>333</v>
      </c>
      <c r="AU129" s="18" t="s">
        <v>85</v>
      </c>
    </row>
    <row r="130" spans="2:65" s="12" customFormat="1" ht="11.25">
      <c r="B130" s="198"/>
      <c r="C130" s="199"/>
      <c r="D130" s="195" t="s">
        <v>189</v>
      </c>
      <c r="E130" s="200" t="s">
        <v>19</v>
      </c>
      <c r="F130" s="201" t="s">
        <v>5265</v>
      </c>
      <c r="G130" s="199"/>
      <c r="H130" s="200" t="s">
        <v>19</v>
      </c>
      <c r="I130" s="202"/>
      <c r="J130" s="199"/>
      <c r="K130" s="199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189</v>
      </c>
      <c r="AU130" s="207" t="s">
        <v>85</v>
      </c>
      <c r="AV130" s="12" t="s">
        <v>83</v>
      </c>
      <c r="AW130" s="12" t="s">
        <v>35</v>
      </c>
      <c r="AX130" s="12" t="s">
        <v>75</v>
      </c>
      <c r="AY130" s="207" t="s">
        <v>178</v>
      </c>
    </row>
    <row r="131" spans="2:65" s="13" customFormat="1" ht="11.25">
      <c r="B131" s="208"/>
      <c r="C131" s="209"/>
      <c r="D131" s="195" t="s">
        <v>189</v>
      </c>
      <c r="E131" s="210" t="s">
        <v>19</v>
      </c>
      <c r="F131" s="211" t="s">
        <v>5267</v>
      </c>
      <c r="G131" s="209"/>
      <c r="H131" s="212">
        <v>32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83</v>
      </c>
      <c r="AY131" s="218" t="s">
        <v>178</v>
      </c>
    </row>
    <row r="132" spans="2:65" s="1" customFormat="1" ht="16.5" customHeight="1">
      <c r="B132" s="35"/>
      <c r="C132" s="245" t="s">
        <v>243</v>
      </c>
      <c r="D132" s="245" t="s">
        <v>970</v>
      </c>
      <c r="E132" s="246" t="s">
        <v>5273</v>
      </c>
      <c r="F132" s="247" t="s">
        <v>5274</v>
      </c>
      <c r="G132" s="248" t="s">
        <v>291</v>
      </c>
      <c r="H132" s="249">
        <v>8</v>
      </c>
      <c r="I132" s="250"/>
      <c r="J132" s="251">
        <f>ROUND(I132*H132,2)</f>
        <v>0</v>
      </c>
      <c r="K132" s="247" t="s">
        <v>184</v>
      </c>
      <c r="L132" s="252"/>
      <c r="M132" s="253" t="s">
        <v>19</v>
      </c>
      <c r="N132" s="254" t="s">
        <v>46</v>
      </c>
      <c r="O132" s="61"/>
      <c r="P132" s="192">
        <f>O132*H132</f>
        <v>0</v>
      </c>
      <c r="Q132" s="192">
        <v>2.7000000000000001E-3</v>
      </c>
      <c r="R132" s="192">
        <f>Q132*H132</f>
        <v>2.1600000000000001E-2</v>
      </c>
      <c r="S132" s="192">
        <v>0</v>
      </c>
      <c r="T132" s="193">
        <f>S132*H132</f>
        <v>0</v>
      </c>
      <c r="AR132" s="18" t="s">
        <v>230</v>
      </c>
      <c r="AT132" s="18" t="s">
        <v>970</v>
      </c>
      <c r="AU132" s="18" t="s">
        <v>85</v>
      </c>
      <c r="AY132" s="18" t="s">
        <v>178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83</v>
      </c>
      <c r="BK132" s="194">
        <f>ROUND(I132*H132,2)</f>
        <v>0</v>
      </c>
      <c r="BL132" s="18" t="s">
        <v>185</v>
      </c>
      <c r="BM132" s="18" t="s">
        <v>5275</v>
      </c>
    </row>
    <row r="133" spans="2:65" s="1" customFormat="1" ht="11.25">
      <c r="B133" s="35"/>
      <c r="C133" s="36"/>
      <c r="D133" s="195" t="s">
        <v>187</v>
      </c>
      <c r="E133" s="36"/>
      <c r="F133" s="196" t="s">
        <v>5274</v>
      </c>
      <c r="G133" s="36"/>
      <c r="H133" s="36"/>
      <c r="I133" s="113"/>
      <c r="J133" s="36"/>
      <c r="K133" s="36"/>
      <c r="L133" s="39"/>
      <c r="M133" s="197"/>
      <c r="N133" s="61"/>
      <c r="O133" s="61"/>
      <c r="P133" s="61"/>
      <c r="Q133" s="61"/>
      <c r="R133" s="61"/>
      <c r="S133" s="61"/>
      <c r="T133" s="62"/>
      <c r="AT133" s="18" t="s">
        <v>187</v>
      </c>
      <c r="AU133" s="18" t="s">
        <v>85</v>
      </c>
    </row>
    <row r="134" spans="2:65" s="12" customFormat="1" ht="11.25">
      <c r="B134" s="198"/>
      <c r="C134" s="199"/>
      <c r="D134" s="195" t="s">
        <v>189</v>
      </c>
      <c r="E134" s="200" t="s">
        <v>19</v>
      </c>
      <c r="F134" s="201" t="s">
        <v>5265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65" s="13" customFormat="1" ht="11.25">
      <c r="B135" s="208"/>
      <c r="C135" s="209"/>
      <c r="D135" s="195" t="s">
        <v>189</v>
      </c>
      <c r="E135" s="210" t="s">
        <v>19</v>
      </c>
      <c r="F135" s="211" t="s">
        <v>5268</v>
      </c>
      <c r="G135" s="209"/>
      <c r="H135" s="212">
        <v>8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189</v>
      </c>
      <c r="AU135" s="218" t="s">
        <v>85</v>
      </c>
      <c r="AV135" s="13" t="s">
        <v>85</v>
      </c>
      <c r="AW135" s="13" t="s">
        <v>35</v>
      </c>
      <c r="AX135" s="13" t="s">
        <v>83</v>
      </c>
      <c r="AY135" s="218" t="s">
        <v>178</v>
      </c>
    </row>
    <row r="136" spans="2:65" s="1" customFormat="1" ht="22.5" customHeight="1">
      <c r="B136" s="35"/>
      <c r="C136" s="183" t="s">
        <v>249</v>
      </c>
      <c r="D136" s="183" t="s">
        <v>180</v>
      </c>
      <c r="E136" s="184" t="s">
        <v>5276</v>
      </c>
      <c r="F136" s="185" t="s">
        <v>5277</v>
      </c>
      <c r="G136" s="186" t="s">
        <v>291</v>
      </c>
      <c r="H136" s="187">
        <v>14</v>
      </c>
      <c r="I136" s="188"/>
      <c r="J136" s="189">
        <f>ROUND(I136*H136,2)</f>
        <v>0</v>
      </c>
      <c r="K136" s="185" t="s">
        <v>487</v>
      </c>
      <c r="L136" s="39"/>
      <c r="M136" s="190" t="s">
        <v>19</v>
      </c>
      <c r="N136" s="191" t="s">
        <v>46</v>
      </c>
      <c r="O136" s="61"/>
      <c r="P136" s="192">
        <f>O136*H136</f>
        <v>0</v>
      </c>
      <c r="Q136" s="192">
        <v>1.404E-2</v>
      </c>
      <c r="R136" s="192">
        <f>Q136*H136</f>
        <v>0.19656000000000001</v>
      </c>
      <c r="S136" s="192">
        <v>0</v>
      </c>
      <c r="T136" s="193">
        <f>S136*H136</f>
        <v>0</v>
      </c>
      <c r="AR136" s="18" t="s">
        <v>185</v>
      </c>
      <c r="AT136" s="18" t="s">
        <v>180</v>
      </c>
      <c r="AU136" s="18" t="s">
        <v>85</v>
      </c>
      <c r="AY136" s="18" t="s">
        <v>178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83</v>
      </c>
      <c r="BK136" s="194">
        <f>ROUND(I136*H136,2)</f>
        <v>0</v>
      </c>
      <c r="BL136" s="18" t="s">
        <v>185</v>
      </c>
      <c r="BM136" s="18" t="s">
        <v>5278</v>
      </c>
    </row>
    <row r="137" spans="2:65" s="1" customFormat="1" ht="19.5">
      <c r="B137" s="35"/>
      <c r="C137" s="36"/>
      <c r="D137" s="195" t="s">
        <v>187</v>
      </c>
      <c r="E137" s="36"/>
      <c r="F137" s="196" t="s">
        <v>5279</v>
      </c>
      <c r="G137" s="36"/>
      <c r="H137" s="36"/>
      <c r="I137" s="113"/>
      <c r="J137" s="36"/>
      <c r="K137" s="36"/>
      <c r="L137" s="39"/>
      <c r="M137" s="197"/>
      <c r="N137" s="61"/>
      <c r="O137" s="61"/>
      <c r="P137" s="61"/>
      <c r="Q137" s="61"/>
      <c r="R137" s="61"/>
      <c r="S137" s="61"/>
      <c r="T137" s="62"/>
      <c r="AT137" s="18" t="s">
        <v>187</v>
      </c>
      <c r="AU137" s="18" t="s">
        <v>85</v>
      </c>
    </row>
    <row r="138" spans="2:65" s="12" customFormat="1" ht="11.25">
      <c r="B138" s="198"/>
      <c r="C138" s="199"/>
      <c r="D138" s="195" t="s">
        <v>189</v>
      </c>
      <c r="E138" s="200" t="s">
        <v>19</v>
      </c>
      <c r="F138" s="201" t="s">
        <v>5245</v>
      </c>
      <c r="G138" s="199"/>
      <c r="H138" s="200" t="s">
        <v>19</v>
      </c>
      <c r="I138" s="202"/>
      <c r="J138" s="199"/>
      <c r="K138" s="199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189</v>
      </c>
      <c r="AU138" s="207" t="s">
        <v>85</v>
      </c>
      <c r="AV138" s="12" t="s">
        <v>83</v>
      </c>
      <c r="AW138" s="12" t="s">
        <v>35</v>
      </c>
      <c r="AX138" s="12" t="s">
        <v>75</v>
      </c>
      <c r="AY138" s="207" t="s">
        <v>178</v>
      </c>
    </row>
    <row r="139" spans="2:65" s="13" customFormat="1" ht="11.25">
      <c r="B139" s="208"/>
      <c r="C139" s="209"/>
      <c r="D139" s="195" t="s">
        <v>189</v>
      </c>
      <c r="E139" s="210" t="s">
        <v>19</v>
      </c>
      <c r="F139" s="211" t="s">
        <v>276</v>
      </c>
      <c r="G139" s="209"/>
      <c r="H139" s="212">
        <v>14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189</v>
      </c>
      <c r="AU139" s="218" t="s">
        <v>85</v>
      </c>
      <c r="AV139" s="13" t="s">
        <v>85</v>
      </c>
      <c r="AW139" s="13" t="s">
        <v>35</v>
      </c>
      <c r="AX139" s="13" t="s">
        <v>83</v>
      </c>
      <c r="AY139" s="218" t="s">
        <v>178</v>
      </c>
    </row>
    <row r="140" spans="2:65" s="1" customFormat="1" ht="25.5" customHeight="1">
      <c r="B140" s="35"/>
      <c r="C140" s="245" t="s">
        <v>259</v>
      </c>
      <c r="D140" s="245" t="s">
        <v>970</v>
      </c>
      <c r="E140" s="246" t="s">
        <v>5280</v>
      </c>
      <c r="F140" s="247" t="s">
        <v>5281</v>
      </c>
      <c r="G140" s="248" t="s">
        <v>291</v>
      </c>
      <c r="H140" s="249">
        <v>14</v>
      </c>
      <c r="I140" s="250"/>
      <c r="J140" s="251">
        <f>ROUND(I140*H140,2)</f>
        <v>0</v>
      </c>
      <c r="K140" s="247" t="s">
        <v>1889</v>
      </c>
      <c r="L140" s="252"/>
      <c r="M140" s="253" t="s">
        <v>19</v>
      </c>
      <c r="N140" s="254" t="s">
        <v>46</v>
      </c>
      <c r="O140" s="61"/>
      <c r="P140" s="192">
        <f>O140*H140</f>
        <v>0</v>
      </c>
      <c r="Q140" s="192">
        <v>1.41E-2</v>
      </c>
      <c r="R140" s="192">
        <f>Q140*H140</f>
        <v>0.19739999999999999</v>
      </c>
      <c r="S140" s="192">
        <v>0</v>
      </c>
      <c r="T140" s="193">
        <f>S140*H140</f>
        <v>0</v>
      </c>
      <c r="AR140" s="18" t="s">
        <v>230</v>
      </c>
      <c r="AT140" s="18" t="s">
        <v>970</v>
      </c>
      <c r="AU140" s="18" t="s">
        <v>85</v>
      </c>
      <c r="AY140" s="18" t="s">
        <v>178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83</v>
      </c>
      <c r="BK140" s="194">
        <f>ROUND(I140*H140,2)</f>
        <v>0</v>
      </c>
      <c r="BL140" s="18" t="s">
        <v>185</v>
      </c>
      <c r="BM140" s="18" t="s">
        <v>5282</v>
      </c>
    </row>
    <row r="141" spans="2:65" s="1" customFormat="1" ht="11.25">
      <c r="B141" s="35"/>
      <c r="C141" s="36"/>
      <c r="D141" s="195" t="s">
        <v>187</v>
      </c>
      <c r="E141" s="36"/>
      <c r="F141" s="196" t="s">
        <v>5281</v>
      </c>
      <c r="G141" s="36"/>
      <c r="H141" s="36"/>
      <c r="I141" s="113"/>
      <c r="J141" s="36"/>
      <c r="K141" s="36"/>
      <c r="L141" s="39"/>
      <c r="M141" s="197"/>
      <c r="N141" s="61"/>
      <c r="O141" s="61"/>
      <c r="P141" s="61"/>
      <c r="Q141" s="61"/>
      <c r="R141" s="61"/>
      <c r="S141" s="61"/>
      <c r="T141" s="62"/>
      <c r="AT141" s="18" t="s">
        <v>187</v>
      </c>
      <c r="AU141" s="18" t="s">
        <v>85</v>
      </c>
    </row>
    <row r="142" spans="2:65" s="1" customFormat="1" ht="78">
      <c r="B142" s="35"/>
      <c r="C142" s="36"/>
      <c r="D142" s="195" t="s">
        <v>333</v>
      </c>
      <c r="E142" s="36"/>
      <c r="F142" s="241" t="s">
        <v>5283</v>
      </c>
      <c r="G142" s="36"/>
      <c r="H142" s="36"/>
      <c r="I142" s="113"/>
      <c r="J142" s="36"/>
      <c r="K142" s="36"/>
      <c r="L142" s="39"/>
      <c r="M142" s="197"/>
      <c r="N142" s="61"/>
      <c r="O142" s="61"/>
      <c r="P142" s="61"/>
      <c r="Q142" s="61"/>
      <c r="R142" s="61"/>
      <c r="S142" s="61"/>
      <c r="T142" s="62"/>
      <c r="AT142" s="18" t="s">
        <v>333</v>
      </c>
      <c r="AU142" s="18" t="s">
        <v>85</v>
      </c>
    </row>
    <row r="143" spans="2:65" s="1" customFormat="1" ht="22.5" customHeight="1">
      <c r="B143" s="35"/>
      <c r="C143" s="183" t="s">
        <v>266</v>
      </c>
      <c r="D143" s="183" t="s">
        <v>180</v>
      </c>
      <c r="E143" s="184" t="s">
        <v>5284</v>
      </c>
      <c r="F143" s="185" t="s">
        <v>5285</v>
      </c>
      <c r="G143" s="186" t="s">
        <v>291</v>
      </c>
      <c r="H143" s="187">
        <v>44</v>
      </c>
      <c r="I143" s="188"/>
      <c r="J143" s="189">
        <f>ROUND(I143*H143,2)</f>
        <v>0</v>
      </c>
      <c r="K143" s="185" t="s">
        <v>487</v>
      </c>
      <c r="L143" s="39"/>
      <c r="M143" s="190" t="s">
        <v>19</v>
      </c>
      <c r="N143" s="191" t="s">
        <v>46</v>
      </c>
      <c r="O143" s="61"/>
      <c r="P143" s="192">
        <f>O143*H143</f>
        <v>0</v>
      </c>
      <c r="Q143" s="192">
        <v>0.38863999999999999</v>
      </c>
      <c r="R143" s="192">
        <f>Q143*H143</f>
        <v>17.100159999999999</v>
      </c>
      <c r="S143" s="192">
        <v>0</v>
      </c>
      <c r="T143" s="193">
        <f>S143*H143</f>
        <v>0</v>
      </c>
      <c r="AR143" s="18" t="s">
        <v>185</v>
      </c>
      <c r="AT143" s="18" t="s">
        <v>180</v>
      </c>
      <c r="AU143" s="18" t="s">
        <v>85</v>
      </c>
      <c r="AY143" s="18" t="s">
        <v>178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83</v>
      </c>
      <c r="BK143" s="194">
        <f>ROUND(I143*H143,2)</f>
        <v>0</v>
      </c>
      <c r="BL143" s="18" t="s">
        <v>185</v>
      </c>
      <c r="BM143" s="18" t="s">
        <v>5286</v>
      </c>
    </row>
    <row r="144" spans="2:65" s="1" customFormat="1" ht="19.5">
      <c r="B144" s="35"/>
      <c r="C144" s="36"/>
      <c r="D144" s="195" t="s">
        <v>187</v>
      </c>
      <c r="E144" s="36"/>
      <c r="F144" s="196" t="s">
        <v>5287</v>
      </c>
      <c r="G144" s="36"/>
      <c r="H144" s="36"/>
      <c r="I144" s="113"/>
      <c r="J144" s="36"/>
      <c r="K144" s="36"/>
      <c r="L144" s="39"/>
      <c r="M144" s="197"/>
      <c r="N144" s="61"/>
      <c r="O144" s="61"/>
      <c r="P144" s="61"/>
      <c r="Q144" s="61"/>
      <c r="R144" s="61"/>
      <c r="S144" s="61"/>
      <c r="T144" s="62"/>
      <c r="AT144" s="18" t="s">
        <v>187</v>
      </c>
      <c r="AU144" s="18" t="s">
        <v>85</v>
      </c>
    </row>
    <row r="145" spans="2:65" s="12" customFormat="1" ht="11.25">
      <c r="B145" s="198"/>
      <c r="C145" s="199"/>
      <c r="D145" s="195" t="s">
        <v>189</v>
      </c>
      <c r="E145" s="200" t="s">
        <v>19</v>
      </c>
      <c r="F145" s="201" t="s">
        <v>5288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189</v>
      </c>
      <c r="AU145" s="207" t="s">
        <v>85</v>
      </c>
      <c r="AV145" s="12" t="s">
        <v>83</v>
      </c>
      <c r="AW145" s="12" t="s">
        <v>35</v>
      </c>
      <c r="AX145" s="12" t="s">
        <v>75</v>
      </c>
      <c r="AY145" s="207" t="s">
        <v>178</v>
      </c>
    </row>
    <row r="146" spans="2:65" s="12" customFormat="1" ht="11.25">
      <c r="B146" s="198"/>
      <c r="C146" s="199"/>
      <c r="D146" s="195" t="s">
        <v>189</v>
      </c>
      <c r="E146" s="200" t="s">
        <v>19</v>
      </c>
      <c r="F146" s="201" t="s">
        <v>5289</v>
      </c>
      <c r="G146" s="199"/>
      <c r="H146" s="200" t="s">
        <v>19</v>
      </c>
      <c r="I146" s="202"/>
      <c r="J146" s="199"/>
      <c r="K146" s="199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189</v>
      </c>
      <c r="AU146" s="207" t="s">
        <v>85</v>
      </c>
      <c r="AV146" s="12" t="s">
        <v>83</v>
      </c>
      <c r="AW146" s="12" t="s">
        <v>35</v>
      </c>
      <c r="AX146" s="12" t="s">
        <v>75</v>
      </c>
      <c r="AY146" s="207" t="s">
        <v>178</v>
      </c>
    </row>
    <row r="147" spans="2:65" s="13" customFormat="1" ht="11.25">
      <c r="B147" s="208"/>
      <c r="C147" s="209"/>
      <c r="D147" s="195" t="s">
        <v>189</v>
      </c>
      <c r="E147" s="210" t="s">
        <v>19</v>
      </c>
      <c r="F147" s="211" t="s">
        <v>5290</v>
      </c>
      <c r="G147" s="209"/>
      <c r="H147" s="212">
        <v>44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189</v>
      </c>
      <c r="AU147" s="218" t="s">
        <v>85</v>
      </c>
      <c r="AV147" s="13" t="s">
        <v>85</v>
      </c>
      <c r="AW147" s="13" t="s">
        <v>35</v>
      </c>
      <c r="AX147" s="13" t="s">
        <v>83</v>
      </c>
      <c r="AY147" s="218" t="s">
        <v>178</v>
      </c>
    </row>
    <row r="148" spans="2:65" s="1" customFormat="1" ht="29.25" customHeight="1">
      <c r="B148" s="35"/>
      <c r="C148" s="245" t="s">
        <v>276</v>
      </c>
      <c r="D148" s="245" t="s">
        <v>970</v>
      </c>
      <c r="E148" s="246" t="s">
        <v>5280</v>
      </c>
      <c r="F148" s="247" t="s">
        <v>5281</v>
      </c>
      <c r="G148" s="248" t="s">
        <v>291</v>
      </c>
      <c r="H148" s="249">
        <v>44</v>
      </c>
      <c r="I148" s="250"/>
      <c r="J148" s="251">
        <f>ROUND(I148*H148,2)</f>
        <v>0</v>
      </c>
      <c r="K148" s="247" t="s">
        <v>1889</v>
      </c>
      <c r="L148" s="252"/>
      <c r="M148" s="253" t="s">
        <v>19</v>
      </c>
      <c r="N148" s="254" t="s">
        <v>46</v>
      </c>
      <c r="O148" s="61"/>
      <c r="P148" s="192">
        <f>O148*H148</f>
        <v>0</v>
      </c>
      <c r="Q148" s="192">
        <v>1.41E-2</v>
      </c>
      <c r="R148" s="192">
        <f>Q148*H148</f>
        <v>0.62039999999999995</v>
      </c>
      <c r="S148" s="192">
        <v>0</v>
      </c>
      <c r="T148" s="193">
        <f>S148*H148</f>
        <v>0</v>
      </c>
      <c r="AR148" s="18" t="s">
        <v>230</v>
      </c>
      <c r="AT148" s="18" t="s">
        <v>970</v>
      </c>
      <c r="AU148" s="18" t="s">
        <v>85</v>
      </c>
      <c r="AY148" s="18" t="s">
        <v>178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83</v>
      </c>
      <c r="BK148" s="194">
        <f>ROUND(I148*H148,2)</f>
        <v>0</v>
      </c>
      <c r="BL148" s="18" t="s">
        <v>185</v>
      </c>
      <c r="BM148" s="18" t="s">
        <v>5291</v>
      </c>
    </row>
    <row r="149" spans="2:65" s="1" customFormat="1" ht="11.25">
      <c r="B149" s="35"/>
      <c r="C149" s="36"/>
      <c r="D149" s="195" t="s">
        <v>187</v>
      </c>
      <c r="E149" s="36"/>
      <c r="F149" s="196" t="s">
        <v>5281</v>
      </c>
      <c r="G149" s="36"/>
      <c r="H149" s="36"/>
      <c r="I149" s="113"/>
      <c r="J149" s="36"/>
      <c r="K149" s="36"/>
      <c r="L149" s="39"/>
      <c r="M149" s="197"/>
      <c r="N149" s="61"/>
      <c r="O149" s="61"/>
      <c r="P149" s="61"/>
      <c r="Q149" s="61"/>
      <c r="R149" s="61"/>
      <c r="S149" s="61"/>
      <c r="T149" s="62"/>
      <c r="AT149" s="18" t="s">
        <v>187</v>
      </c>
      <c r="AU149" s="18" t="s">
        <v>85</v>
      </c>
    </row>
    <row r="150" spans="2:65" s="1" customFormat="1" ht="78">
      <c r="B150" s="35"/>
      <c r="C150" s="36"/>
      <c r="D150" s="195" t="s">
        <v>333</v>
      </c>
      <c r="E150" s="36"/>
      <c r="F150" s="241" t="s">
        <v>5283</v>
      </c>
      <c r="G150" s="36"/>
      <c r="H150" s="36"/>
      <c r="I150" s="113"/>
      <c r="J150" s="36"/>
      <c r="K150" s="36"/>
      <c r="L150" s="39"/>
      <c r="M150" s="197"/>
      <c r="N150" s="61"/>
      <c r="O150" s="61"/>
      <c r="P150" s="61"/>
      <c r="Q150" s="61"/>
      <c r="R150" s="61"/>
      <c r="S150" s="61"/>
      <c r="T150" s="62"/>
      <c r="AT150" s="18" t="s">
        <v>333</v>
      </c>
      <c r="AU150" s="18" t="s">
        <v>85</v>
      </c>
    </row>
    <row r="151" spans="2:65" s="1" customFormat="1" ht="16.5" customHeight="1">
      <c r="B151" s="35"/>
      <c r="C151" s="183" t="s">
        <v>8</v>
      </c>
      <c r="D151" s="183" t="s">
        <v>180</v>
      </c>
      <c r="E151" s="184" t="s">
        <v>5292</v>
      </c>
      <c r="F151" s="185" t="s">
        <v>5293</v>
      </c>
      <c r="G151" s="186" t="s">
        <v>291</v>
      </c>
      <c r="H151" s="187">
        <v>16</v>
      </c>
      <c r="I151" s="188"/>
      <c r="J151" s="189">
        <f>ROUND(I151*H151,2)</f>
        <v>0</v>
      </c>
      <c r="K151" s="185" t="s">
        <v>212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1E-3</v>
      </c>
      <c r="R151" s="192">
        <f>Q151*H151</f>
        <v>1.6E-2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5294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5293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" customFormat="1" ht="25.5" customHeight="1">
      <c r="B153" s="35"/>
      <c r="C153" s="245" t="s">
        <v>288</v>
      </c>
      <c r="D153" s="245" t="s">
        <v>970</v>
      </c>
      <c r="E153" s="246" t="s">
        <v>5295</v>
      </c>
      <c r="F153" s="247" t="s">
        <v>5296</v>
      </c>
      <c r="G153" s="248" t="s">
        <v>291</v>
      </c>
      <c r="H153" s="249">
        <v>16</v>
      </c>
      <c r="I153" s="250"/>
      <c r="J153" s="251">
        <f>ROUND(I153*H153,2)</f>
        <v>0</v>
      </c>
      <c r="K153" s="247" t="s">
        <v>1889</v>
      </c>
      <c r="L153" s="252"/>
      <c r="M153" s="253" t="s">
        <v>19</v>
      </c>
      <c r="N153" s="254" t="s">
        <v>46</v>
      </c>
      <c r="O153" s="61"/>
      <c r="P153" s="192">
        <f>O153*H153</f>
        <v>0</v>
      </c>
      <c r="Q153" s="192">
        <v>7.7000000000000002E-3</v>
      </c>
      <c r="R153" s="192">
        <f>Q153*H153</f>
        <v>0.1232</v>
      </c>
      <c r="S153" s="192">
        <v>0</v>
      </c>
      <c r="T153" s="193">
        <f>S153*H153</f>
        <v>0</v>
      </c>
      <c r="AR153" s="18" t="s">
        <v>230</v>
      </c>
      <c r="AT153" s="18" t="s">
        <v>970</v>
      </c>
      <c r="AU153" s="18" t="s">
        <v>85</v>
      </c>
      <c r="AY153" s="18" t="s">
        <v>178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83</v>
      </c>
      <c r="BK153" s="194">
        <f>ROUND(I153*H153,2)</f>
        <v>0</v>
      </c>
      <c r="BL153" s="18" t="s">
        <v>185</v>
      </c>
      <c r="BM153" s="18" t="s">
        <v>5297</v>
      </c>
    </row>
    <row r="154" spans="2:65" s="1" customFormat="1" ht="11.25">
      <c r="B154" s="35"/>
      <c r="C154" s="36"/>
      <c r="D154" s="195" t="s">
        <v>187</v>
      </c>
      <c r="E154" s="36"/>
      <c r="F154" s="196" t="s">
        <v>5296</v>
      </c>
      <c r="G154" s="36"/>
      <c r="H154" s="36"/>
      <c r="I154" s="113"/>
      <c r="J154" s="36"/>
      <c r="K154" s="36"/>
      <c r="L154" s="39"/>
      <c r="M154" s="197"/>
      <c r="N154" s="61"/>
      <c r="O154" s="61"/>
      <c r="P154" s="61"/>
      <c r="Q154" s="61"/>
      <c r="R154" s="61"/>
      <c r="S154" s="61"/>
      <c r="T154" s="62"/>
      <c r="AT154" s="18" t="s">
        <v>187</v>
      </c>
      <c r="AU154" s="18" t="s">
        <v>85</v>
      </c>
    </row>
    <row r="155" spans="2:65" s="1" customFormat="1" ht="68.25">
      <c r="B155" s="35"/>
      <c r="C155" s="36"/>
      <c r="D155" s="195" t="s">
        <v>333</v>
      </c>
      <c r="E155" s="36"/>
      <c r="F155" s="241" t="s">
        <v>5298</v>
      </c>
      <c r="G155" s="36"/>
      <c r="H155" s="36"/>
      <c r="I155" s="113"/>
      <c r="J155" s="36"/>
      <c r="K155" s="36"/>
      <c r="L155" s="39"/>
      <c r="M155" s="197"/>
      <c r="N155" s="61"/>
      <c r="O155" s="61"/>
      <c r="P155" s="61"/>
      <c r="Q155" s="61"/>
      <c r="R155" s="61"/>
      <c r="S155" s="61"/>
      <c r="T155" s="62"/>
      <c r="AT155" s="18" t="s">
        <v>333</v>
      </c>
      <c r="AU155" s="18" t="s">
        <v>85</v>
      </c>
    </row>
    <row r="156" spans="2:65" s="1" customFormat="1" ht="16.5" customHeight="1">
      <c r="B156" s="35"/>
      <c r="C156" s="183" t="s">
        <v>295</v>
      </c>
      <c r="D156" s="183" t="s">
        <v>180</v>
      </c>
      <c r="E156" s="184" t="s">
        <v>5299</v>
      </c>
      <c r="F156" s="185" t="s">
        <v>5300</v>
      </c>
      <c r="G156" s="186" t="s">
        <v>291</v>
      </c>
      <c r="H156" s="187">
        <v>4</v>
      </c>
      <c r="I156" s="188"/>
      <c r="J156" s="189">
        <f>ROUND(I156*H156,2)</f>
        <v>0</v>
      </c>
      <c r="K156" s="185" t="s">
        <v>184</v>
      </c>
      <c r="L156" s="39"/>
      <c r="M156" s="190" t="s">
        <v>19</v>
      </c>
      <c r="N156" s="191" t="s">
        <v>46</v>
      </c>
      <c r="O156" s="61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8" t="s">
        <v>185</v>
      </c>
      <c r="AT156" s="18" t="s">
        <v>180</v>
      </c>
      <c r="AU156" s="18" t="s">
        <v>85</v>
      </c>
      <c r="AY156" s="18" t="s">
        <v>178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83</v>
      </c>
      <c r="BK156" s="194">
        <f>ROUND(I156*H156,2)</f>
        <v>0</v>
      </c>
      <c r="BL156" s="18" t="s">
        <v>185</v>
      </c>
      <c r="BM156" s="18" t="s">
        <v>5301</v>
      </c>
    </row>
    <row r="157" spans="2:65" s="1" customFormat="1" ht="11.25">
      <c r="B157" s="35"/>
      <c r="C157" s="36"/>
      <c r="D157" s="195" t="s">
        <v>187</v>
      </c>
      <c r="E157" s="36"/>
      <c r="F157" s="196" t="s">
        <v>5302</v>
      </c>
      <c r="G157" s="36"/>
      <c r="H157" s="36"/>
      <c r="I157" s="113"/>
      <c r="J157" s="36"/>
      <c r="K157" s="36"/>
      <c r="L157" s="39"/>
      <c r="M157" s="197"/>
      <c r="N157" s="61"/>
      <c r="O157" s="61"/>
      <c r="P157" s="61"/>
      <c r="Q157" s="61"/>
      <c r="R157" s="61"/>
      <c r="S157" s="61"/>
      <c r="T157" s="62"/>
      <c r="AT157" s="18" t="s">
        <v>187</v>
      </c>
      <c r="AU157" s="18" t="s">
        <v>85</v>
      </c>
    </row>
    <row r="158" spans="2:65" s="12" customFormat="1" ht="11.25">
      <c r="B158" s="198"/>
      <c r="C158" s="199"/>
      <c r="D158" s="195" t="s">
        <v>189</v>
      </c>
      <c r="E158" s="200" t="s">
        <v>19</v>
      </c>
      <c r="F158" s="201" t="s">
        <v>5303</v>
      </c>
      <c r="G158" s="199"/>
      <c r="H158" s="200" t="s">
        <v>19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189</v>
      </c>
      <c r="AU158" s="207" t="s">
        <v>85</v>
      </c>
      <c r="AV158" s="12" t="s">
        <v>83</v>
      </c>
      <c r="AW158" s="12" t="s">
        <v>35</v>
      </c>
      <c r="AX158" s="12" t="s">
        <v>75</v>
      </c>
      <c r="AY158" s="207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185</v>
      </c>
      <c r="G159" s="209"/>
      <c r="H159" s="212">
        <v>4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83</v>
      </c>
      <c r="AY159" s="218" t="s">
        <v>178</v>
      </c>
    </row>
    <row r="160" spans="2:65" s="1" customFormat="1" ht="29.25" customHeight="1">
      <c r="B160" s="35"/>
      <c r="C160" s="245" t="s">
        <v>302</v>
      </c>
      <c r="D160" s="245" t="s">
        <v>970</v>
      </c>
      <c r="E160" s="246" t="s">
        <v>5304</v>
      </c>
      <c r="F160" s="247" t="s">
        <v>5305</v>
      </c>
      <c r="G160" s="248" t="s">
        <v>291</v>
      </c>
      <c r="H160" s="249">
        <v>4</v>
      </c>
      <c r="I160" s="250"/>
      <c r="J160" s="251">
        <f>ROUND(I160*H160,2)</f>
        <v>0</v>
      </c>
      <c r="K160" s="247" t="s">
        <v>1889</v>
      </c>
      <c r="L160" s="252"/>
      <c r="M160" s="253" t="s">
        <v>19</v>
      </c>
      <c r="N160" s="254" t="s">
        <v>46</v>
      </c>
      <c r="O160" s="61"/>
      <c r="P160" s="192">
        <f>O160*H160</f>
        <v>0</v>
      </c>
      <c r="Q160" s="192">
        <v>3.3799999999999997E-2</v>
      </c>
      <c r="R160" s="192">
        <f>Q160*H160</f>
        <v>0.13519999999999999</v>
      </c>
      <c r="S160" s="192">
        <v>0</v>
      </c>
      <c r="T160" s="193">
        <f>S160*H160</f>
        <v>0</v>
      </c>
      <c r="AR160" s="18" t="s">
        <v>230</v>
      </c>
      <c r="AT160" s="18" t="s">
        <v>970</v>
      </c>
      <c r="AU160" s="18" t="s">
        <v>85</v>
      </c>
      <c r="AY160" s="18" t="s">
        <v>178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83</v>
      </c>
      <c r="BK160" s="194">
        <f>ROUND(I160*H160,2)</f>
        <v>0</v>
      </c>
      <c r="BL160" s="18" t="s">
        <v>185</v>
      </c>
      <c r="BM160" s="18" t="s">
        <v>5306</v>
      </c>
    </row>
    <row r="161" spans="2:65" s="1" customFormat="1" ht="11.25">
      <c r="B161" s="35"/>
      <c r="C161" s="36"/>
      <c r="D161" s="195" t="s">
        <v>187</v>
      </c>
      <c r="E161" s="36"/>
      <c r="F161" s="196" t="s">
        <v>5307</v>
      </c>
      <c r="G161" s="36"/>
      <c r="H161" s="36"/>
      <c r="I161" s="113"/>
      <c r="J161" s="36"/>
      <c r="K161" s="36"/>
      <c r="L161" s="39"/>
      <c r="M161" s="197"/>
      <c r="N161" s="61"/>
      <c r="O161" s="61"/>
      <c r="P161" s="61"/>
      <c r="Q161" s="61"/>
      <c r="R161" s="61"/>
      <c r="S161" s="61"/>
      <c r="T161" s="62"/>
      <c r="AT161" s="18" t="s">
        <v>187</v>
      </c>
      <c r="AU161" s="18" t="s">
        <v>85</v>
      </c>
    </row>
    <row r="162" spans="2:65" s="1" customFormat="1" ht="97.5">
      <c r="B162" s="35"/>
      <c r="C162" s="36"/>
      <c r="D162" s="195" t="s">
        <v>333</v>
      </c>
      <c r="E162" s="36"/>
      <c r="F162" s="241" t="s">
        <v>5308</v>
      </c>
      <c r="G162" s="36"/>
      <c r="H162" s="36"/>
      <c r="I162" s="113"/>
      <c r="J162" s="36"/>
      <c r="K162" s="36"/>
      <c r="L162" s="39"/>
      <c r="M162" s="197"/>
      <c r="N162" s="61"/>
      <c r="O162" s="61"/>
      <c r="P162" s="61"/>
      <c r="Q162" s="61"/>
      <c r="R162" s="61"/>
      <c r="S162" s="61"/>
      <c r="T162" s="62"/>
      <c r="AT162" s="18" t="s">
        <v>333</v>
      </c>
      <c r="AU162" s="18" t="s">
        <v>85</v>
      </c>
    </row>
    <row r="163" spans="2:65" s="1" customFormat="1" ht="16.5" customHeight="1">
      <c r="B163" s="35"/>
      <c r="C163" s="183" t="s">
        <v>308</v>
      </c>
      <c r="D163" s="183" t="s">
        <v>180</v>
      </c>
      <c r="E163" s="184" t="s">
        <v>5309</v>
      </c>
      <c r="F163" s="185" t="s">
        <v>5310</v>
      </c>
      <c r="G163" s="186" t="s">
        <v>496</v>
      </c>
      <c r="H163" s="187">
        <v>68.2</v>
      </c>
      <c r="I163" s="188"/>
      <c r="J163" s="189">
        <f>ROUND(I163*H163,2)</f>
        <v>0</v>
      </c>
      <c r="K163" s="185" t="s">
        <v>184</v>
      </c>
      <c r="L163" s="39"/>
      <c r="M163" s="190" t="s">
        <v>19</v>
      </c>
      <c r="N163" s="191" t="s">
        <v>46</v>
      </c>
      <c r="O163" s="61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18" t="s">
        <v>185</v>
      </c>
      <c r="AT163" s="18" t="s">
        <v>180</v>
      </c>
      <c r="AU163" s="18" t="s">
        <v>85</v>
      </c>
      <c r="AY163" s="18" t="s">
        <v>178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83</v>
      </c>
      <c r="BK163" s="194">
        <f>ROUND(I163*H163,2)</f>
        <v>0</v>
      </c>
      <c r="BL163" s="18" t="s">
        <v>185</v>
      </c>
      <c r="BM163" s="18" t="s">
        <v>5311</v>
      </c>
    </row>
    <row r="164" spans="2:65" s="1" customFormat="1" ht="11.25">
      <c r="B164" s="35"/>
      <c r="C164" s="36"/>
      <c r="D164" s="195" t="s">
        <v>187</v>
      </c>
      <c r="E164" s="36"/>
      <c r="F164" s="196" t="s">
        <v>5312</v>
      </c>
      <c r="G164" s="36"/>
      <c r="H164" s="36"/>
      <c r="I164" s="113"/>
      <c r="J164" s="36"/>
      <c r="K164" s="36"/>
      <c r="L164" s="39"/>
      <c r="M164" s="197"/>
      <c r="N164" s="61"/>
      <c r="O164" s="61"/>
      <c r="P164" s="61"/>
      <c r="Q164" s="61"/>
      <c r="R164" s="61"/>
      <c r="S164" s="61"/>
      <c r="T164" s="62"/>
      <c r="AT164" s="18" t="s">
        <v>187</v>
      </c>
      <c r="AU164" s="18" t="s">
        <v>85</v>
      </c>
    </row>
    <row r="165" spans="2:65" s="12" customFormat="1" ht="11.25">
      <c r="B165" s="198"/>
      <c r="C165" s="199"/>
      <c r="D165" s="195" t="s">
        <v>189</v>
      </c>
      <c r="E165" s="200" t="s">
        <v>19</v>
      </c>
      <c r="F165" s="201" t="s">
        <v>5265</v>
      </c>
      <c r="G165" s="199"/>
      <c r="H165" s="200" t="s">
        <v>19</v>
      </c>
      <c r="I165" s="202"/>
      <c r="J165" s="199"/>
      <c r="K165" s="199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189</v>
      </c>
      <c r="AU165" s="207" t="s">
        <v>85</v>
      </c>
      <c r="AV165" s="12" t="s">
        <v>83</v>
      </c>
      <c r="AW165" s="12" t="s">
        <v>35</v>
      </c>
      <c r="AX165" s="12" t="s">
        <v>75</v>
      </c>
      <c r="AY165" s="207" t="s">
        <v>178</v>
      </c>
    </row>
    <row r="166" spans="2:65" s="13" customFormat="1" ht="11.25">
      <c r="B166" s="208"/>
      <c r="C166" s="209"/>
      <c r="D166" s="195" t="s">
        <v>189</v>
      </c>
      <c r="E166" s="210" t="s">
        <v>19</v>
      </c>
      <c r="F166" s="211" t="s">
        <v>5313</v>
      </c>
      <c r="G166" s="209"/>
      <c r="H166" s="212">
        <v>68.2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189</v>
      </c>
      <c r="AU166" s="218" t="s">
        <v>85</v>
      </c>
      <c r="AV166" s="13" t="s">
        <v>85</v>
      </c>
      <c r="AW166" s="13" t="s">
        <v>35</v>
      </c>
      <c r="AX166" s="13" t="s">
        <v>83</v>
      </c>
      <c r="AY166" s="218" t="s">
        <v>178</v>
      </c>
    </row>
    <row r="167" spans="2:65" s="1" customFormat="1" ht="16.5" customHeight="1">
      <c r="B167" s="35"/>
      <c r="C167" s="245" t="s">
        <v>315</v>
      </c>
      <c r="D167" s="245" t="s">
        <v>970</v>
      </c>
      <c r="E167" s="246" t="s">
        <v>5314</v>
      </c>
      <c r="F167" s="247" t="s">
        <v>5315</v>
      </c>
      <c r="G167" s="248" t="s">
        <v>496</v>
      </c>
      <c r="H167" s="249">
        <v>71.61</v>
      </c>
      <c r="I167" s="250"/>
      <c r="J167" s="251">
        <f>ROUND(I167*H167,2)</f>
        <v>0</v>
      </c>
      <c r="K167" s="247" t="s">
        <v>184</v>
      </c>
      <c r="L167" s="252"/>
      <c r="M167" s="253" t="s">
        <v>19</v>
      </c>
      <c r="N167" s="254" t="s">
        <v>46</v>
      </c>
      <c r="O167" s="61"/>
      <c r="P167" s="192">
        <f>O167*H167</f>
        <v>0</v>
      </c>
      <c r="Q167" s="192">
        <v>1.1999999999999999E-3</v>
      </c>
      <c r="R167" s="192">
        <f>Q167*H167</f>
        <v>8.5931999999999994E-2</v>
      </c>
      <c r="S167" s="192">
        <v>0</v>
      </c>
      <c r="T167" s="193">
        <f>S167*H167</f>
        <v>0</v>
      </c>
      <c r="AR167" s="18" t="s">
        <v>230</v>
      </c>
      <c r="AT167" s="18" t="s">
        <v>970</v>
      </c>
      <c r="AU167" s="18" t="s">
        <v>85</v>
      </c>
      <c r="AY167" s="18" t="s">
        <v>178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83</v>
      </c>
      <c r="BK167" s="194">
        <f>ROUND(I167*H167,2)</f>
        <v>0</v>
      </c>
      <c r="BL167" s="18" t="s">
        <v>185</v>
      </c>
      <c r="BM167" s="18" t="s">
        <v>5316</v>
      </c>
    </row>
    <row r="168" spans="2:65" s="1" customFormat="1" ht="11.25">
      <c r="B168" s="35"/>
      <c r="C168" s="36"/>
      <c r="D168" s="195" t="s">
        <v>187</v>
      </c>
      <c r="E168" s="36"/>
      <c r="F168" s="196" t="s">
        <v>5315</v>
      </c>
      <c r="G168" s="36"/>
      <c r="H168" s="36"/>
      <c r="I168" s="113"/>
      <c r="J168" s="36"/>
      <c r="K168" s="36"/>
      <c r="L168" s="39"/>
      <c r="M168" s="197"/>
      <c r="N168" s="61"/>
      <c r="O168" s="61"/>
      <c r="P168" s="61"/>
      <c r="Q168" s="61"/>
      <c r="R168" s="61"/>
      <c r="S168" s="61"/>
      <c r="T168" s="62"/>
      <c r="AT168" s="18" t="s">
        <v>187</v>
      </c>
      <c r="AU168" s="18" t="s">
        <v>85</v>
      </c>
    </row>
    <row r="169" spans="2:65" s="1" customFormat="1" ht="78">
      <c r="B169" s="35"/>
      <c r="C169" s="36"/>
      <c r="D169" s="195" t="s">
        <v>333</v>
      </c>
      <c r="E169" s="36"/>
      <c r="F169" s="241" t="s">
        <v>5317</v>
      </c>
      <c r="G169" s="36"/>
      <c r="H169" s="36"/>
      <c r="I169" s="113"/>
      <c r="J169" s="36"/>
      <c r="K169" s="36"/>
      <c r="L169" s="39"/>
      <c r="M169" s="197"/>
      <c r="N169" s="61"/>
      <c r="O169" s="61"/>
      <c r="P169" s="61"/>
      <c r="Q169" s="61"/>
      <c r="R169" s="61"/>
      <c r="S169" s="61"/>
      <c r="T169" s="62"/>
      <c r="AT169" s="18" t="s">
        <v>333</v>
      </c>
      <c r="AU169" s="18" t="s">
        <v>85</v>
      </c>
    </row>
    <row r="170" spans="2:65" s="13" customFormat="1" ht="11.25">
      <c r="B170" s="208"/>
      <c r="C170" s="209"/>
      <c r="D170" s="195" t="s">
        <v>189</v>
      </c>
      <c r="E170" s="209"/>
      <c r="F170" s="211" t="s">
        <v>5318</v>
      </c>
      <c r="G170" s="209"/>
      <c r="H170" s="212">
        <v>71.61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189</v>
      </c>
      <c r="AU170" s="218" t="s">
        <v>85</v>
      </c>
      <c r="AV170" s="13" t="s">
        <v>85</v>
      </c>
      <c r="AW170" s="13" t="s">
        <v>4</v>
      </c>
      <c r="AX170" s="13" t="s">
        <v>83</v>
      </c>
      <c r="AY170" s="218" t="s">
        <v>178</v>
      </c>
    </row>
    <row r="171" spans="2:65" s="1" customFormat="1" ht="16.5" customHeight="1">
      <c r="B171" s="35"/>
      <c r="C171" s="183" t="s">
        <v>7</v>
      </c>
      <c r="D171" s="183" t="s">
        <v>180</v>
      </c>
      <c r="E171" s="184" t="s">
        <v>5319</v>
      </c>
      <c r="F171" s="185" t="s">
        <v>5320</v>
      </c>
      <c r="G171" s="186" t="s">
        <v>496</v>
      </c>
      <c r="H171" s="187">
        <v>152.4</v>
      </c>
      <c r="I171" s="188"/>
      <c r="J171" s="189">
        <f>ROUND(I171*H171,2)</f>
        <v>0</v>
      </c>
      <c r="K171" s="185" t="s">
        <v>184</v>
      </c>
      <c r="L171" s="39"/>
      <c r="M171" s="190" t="s">
        <v>19</v>
      </c>
      <c r="N171" s="191" t="s">
        <v>46</v>
      </c>
      <c r="O171" s="61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18" t="s">
        <v>185</v>
      </c>
      <c r="AT171" s="18" t="s">
        <v>180</v>
      </c>
      <c r="AU171" s="18" t="s">
        <v>85</v>
      </c>
      <c r="AY171" s="18" t="s">
        <v>178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83</v>
      </c>
      <c r="BK171" s="194">
        <f>ROUND(I171*H171,2)</f>
        <v>0</v>
      </c>
      <c r="BL171" s="18" t="s">
        <v>185</v>
      </c>
      <c r="BM171" s="18" t="s">
        <v>5321</v>
      </c>
    </row>
    <row r="172" spans="2:65" s="1" customFormat="1" ht="11.25">
      <c r="B172" s="35"/>
      <c r="C172" s="36"/>
      <c r="D172" s="195" t="s">
        <v>187</v>
      </c>
      <c r="E172" s="36"/>
      <c r="F172" s="196" t="s">
        <v>5322</v>
      </c>
      <c r="G172" s="36"/>
      <c r="H172" s="36"/>
      <c r="I172" s="113"/>
      <c r="J172" s="36"/>
      <c r="K172" s="36"/>
      <c r="L172" s="39"/>
      <c r="M172" s="197"/>
      <c r="N172" s="61"/>
      <c r="O172" s="61"/>
      <c r="P172" s="61"/>
      <c r="Q172" s="61"/>
      <c r="R172" s="61"/>
      <c r="S172" s="61"/>
      <c r="T172" s="62"/>
      <c r="AT172" s="18" t="s">
        <v>187</v>
      </c>
      <c r="AU172" s="18" t="s">
        <v>85</v>
      </c>
    </row>
    <row r="173" spans="2:65" s="13" customFormat="1" ht="11.25">
      <c r="B173" s="208"/>
      <c r="C173" s="209"/>
      <c r="D173" s="195" t="s">
        <v>189</v>
      </c>
      <c r="E173" s="210" t="s">
        <v>19</v>
      </c>
      <c r="F173" s="211" t="s">
        <v>5323</v>
      </c>
      <c r="G173" s="209"/>
      <c r="H173" s="212">
        <v>152.4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83</v>
      </c>
      <c r="AY173" s="218" t="s">
        <v>178</v>
      </c>
    </row>
    <row r="174" spans="2:65" s="1" customFormat="1" ht="28.5" customHeight="1">
      <c r="B174" s="35"/>
      <c r="C174" s="245" t="s">
        <v>329</v>
      </c>
      <c r="D174" s="245" t="s">
        <v>970</v>
      </c>
      <c r="E174" s="246" t="s">
        <v>5324</v>
      </c>
      <c r="F174" s="247" t="s">
        <v>5325</v>
      </c>
      <c r="G174" s="248" t="s">
        <v>5326</v>
      </c>
      <c r="H174" s="249">
        <v>9</v>
      </c>
      <c r="I174" s="250"/>
      <c r="J174" s="251">
        <f>ROUND(I174*H174,2)</f>
        <v>0</v>
      </c>
      <c r="K174" s="247" t="s">
        <v>1889</v>
      </c>
      <c r="L174" s="252"/>
      <c r="M174" s="253" t="s">
        <v>19</v>
      </c>
      <c r="N174" s="254" t="s">
        <v>46</v>
      </c>
      <c r="O174" s="61"/>
      <c r="P174" s="192">
        <f>O174*H174</f>
        <v>0</v>
      </c>
      <c r="Q174" s="192">
        <v>0.11700000000000001</v>
      </c>
      <c r="R174" s="192">
        <f>Q174*H174</f>
        <v>1.0530000000000002</v>
      </c>
      <c r="S174" s="192">
        <v>0</v>
      </c>
      <c r="T174" s="193">
        <f>S174*H174</f>
        <v>0</v>
      </c>
      <c r="AR174" s="18" t="s">
        <v>230</v>
      </c>
      <c r="AT174" s="18" t="s">
        <v>970</v>
      </c>
      <c r="AU174" s="18" t="s">
        <v>85</v>
      </c>
      <c r="AY174" s="18" t="s">
        <v>178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83</v>
      </c>
      <c r="BK174" s="194">
        <f>ROUND(I174*H174,2)</f>
        <v>0</v>
      </c>
      <c r="BL174" s="18" t="s">
        <v>185</v>
      </c>
      <c r="BM174" s="18" t="s">
        <v>5327</v>
      </c>
    </row>
    <row r="175" spans="2:65" s="1" customFormat="1" ht="11.25">
      <c r="B175" s="35"/>
      <c r="C175" s="36"/>
      <c r="D175" s="195" t="s">
        <v>187</v>
      </c>
      <c r="E175" s="36"/>
      <c r="F175" s="196" t="s">
        <v>5325</v>
      </c>
      <c r="G175" s="36"/>
      <c r="H175" s="36"/>
      <c r="I175" s="113"/>
      <c r="J175" s="36"/>
      <c r="K175" s="36"/>
      <c r="L175" s="39"/>
      <c r="M175" s="197"/>
      <c r="N175" s="61"/>
      <c r="O175" s="61"/>
      <c r="P175" s="61"/>
      <c r="Q175" s="61"/>
      <c r="R175" s="61"/>
      <c r="S175" s="61"/>
      <c r="T175" s="62"/>
      <c r="AT175" s="18" t="s">
        <v>187</v>
      </c>
      <c r="AU175" s="18" t="s">
        <v>85</v>
      </c>
    </row>
    <row r="176" spans="2:65" s="1" customFormat="1" ht="136.5">
      <c r="B176" s="35"/>
      <c r="C176" s="36"/>
      <c r="D176" s="195" t="s">
        <v>333</v>
      </c>
      <c r="E176" s="36"/>
      <c r="F176" s="241" t="s">
        <v>5328</v>
      </c>
      <c r="G176" s="36"/>
      <c r="H176" s="36"/>
      <c r="I176" s="113"/>
      <c r="J176" s="36"/>
      <c r="K176" s="36"/>
      <c r="L176" s="39"/>
      <c r="M176" s="197"/>
      <c r="N176" s="61"/>
      <c r="O176" s="61"/>
      <c r="P176" s="61"/>
      <c r="Q176" s="61"/>
      <c r="R176" s="61"/>
      <c r="S176" s="61"/>
      <c r="T176" s="62"/>
      <c r="AT176" s="18" t="s">
        <v>333</v>
      </c>
      <c r="AU176" s="18" t="s">
        <v>85</v>
      </c>
    </row>
    <row r="177" spans="2:65" s="12" customFormat="1" ht="11.25">
      <c r="B177" s="198"/>
      <c r="C177" s="199"/>
      <c r="D177" s="195" t="s">
        <v>189</v>
      </c>
      <c r="E177" s="200" t="s">
        <v>19</v>
      </c>
      <c r="F177" s="201" t="s">
        <v>5329</v>
      </c>
      <c r="G177" s="199"/>
      <c r="H177" s="200" t="s">
        <v>19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189</v>
      </c>
      <c r="AU177" s="207" t="s">
        <v>85</v>
      </c>
      <c r="AV177" s="12" t="s">
        <v>83</v>
      </c>
      <c r="AW177" s="12" t="s">
        <v>35</v>
      </c>
      <c r="AX177" s="12" t="s">
        <v>75</v>
      </c>
      <c r="AY177" s="207" t="s">
        <v>178</v>
      </c>
    </row>
    <row r="178" spans="2:65" s="12" customFormat="1" ht="11.25">
      <c r="B178" s="198"/>
      <c r="C178" s="199"/>
      <c r="D178" s="195" t="s">
        <v>189</v>
      </c>
      <c r="E178" s="200" t="s">
        <v>19</v>
      </c>
      <c r="F178" s="201" t="s">
        <v>5330</v>
      </c>
      <c r="G178" s="199"/>
      <c r="H178" s="200" t="s">
        <v>19</v>
      </c>
      <c r="I178" s="202"/>
      <c r="J178" s="199"/>
      <c r="K178" s="199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189</v>
      </c>
      <c r="AU178" s="207" t="s">
        <v>85</v>
      </c>
      <c r="AV178" s="12" t="s">
        <v>83</v>
      </c>
      <c r="AW178" s="12" t="s">
        <v>35</v>
      </c>
      <c r="AX178" s="12" t="s">
        <v>75</v>
      </c>
      <c r="AY178" s="207" t="s">
        <v>178</v>
      </c>
    </row>
    <row r="179" spans="2:65" s="13" customFormat="1" ht="11.25">
      <c r="B179" s="208"/>
      <c r="C179" s="209"/>
      <c r="D179" s="195" t="s">
        <v>189</v>
      </c>
      <c r="E179" s="210" t="s">
        <v>19</v>
      </c>
      <c r="F179" s="211" t="s">
        <v>216</v>
      </c>
      <c r="G179" s="209"/>
      <c r="H179" s="212">
        <v>9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189</v>
      </c>
      <c r="AU179" s="218" t="s">
        <v>85</v>
      </c>
      <c r="AV179" s="13" t="s">
        <v>85</v>
      </c>
      <c r="AW179" s="13" t="s">
        <v>35</v>
      </c>
      <c r="AX179" s="13" t="s">
        <v>83</v>
      </c>
      <c r="AY179" s="218" t="s">
        <v>178</v>
      </c>
    </row>
    <row r="180" spans="2:65" s="1" customFormat="1" ht="16.5" customHeight="1">
      <c r="B180" s="35"/>
      <c r="C180" s="183" t="s">
        <v>335</v>
      </c>
      <c r="D180" s="183" t="s">
        <v>180</v>
      </c>
      <c r="E180" s="184" t="s">
        <v>5331</v>
      </c>
      <c r="F180" s="185" t="s">
        <v>5332</v>
      </c>
      <c r="G180" s="186" t="s">
        <v>496</v>
      </c>
      <c r="H180" s="187">
        <v>1135.8</v>
      </c>
      <c r="I180" s="188"/>
      <c r="J180" s="189">
        <f>ROUND(I180*H180,2)</f>
        <v>0</v>
      </c>
      <c r="K180" s="185" t="s">
        <v>184</v>
      </c>
      <c r="L180" s="39"/>
      <c r="M180" s="190" t="s">
        <v>19</v>
      </c>
      <c r="N180" s="191" t="s">
        <v>46</v>
      </c>
      <c r="O180" s="61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18" t="s">
        <v>185</v>
      </c>
      <c r="AT180" s="18" t="s">
        <v>180</v>
      </c>
      <c r="AU180" s="18" t="s">
        <v>85</v>
      </c>
      <c r="AY180" s="18" t="s">
        <v>178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83</v>
      </c>
      <c r="BK180" s="194">
        <f>ROUND(I180*H180,2)</f>
        <v>0</v>
      </c>
      <c r="BL180" s="18" t="s">
        <v>185</v>
      </c>
      <c r="BM180" s="18" t="s">
        <v>5333</v>
      </c>
    </row>
    <row r="181" spans="2:65" s="1" customFormat="1" ht="11.25">
      <c r="B181" s="35"/>
      <c r="C181" s="36"/>
      <c r="D181" s="195" t="s">
        <v>187</v>
      </c>
      <c r="E181" s="36"/>
      <c r="F181" s="196" t="s">
        <v>5334</v>
      </c>
      <c r="G181" s="36"/>
      <c r="H181" s="36"/>
      <c r="I181" s="113"/>
      <c r="J181" s="36"/>
      <c r="K181" s="36"/>
      <c r="L181" s="39"/>
      <c r="M181" s="197"/>
      <c r="N181" s="61"/>
      <c r="O181" s="61"/>
      <c r="P181" s="61"/>
      <c r="Q181" s="61"/>
      <c r="R181" s="61"/>
      <c r="S181" s="61"/>
      <c r="T181" s="62"/>
      <c r="AT181" s="18" t="s">
        <v>187</v>
      </c>
      <c r="AU181" s="18" t="s">
        <v>85</v>
      </c>
    </row>
    <row r="182" spans="2:65" s="12" customFormat="1" ht="11.25">
      <c r="B182" s="198"/>
      <c r="C182" s="199"/>
      <c r="D182" s="195" t="s">
        <v>189</v>
      </c>
      <c r="E182" s="200" t="s">
        <v>19</v>
      </c>
      <c r="F182" s="201" t="s">
        <v>5335</v>
      </c>
      <c r="G182" s="199"/>
      <c r="H182" s="200" t="s">
        <v>19</v>
      </c>
      <c r="I182" s="202"/>
      <c r="J182" s="199"/>
      <c r="K182" s="199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189</v>
      </c>
      <c r="AU182" s="207" t="s">
        <v>85</v>
      </c>
      <c r="AV182" s="12" t="s">
        <v>83</v>
      </c>
      <c r="AW182" s="12" t="s">
        <v>35</v>
      </c>
      <c r="AX182" s="12" t="s">
        <v>75</v>
      </c>
      <c r="AY182" s="207" t="s">
        <v>178</v>
      </c>
    </row>
    <row r="183" spans="2:65" s="13" customFormat="1" ht="11.25">
      <c r="B183" s="208"/>
      <c r="C183" s="209"/>
      <c r="D183" s="195" t="s">
        <v>189</v>
      </c>
      <c r="E183" s="210" t="s">
        <v>19</v>
      </c>
      <c r="F183" s="211" t="s">
        <v>5336</v>
      </c>
      <c r="G183" s="209"/>
      <c r="H183" s="212">
        <v>1066.8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189</v>
      </c>
      <c r="AU183" s="218" t="s">
        <v>85</v>
      </c>
      <c r="AV183" s="13" t="s">
        <v>85</v>
      </c>
      <c r="AW183" s="13" t="s">
        <v>35</v>
      </c>
      <c r="AX183" s="13" t="s">
        <v>75</v>
      </c>
      <c r="AY183" s="218" t="s">
        <v>178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5337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3" customFormat="1" ht="11.25">
      <c r="B185" s="208"/>
      <c r="C185" s="209"/>
      <c r="D185" s="195" t="s">
        <v>189</v>
      </c>
      <c r="E185" s="210" t="s">
        <v>19</v>
      </c>
      <c r="F185" s="211" t="s">
        <v>1284</v>
      </c>
      <c r="G185" s="209"/>
      <c r="H185" s="212">
        <v>69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189</v>
      </c>
      <c r="AU185" s="218" t="s">
        <v>85</v>
      </c>
      <c r="AV185" s="13" t="s">
        <v>85</v>
      </c>
      <c r="AW185" s="13" t="s">
        <v>35</v>
      </c>
      <c r="AX185" s="13" t="s">
        <v>75</v>
      </c>
      <c r="AY185" s="218" t="s">
        <v>178</v>
      </c>
    </row>
    <row r="186" spans="2:65" s="14" customFormat="1" ht="11.25">
      <c r="B186" s="219"/>
      <c r="C186" s="220"/>
      <c r="D186" s="195" t="s">
        <v>189</v>
      </c>
      <c r="E186" s="221" t="s">
        <v>19</v>
      </c>
      <c r="F186" s="222" t="s">
        <v>258</v>
      </c>
      <c r="G186" s="220"/>
      <c r="H186" s="223">
        <v>1135.8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189</v>
      </c>
      <c r="AU186" s="229" t="s">
        <v>85</v>
      </c>
      <c r="AV186" s="14" t="s">
        <v>185</v>
      </c>
      <c r="AW186" s="14" t="s">
        <v>35</v>
      </c>
      <c r="AX186" s="14" t="s">
        <v>83</v>
      </c>
      <c r="AY186" s="229" t="s">
        <v>178</v>
      </c>
    </row>
    <row r="187" spans="2:65" s="1" customFormat="1" ht="16.5" customHeight="1">
      <c r="B187" s="35"/>
      <c r="C187" s="245" t="s">
        <v>341</v>
      </c>
      <c r="D187" s="245" t="s">
        <v>970</v>
      </c>
      <c r="E187" s="246" t="s">
        <v>5338</v>
      </c>
      <c r="F187" s="247" t="s">
        <v>5339</v>
      </c>
      <c r="G187" s="248" t="s">
        <v>496</v>
      </c>
      <c r="H187" s="249">
        <v>1192.5899999999999</v>
      </c>
      <c r="I187" s="250"/>
      <c r="J187" s="251">
        <f>ROUND(I187*H187,2)</f>
        <v>0</v>
      </c>
      <c r="K187" s="247" t="s">
        <v>184</v>
      </c>
      <c r="L187" s="252"/>
      <c r="M187" s="253" t="s">
        <v>19</v>
      </c>
      <c r="N187" s="254" t="s">
        <v>46</v>
      </c>
      <c r="O187" s="61"/>
      <c r="P187" s="192">
        <f>O187*H187</f>
        <v>0</v>
      </c>
      <c r="Q187" s="192">
        <v>4.0000000000000003E-5</v>
      </c>
      <c r="R187" s="192">
        <f>Q187*H187</f>
        <v>4.7703599999999999E-2</v>
      </c>
      <c r="S187" s="192">
        <v>0</v>
      </c>
      <c r="T187" s="193">
        <f>S187*H187</f>
        <v>0</v>
      </c>
      <c r="AR187" s="18" t="s">
        <v>230</v>
      </c>
      <c r="AT187" s="18" t="s">
        <v>970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185</v>
      </c>
      <c r="BM187" s="18" t="s">
        <v>5340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5339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3" customFormat="1" ht="11.25">
      <c r="B189" s="208"/>
      <c r="C189" s="209"/>
      <c r="D189" s="195" t="s">
        <v>189</v>
      </c>
      <c r="E189" s="209"/>
      <c r="F189" s="211" t="s">
        <v>5341</v>
      </c>
      <c r="G189" s="209"/>
      <c r="H189" s="212">
        <v>1192.5899999999999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189</v>
      </c>
      <c r="AU189" s="218" t="s">
        <v>85</v>
      </c>
      <c r="AV189" s="13" t="s">
        <v>85</v>
      </c>
      <c r="AW189" s="13" t="s">
        <v>4</v>
      </c>
      <c r="AX189" s="13" t="s">
        <v>83</v>
      </c>
      <c r="AY189" s="218" t="s">
        <v>178</v>
      </c>
    </row>
    <row r="190" spans="2:65" s="1" customFormat="1" ht="16.5" customHeight="1">
      <c r="B190" s="35"/>
      <c r="C190" s="183" t="s">
        <v>346</v>
      </c>
      <c r="D190" s="183" t="s">
        <v>180</v>
      </c>
      <c r="E190" s="184" t="s">
        <v>5342</v>
      </c>
      <c r="F190" s="185" t="s">
        <v>5343</v>
      </c>
      <c r="G190" s="186" t="s">
        <v>496</v>
      </c>
      <c r="H190" s="187">
        <v>491.7</v>
      </c>
      <c r="I190" s="188"/>
      <c r="J190" s="189">
        <f>ROUND(I190*H190,2)</f>
        <v>0</v>
      </c>
      <c r="K190" s="185" t="s">
        <v>184</v>
      </c>
      <c r="L190" s="39"/>
      <c r="M190" s="190" t="s">
        <v>19</v>
      </c>
      <c r="N190" s="191" t="s">
        <v>46</v>
      </c>
      <c r="O190" s="61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18" t="s">
        <v>185</v>
      </c>
      <c r="AT190" s="18" t="s">
        <v>180</v>
      </c>
      <c r="AU190" s="18" t="s">
        <v>85</v>
      </c>
      <c r="AY190" s="18" t="s">
        <v>178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83</v>
      </c>
      <c r="BK190" s="194">
        <f>ROUND(I190*H190,2)</f>
        <v>0</v>
      </c>
      <c r="BL190" s="18" t="s">
        <v>185</v>
      </c>
      <c r="BM190" s="18" t="s">
        <v>5344</v>
      </c>
    </row>
    <row r="191" spans="2:65" s="1" customFormat="1" ht="11.25">
      <c r="B191" s="35"/>
      <c r="C191" s="36"/>
      <c r="D191" s="195" t="s">
        <v>187</v>
      </c>
      <c r="E191" s="36"/>
      <c r="F191" s="196" t="s">
        <v>5345</v>
      </c>
      <c r="G191" s="36"/>
      <c r="H191" s="36"/>
      <c r="I191" s="113"/>
      <c r="J191" s="36"/>
      <c r="K191" s="36"/>
      <c r="L191" s="39"/>
      <c r="M191" s="197"/>
      <c r="N191" s="61"/>
      <c r="O191" s="61"/>
      <c r="P191" s="61"/>
      <c r="Q191" s="61"/>
      <c r="R191" s="61"/>
      <c r="S191" s="61"/>
      <c r="T191" s="62"/>
      <c r="AT191" s="18" t="s">
        <v>187</v>
      </c>
      <c r="AU191" s="18" t="s">
        <v>85</v>
      </c>
    </row>
    <row r="192" spans="2:65" s="12" customFormat="1" ht="11.25">
      <c r="B192" s="198"/>
      <c r="C192" s="199"/>
      <c r="D192" s="195" t="s">
        <v>189</v>
      </c>
      <c r="E192" s="200" t="s">
        <v>19</v>
      </c>
      <c r="F192" s="201" t="s">
        <v>5346</v>
      </c>
      <c r="G192" s="199"/>
      <c r="H192" s="200" t="s">
        <v>19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189</v>
      </c>
      <c r="AU192" s="207" t="s">
        <v>85</v>
      </c>
      <c r="AV192" s="12" t="s">
        <v>83</v>
      </c>
      <c r="AW192" s="12" t="s">
        <v>35</v>
      </c>
      <c r="AX192" s="12" t="s">
        <v>75</v>
      </c>
      <c r="AY192" s="207" t="s">
        <v>178</v>
      </c>
    </row>
    <row r="193" spans="2:65" s="13" customFormat="1" ht="11.25">
      <c r="B193" s="208"/>
      <c r="C193" s="209"/>
      <c r="D193" s="195" t="s">
        <v>189</v>
      </c>
      <c r="E193" s="210" t="s">
        <v>19</v>
      </c>
      <c r="F193" s="211" t="s">
        <v>5347</v>
      </c>
      <c r="G193" s="209"/>
      <c r="H193" s="212">
        <v>457.2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189</v>
      </c>
      <c r="AU193" s="218" t="s">
        <v>85</v>
      </c>
      <c r="AV193" s="13" t="s">
        <v>85</v>
      </c>
      <c r="AW193" s="13" t="s">
        <v>35</v>
      </c>
      <c r="AX193" s="13" t="s">
        <v>75</v>
      </c>
      <c r="AY193" s="218" t="s">
        <v>178</v>
      </c>
    </row>
    <row r="194" spans="2:65" s="12" customFormat="1" ht="11.25">
      <c r="B194" s="198"/>
      <c r="C194" s="199"/>
      <c r="D194" s="195" t="s">
        <v>189</v>
      </c>
      <c r="E194" s="200" t="s">
        <v>19</v>
      </c>
      <c r="F194" s="201" t="s">
        <v>5348</v>
      </c>
      <c r="G194" s="199"/>
      <c r="H194" s="200" t="s">
        <v>19</v>
      </c>
      <c r="I194" s="202"/>
      <c r="J194" s="199"/>
      <c r="K194" s="199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189</v>
      </c>
      <c r="AU194" s="207" t="s">
        <v>85</v>
      </c>
      <c r="AV194" s="12" t="s">
        <v>83</v>
      </c>
      <c r="AW194" s="12" t="s">
        <v>35</v>
      </c>
      <c r="AX194" s="12" t="s">
        <v>75</v>
      </c>
      <c r="AY194" s="207" t="s">
        <v>178</v>
      </c>
    </row>
    <row r="195" spans="2:65" s="13" customFormat="1" ht="11.25">
      <c r="B195" s="208"/>
      <c r="C195" s="209"/>
      <c r="D195" s="195" t="s">
        <v>189</v>
      </c>
      <c r="E195" s="210" t="s">
        <v>19</v>
      </c>
      <c r="F195" s="211" t="s">
        <v>5349</v>
      </c>
      <c r="G195" s="209"/>
      <c r="H195" s="212">
        <v>34.5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189</v>
      </c>
      <c r="AU195" s="218" t="s">
        <v>85</v>
      </c>
      <c r="AV195" s="13" t="s">
        <v>85</v>
      </c>
      <c r="AW195" s="13" t="s">
        <v>35</v>
      </c>
      <c r="AX195" s="13" t="s">
        <v>75</v>
      </c>
      <c r="AY195" s="218" t="s">
        <v>178</v>
      </c>
    </row>
    <row r="196" spans="2:65" s="14" customFormat="1" ht="11.25">
      <c r="B196" s="219"/>
      <c r="C196" s="220"/>
      <c r="D196" s="195" t="s">
        <v>189</v>
      </c>
      <c r="E196" s="221" t="s">
        <v>19</v>
      </c>
      <c r="F196" s="222" t="s">
        <v>258</v>
      </c>
      <c r="G196" s="220"/>
      <c r="H196" s="223">
        <v>491.7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189</v>
      </c>
      <c r="AU196" s="229" t="s">
        <v>85</v>
      </c>
      <c r="AV196" s="14" t="s">
        <v>185</v>
      </c>
      <c r="AW196" s="14" t="s">
        <v>35</v>
      </c>
      <c r="AX196" s="14" t="s">
        <v>83</v>
      </c>
      <c r="AY196" s="229" t="s">
        <v>178</v>
      </c>
    </row>
    <row r="197" spans="2:65" s="1" customFormat="1" ht="25.5" customHeight="1">
      <c r="B197" s="35"/>
      <c r="C197" s="245" t="s">
        <v>350</v>
      </c>
      <c r="D197" s="245" t="s">
        <v>970</v>
      </c>
      <c r="E197" s="246" t="s">
        <v>5350</v>
      </c>
      <c r="F197" s="247" t="s">
        <v>5351</v>
      </c>
      <c r="G197" s="248" t="s">
        <v>496</v>
      </c>
      <c r="H197" s="249">
        <v>516.28499999999997</v>
      </c>
      <c r="I197" s="250"/>
      <c r="J197" s="251">
        <f>ROUND(I197*H197,2)</f>
        <v>0</v>
      </c>
      <c r="K197" s="247" t="s">
        <v>184</v>
      </c>
      <c r="L197" s="252"/>
      <c r="M197" s="253" t="s">
        <v>19</v>
      </c>
      <c r="N197" s="254" t="s">
        <v>46</v>
      </c>
      <c r="O197" s="61"/>
      <c r="P197" s="192">
        <f>O197*H197</f>
        <v>0</v>
      </c>
      <c r="Q197" s="192">
        <v>2.0000000000000002E-5</v>
      </c>
      <c r="R197" s="192">
        <f>Q197*H197</f>
        <v>1.03257E-2</v>
      </c>
      <c r="S197" s="192">
        <v>0</v>
      </c>
      <c r="T197" s="193">
        <f>S197*H197</f>
        <v>0</v>
      </c>
      <c r="AR197" s="18" t="s">
        <v>230</v>
      </c>
      <c r="AT197" s="18" t="s">
        <v>970</v>
      </c>
      <c r="AU197" s="18" t="s">
        <v>85</v>
      </c>
      <c r="AY197" s="18" t="s">
        <v>178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83</v>
      </c>
      <c r="BK197" s="194">
        <f>ROUND(I197*H197,2)</f>
        <v>0</v>
      </c>
      <c r="BL197" s="18" t="s">
        <v>185</v>
      </c>
      <c r="BM197" s="18" t="s">
        <v>5352</v>
      </c>
    </row>
    <row r="198" spans="2:65" s="1" customFormat="1" ht="11.25">
      <c r="B198" s="35"/>
      <c r="C198" s="36"/>
      <c r="D198" s="195" t="s">
        <v>187</v>
      </c>
      <c r="E198" s="36"/>
      <c r="F198" s="196" t="s">
        <v>5351</v>
      </c>
      <c r="G198" s="36"/>
      <c r="H198" s="36"/>
      <c r="I198" s="113"/>
      <c r="J198" s="36"/>
      <c r="K198" s="36"/>
      <c r="L198" s="39"/>
      <c r="M198" s="197"/>
      <c r="N198" s="61"/>
      <c r="O198" s="61"/>
      <c r="P198" s="61"/>
      <c r="Q198" s="61"/>
      <c r="R198" s="61"/>
      <c r="S198" s="61"/>
      <c r="T198" s="62"/>
      <c r="AT198" s="18" t="s">
        <v>187</v>
      </c>
      <c r="AU198" s="18" t="s">
        <v>85</v>
      </c>
    </row>
    <row r="199" spans="2:65" s="13" customFormat="1" ht="11.25">
      <c r="B199" s="208"/>
      <c r="C199" s="209"/>
      <c r="D199" s="195" t="s">
        <v>189</v>
      </c>
      <c r="E199" s="209"/>
      <c r="F199" s="211" t="s">
        <v>5353</v>
      </c>
      <c r="G199" s="209"/>
      <c r="H199" s="212">
        <v>516.28499999999997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189</v>
      </c>
      <c r="AU199" s="218" t="s">
        <v>85</v>
      </c>
      <c r="AV199" s="13" t="s">
        <v>85</v>
      </c>
      <c r="AW199" s="13" t="s">
        <v>4</v>
      </c>
      <c r="AX199" s="13" t="s">
        <v>83</v>
      </c>
      <c r="AY199" s="218" t="s">
        <v>178</v>
      </c>
    </row>
    <row r="200" spans="2:65" s="1" customFormat="1" ht="28.5" customHeight="1">
      <c r="B200" s="35"/>
      <c r="C200" s="245" t="s">
        <v>359</v>
      </c>
      <c r="D200" s="245" t="s">
        <v>970</v>
      </c>
      <c r="E200" s="246" t="s">
        <v>5354</v>
      </c>
      <c r="F200" s="247" t="s">
        <v>5355</v>
      </c>
      <c r="G200" s="248" t="s">
        <v>3315</v>
      </c>
      <c r="H200" s="249">
        <v>1</v>
      </c>
      <c r="I200" s="250"/>
      <c r="J200" s="251">
        <f>ROUND(I200*H200,2)</f>
        <v>0</v>
      </c>
      <c r="K200" s="247" t="s">
        <v>1889</v>
      </c>
      <c r="L200" s="252"/>
      <c r="M200" s="253" t="s">
        <v>19</v>
      </c>
      <c r="N200" s="254" t="s">
        <v>46</v>
      </c>
      <c r="O200" s="61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8" t="s">
        <v>230</v>
      </c>
      <c r="AT200" s="18" t="s">
        <v>970</v>
      </c>
      <c r="AU200" s="18" t="s">
        <v>85</v>
      </c>
      <c r="AY200" s="18" t="s">
        <v>178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83</v>
      </c>
      <c r="BK200" s="194">
        <f>ROUND(I200*H200,2)</f>
        <v>0</v>
      </c>
      <c r="BL200" s="18" t="s">
        <v>185</v>
      </c>
      <c r="BM200" s="18" t="s">
        <v>5356</v>
      </c>
    </row>
    <row r="201" spans="2:65" s="1" customFormat="1" ht="11.25">
      <c r="B201" s="35"/>
      <c r="C201" s="36"/>
      <c r="D201" s="195" t="s">
        <v>187</v>
      </c>
      <c r="E201" s="36"/>
      <c r="F201" s="196" t="s">
        <v>5355</v>
      </c>
      <c r="G201" s="36"/>
      <c r="H201" s="36"/>
      <c r="I201" s="113"/>
      <c r="J201" s="36"/>
      <c r="K201" s="36"/>
      <c r="L201" s="39"/>
      <c r="M201" s="197"/>
      <c r="N201" s="61"/>
      <c r="O201" s="61"/>
      <c r="P201" s="61"/>
      <c r="Q201" s="61"/>
      <c r="R201" s="61"/>
      <c r="S201" s="61"/>
      <c r="T201" s="62"/>
      <c r="AT201" s="18" t="s">
        <v>187</v>
      </c>
      <c r="AU201" s="18" t="s">
        <v>85</v>
      </c>
    </row>
    <row r="202" spans="2:65" s="1" customFormat="1" ht="16.5" customHeight="1">
      <c r="B202" s="35"/>
      <c r="C202" s="183" t="s">
        <v>374</v>
      </c>
      <c r="D202" s="183" t="s">
        <v>180</v>
      </c>
      <c r="E202" s="184" t="s">
        <v>5357</v>
      </c>
      <c r="F202" s="185" t="s">
        <v>5358</v>
      </c>
      <c r="G202" s="186" t="s">
        <v>291</v>
      </c>
      <c r="H202" s="187">
        <v>4</v>
      </c>
      <c r="I202" s="188"/>
      <c r="J202" s="189">
        <f>ROUND(I202*H202,2)</f>
        <v>0</v>
      </c>
      <c r="K202" s="185" t="s">
        <v>212</v>
      </c>
      <c r="L202" s="39"/>
      <c r="M202" s="190" t="s">
        <v>19</v>
      </c>
      <c r="N202" s="191" t="s">
        <v>46</v>
      </c>
      <c r="O202" s="61"/>
      <c r="P202" s="192">
        <f>O202*H202</f>
        <v>0</v>
      </c>
      <c r="Q202" s="192">
        <v>1.0999999999999999E-2</v>
      </c>
      <c r="R202" s="192">
        <f>Q202*H202</f>
        <v>4.3999999999999997E-2</v>
      </c>
      <c r="S202" s="192">
        <v>0</v>
      </c>
      <c r="T202" s="193">
        <f>S202*H202</f>
        <v>0</v>
      </c>
      <c r="AR202" s="18" t="s">
        <v>185</v>
      </c>
      <c r="AT202" s="18" t="s">
        <v>180</v>
      </c>
      <c r="AU202" s="18" t="s">
        <v>85</v>
      </c>
      <c r="AY202" s="18" t="s">
        <v>178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83</v>
      </c>
      <c r="BK202" s="194">
        <f>ROUND(I202*H202,2)</f>
        <v>0</v>
      </c>
      <c r="BL202" s="18" t="s">
        <v>185</v>
      </c>
      <c r="BM202" s="18" t="s">
        <v>5359</v>
      </c>
    </row>
    <row r="203" spans="2:65" s="1" customFormat="1" ht="11.25">
      <c r="B203" s="35"/>
      <c r="C203" s="36"/>
      <c r="D203" s="195" t="s">
        <v>187</v>
      </c>
      <c r="E203" s="36"/>
      <c r="F203" s="196" t="s">
        <v>5358</v>
      </c>
      <c r="G203" s="36"/>
      <c r="H203" s="36"/>
      <c r="I203" s="113"/>
      <c r="J203" s="36"/>
      <c r="K203" s="36"/>
      <c r="L203" s="39"/>
      <c r="M203" s="197"/>
      <c r="N203" s="61"/>
      <c r="O203" s="61"/>
      <c r="P203" s="61"/>
      <c r="Q203" s="61"/>
      <c r="R203" s="61"/>
      <c r="S203" s="61"/>
      <c r="T203" s="62"/>
      <c r="AT203" s="18" t="s">
        <v>187</v>
      </c>
      <c r="AU203" s="18" t="s">
        <v>85</v>
      </c>
    </row>
    <row r="204" spans="2:65" s="1" customFormat="1" ht="39">
      <c r="B204" s="35"/>
      <c r="C204" s="36"/>
      <c r="D204" s="195" t="s">
        <v>333</v>
      </c>
      <c r="E204" s="36"/>
      <c r="F204" s="241" t="s">
        <v>5360</v>
      </c>
      <c r="G204" s="36"/>
      <c r="H204" s="36"/>
      <c r="I204" s="113"/>
      <c r="J204" s="36"/>
      <c r="K204" s="36"/>
      <c r="L204" s="39"/>
      <c r="M204" s="197"/>
      <c r="N204" s="61"/>
      <c r="O204" s="61"/>
      <c r="P204" s="61"/>
      <c r="Q204" s="61"/>
      <c r="R204" s="61"/>
      <c r="S204" s="61"/>
      <c r="T204" s="62"/>
      <c r="AT204" s="18" t="s">
        <v>333</v>
      </c>
      <c r="AU204" s="18" t="s">
        <v>85</v>
      </c>
    </row>
    <row r="205" spans="2:65" s="11" customFormat="1" ht="22.9" customHeight="1">
      <c r="B205" s="167"/>
      <c r="C205" s="168"/>
      <c r="D205" s="169" t="s">
        <v>74</v>
      </c>
      <c r="E205" s="181" t="s">
        <v>1768</v>
      </c>
      <c r="F205" s="181" t="s">
        <v>1769</v>
      </c>
      <c r="G205" s="168"/>
      <c r="H205" s="168"/>
      <c r="I205" s="171"/>
      <c r="J205" s="182">
        <f>BK205</f>
        <v>0</v>
      </c>
      <c r="K205" s="168"/>
      <c r="L205" s="173"/>
      <c r="M205" s="174"/>
      <c r="N205" s="175"/>
      <c r="O205" s="175"/>
      <c r="P205" s="176">
        <f>SUM(P206:P207)</f>
        <v>0</v>
      </c>
      <c r="Q205" s="175"/>
      <c r="R205" s="176">
        <f>SUM(R206:R207)</f>
        <v>0</v>
      </c>
      <c r="S205" s="175"/>
      <c r="T205" s="177">
        <f>SUM(T206:T207)</f>
        <v>0</v>
      </c>
      <c r="AR205" s="178" t="s">
        <v>83</v>
      </c>
      <c r="AT205" s="179" t="s">
        <v>74</v>
      </c>
      <c r="AU205" s="179" t="s">
        <v>83</v>
      </c>
      <c r="AY205" s="178" t="s">
        <v>178</v>
      </c>
      <c r="BK205" s="180">
        <f>SUM(BK206:BK207)</f>
        <v>0</v>
      </c>
    </row>
    <row r="206" spans="2:65" s="1" customFormat="1" ht="16.5" customHeight="1">
      <c r="B206" s="35"/>
      <c r="C206" s="183" t="s">
        <v>388</v>
      </c>
      <c r="D206" s="183" t="s">
        <v>180</v>
      </c>
      <c r="E206" s="184" t="s">
        <v>5361</v>
      </c>
      <c r="F206" s="185" t="s">
        <v>5362</v>
      </c>
      <c r="G206" s="186" t="s">
        <v>362</v>
      </c>
      <c r="H206" s="187">
        <v>19.928000000000001</v>
      </c>
      <c r="I206" s="188"/>
      <c r="J206" s="189">
        <f>ROUND(I206*H206,2)</f>
        <v>0</v>
      </c>
      <c r="K206" s="185" t="s">
        <v>184</v>
      </c>
      <c r="L206" s="39"/>
      <c r="M206" s="190" t="s">
        <v>19</v>
      </c>
      <c r="N206" s="191" t="s">
        <v>46</v>
      </c>
      <c r="O206" s="61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8" t="s">
        <v>185</v>
      </c>
      <c r="AT206" s="18" t="s">
        <v>180</v>
      </c>
      <c r="AU206" s="18" t="s">
        <v>85</v>
      </c>
      <c r="AY206" s="18" t="s">
        <v>178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83</v>
      </c>
      <c r="BK206" s="194">
        <f>ROUND(I206*H206,2)</f>
        <v>0</v>
      </c>
      <c r="BL206" s="18" t="s">
        <v>185</v>
      </c>
      <c r="BM206" s="18" t="s">
        <v>5363</v>
      </c>
    </row>
    <row r="207" spans="2:65" s="1" customFormat="1" ht="19.5">
      <c r="B207" s="35"/>
      <c r="C207" s="36"/>
      <c r="D207" s="195" t="s">
        <v>187</v>
      </c>
      <c r="E207" s="36"/>
      <c r="F207" s="196" t="s">
        <v>5364</v>
      </c>
      <c r="G207" s="36"/>
      <c r="H207" s="36"/>
      <c r="I207" s="113"/>
      <c r="J207" s="36"/>
      <c r="K207" s="36"/>
      <c r="L207" s="39"/>
      <c r="M207" s="256"/>
      <c r="N207" s="257"/>
      <c r="O207" s="257"/>
      <c r="P207" s="257"/>
      <c r="Q207" s="257"/>
      <c r="R207" s="257"/>
      <c r="S207" s="257"/>
      <c r="T207" s="258"/>
      <c r="AT207" s="18" t="s">
        <v>187</v>
      </c>
      <c r="AU207" s="18" t="s">
        <v>85</v>
      </c>
    </row>
    <row r="208" spans="2:65" s="1" customFormat="1" ht="6.95" customHeight="1">
      <c r="B208" s="47"/>
      <c r="C208" s="48"/>
      <c r="D208" s="48"/>
      <c r="E208" s="48"/>
      <c r="F208" s="48"/>
      <c r="G208" s="48"/>
      <c r="H208" s="48"/>
      <c r="I208" s="135"/>
      <c r="J208" s="48"/>
      <c r="K208" s="48"/>
      <c r="L208" s="39"/>
    </row>
  </sheetData>
  <sheetProtection algorithmName="SHA-512" hashValue="1vPsoW2+D6mY1rcUTQey0QvxyAIjQWfdtOCE78vhSjXCW8/lQhMimQyDSZ6hZNV+zzynjstFNmZblEUwH3EAEQ==" saltValue="GCjlxTydbYAK9Ofx2Sc1c4BVat0QEk4nzZ/vu+Oe9i+x74k1/Nen13TO/4NkbGcv6YgBPqRcYchAYCPI3bu3pg==" spinCount="100000" sheet="1" objects="1" scenarios="1" formatColumns="0" formatRows="0" autoFilter="0"/>
  <autoFilter ref="C88:K207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4"/>
  <sheetViews>
    <sheetView showGridLines="0" workbookViewId="0">
      <selection activeCell="D6" sqref="D6"/>
    </sheetView>
  </sheetViews>
  <sheetFormatPr defaultRowHeight="15"/>
  <cols>
    <col min="1" max="1" width="2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119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5365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5366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ROUND(J94,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ROUND((SUM(BE94:BE343)),  2)</f>
        <v>0</v>
      </c>
      <c r="I35" s="124">
        <v>0.21</v>
      </c>
      <c r="J35" s="123">
        <f>ROUND(((SUM(BE94:BE343))*I35),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ROUND((SUM(BF94:BF343)),  2)</f>
        <v>0</v>
      </c>
      <c r="I36" s="124">
        <v>0.15</v>
      </c>
      <c r="J36" s="123">
        <f>ROUND(((SUM(BF94:BF343))*I36),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ROUND((SUM(BG94:BG343)),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ROUND((SUM(BH94:BH343)),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ROUND((SUM(BI94:BI343)),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5365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501 - Oplocení, vstup a vrata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J94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J95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J96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609</v>
      </c>
      <c r="E66" s="153"/>
      <c r="F66" s="153"/>
      <c r="G66" s="153"/>
      <c r="H66" s="153"/>
      <c r="I66" s="154"/>
      <c r="J66" s="155">
        <f>J131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610</v>
      </c>
      <c r="E67" s="153"/>
      <c r="F67" s="153"/>
      <c r="G67" s="153"/>
      <c r="H67" s="153"/>
      <c r="I67" s="154"/>
      <c r="J67" s="155">
        <f>J145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148</v>
      </c>
      <c r="E68" s="153"/>
      <c r="F68" s="153"/>
      <c r="G68" s="153"/>
      <c r="H68" s="153"/>
      <c r="I68" s="154"/>
      <c r="J68" s="155">
        <f>J167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614</v>
      </c>
      <c r="E69" s="153"/>
      <c r="F69" s="153"/>
      <c r="G69" s="153"/>
      <c r="H69" s="153"/>
      <c r="I69" s="154"/>
      <c r="J69" s="155">
        <f>J194</f>
        <v>0</v>
      </c>
      <c r="K69" s="95"/>
      <c r="L69" s="156"/>
    </row>
    <row r="70" spans="2:12" s="8" customFormat="1" ht="24.95" customHeight="1">
      <c r="B70" s="144"/>
      <c r="C70" s="145"/>
      <c r="D70" s="146" t="s">
        <v>150</v>
      </c>
      <c r="E70" s="147"/>
      <c r="F70" s="147"/>
      <c r="G70" s="147"/>
      <c r="H70" s="147"/>
      <c r="I70" s="148"/>
      <c r="J70" s="149">
        <f>J197</f>
        <v>0</v>
      </c>
      <c r="K70" s="145"/>
      <c r="L70" s="150"/>
    </row>
    <row r="71" spans="2:12" s="9" customFormat="1" ht="19.899999999999999" customHeight="1">
      <c r="B71" s="151"/>
      <c r="C71" s="95"/>
      <c r="D71" s="152" t="s">
        <v>158</v>
      </c>
      <c r="E71" s="153"/>
      <c r="F71" s="153"/>
      <c r="G71" s="153"/>
      <c r="H71" s="153"/>
      <c r="I71" s="154"/>
      <c r="J71" s="155">
        <f>J198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621</v>
      </c>
      <c r="E72" s="153"/>
      <c r="F72" s="153"/>
      <c r="G72" s="153"/>
      <c r="H72" s="153"/>
      <c r="I72" s="154"/>
      <c r="J72" s="155">
        <f>J327</f>
        <v>0</v>
      </c>
      <c r="K72" s="95"/>
      <c r="L72" s="156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5"/>
      <c r="J74" s="48"/>
      <c r="K74" s="48"/>
      <c r="L74" s="39"/>
    </row>
    <row r="78" spans="2:12" s="1" customFormat="1" ht="6.95" customHeight="1">
      <c r="B78" s="49"/>
      <c r="C78" s="50"/>
      <c r="D78" s="50"/>
      <c r="E78" s="50"/>
      <c r="F78" s="50"/>
      <c r="G78" s="50"/>
      <c r="H78" s="50"/>
      <c r="I78" s="138"/>
      <c r="J78" s="50"/>
      <c r="K78" s="50"/>
      <c r="L78" s="39"/>
    </row>
    <row r="79" spans="2:12" s="1" customFormat="1" ht="24.95" customHeight="1">
      <c r="B79" s="35"/>
      <c r="C79" s="24" t="s">
        <v>163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2" customHeight="1">
      <c r="B81" s="35"/>
      <c r="C81" s="30" t="s">
        <v>16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6.5" customHeight="1">
      <c r="B82" s="35"/>
      <c r="C82" s="36"/>
      <c r="D82" s="36"/>
      <c r="E82" s="391" t="str">
        <f>E7</f>
        <v>Modernizace sportovního areálu Za Branou</v>
      </c>
      <c r="F82" s="392"/>
      <c r="G82" s="392"/>
      <c r="H82" s="392"/>
      <c r="I82" s="113"/>
      <c r="J82" s="36"/>
      <c r="K82" s="36"/>
      <c r="L82" s="39"/>
    </row>
    <row r="83" spans="2:63" ht="12" customHeight="1">
      <c r="B83" s="22"/>
      <c r="C83" s="30" t="s">
        <v>140</v>
      </c>
      <c r="D83" s="23"/>
      <c r="E83" s="23"/>
      <c r="F83" s="23"/>
      <c r="G83" s="23"/>
      <c r="H83" s="23"/>
      <c r="J83" s="23"/>
      <c r="K83" s="23"/>
      <c r="L83" s="21"/>
    </row>
    <row r="84" spans="2:63" s="1" customFormat="1" ht="16.5" customHeight="1">
      <c r="B84" s="35"/>
      <c r="C84" s="36"/>
      <c r="D84" s="36"/>
      <c r="E84" s="391" t="s">
        <v>5365</v>
      </c>
      <c r="F84" s="359"/>
      <c r="G84" s="359"/>
      <c r="H84" s="359"/>
      <c r="I84" s="113"/>
      <c r="J84" s="36"/>
      <c r="K84" s="36"/>
      <c r="L84" s="39"/>
    </row>
    <row r="85" spans="2:63" s="1" customFormat="1" ht="12" customHeight="1">
      <c r="B85" s="35"/>
      <c r="C85" s="30" t="s">
        <v>2971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63" s="1" customFormat="1" ht="16.5" customHeight="1">
      <c r="B86" s="35"/>
      <c r="C86" s="36"/>
      <c r="D86" s="36"/>
      <c r="E86" s="360" t="str">
        <f>E11</f>
        <v>501 - Oplocení, vstup a vrata</v>
      </c>
      <c r="F86" s="359"/>
      <c r="G86" s="359"/>
      <c r="H86" s="359"/>
      <c r="I86" s="113"/>
      <c r="J86" s="36"/>
      <c r="K86" s="36"/>
      <c r="L86" s="39"/>
    </row>
    <row r="87" spans="2:63" s="1" customFormat="1" ht="6.9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2" customHeight="1">
      <c r="B88" s="35"/>
      <c r="C88" s="30" t="s">
        <v>21</v>
      </c>
      <c r="D88" s="36"/>
      <c r="E88" s="36"/>
      <c r="F88" s="28" t="str">
        <f>F14</f>
        <v>Pacov</v>
      </c>
      <c r="G88" s="36"/>
      <c r="H88" s="36"/>
      <c r="I88" s="114" t="s">
        <v>23</v>
      </c>
      <c r="J88" s="56" t="str">
        <f>IF(J14="","",J14)</f>
        <v>18.5.2019</v>
      </c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3.7" customHeight="1">
      <c r="B90" s="35"/>
      <c r="C90" s="30" t="s">
        <v>25</v>
      </c>
      <c r="D90" s="36"/>
      <c r="E90" s="36"/>
      <c r="F90" s="28" t="str">
        <f>E17</f>
        <v>TJ Slavoj Pacov</v>
      </c>
      <c r="G90" s="36"/>
      <c r="H90" s="36"/>
      <c r="I90" s="114" t="s">
        <v>32</v>
      </c>
      <c r="J90" s="33" t="str">
        <f>E23</f>
        <v>Ing. Jan Šlechta</v>
      </c>
      <c r="K90" s="36"/>
      <c r="L90" s="39"/>
    </row>
    <row r="91" spans="2:63" s="1" customFormat="1" ht="13.7" customHeight="1">
      <c r="B91" s="35"/>
      <c r="C91" s="30" t="s">
        <v>30</v>
      </c>
      <c r="D91" s="36"/>
      <c r="E91" s="36"/>
      <c r="F91" s="28" t="str">
        <f>IF(E20="","",E20)</f>
        <v>Vyplň údaj</v>
      </c>
      <c r="G91" s="36"/>
      <c r="H91" s="36"/>
      <c r="I91" s="114" t="s">
        <v>36</v>
      </c>
      <c r="J91" s="33" t="str">
        <f>E26</f>
        <v>Ing. Pavel Vochozka</v>
      </c>
      <c r="K91" s="36"/>
      <c r="L91" s="39"/>
    </row>
    <row r="92" spans="2:63" s="1" customFormat="1" ht="10.35" customHeight="1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63" s="10" customFormat="1" ht="29.25" customHeight="1">
      <c r="B93" s="157"/>
      <c r="C93" s="158" t="s">
        <v>164</v>
      </c>
      <c r="D93" s="159" t="s">
        <v>60</v>
      </c>
      <c r="E93" s="159" t="s">
        <v>56</v>
      </c>
      <c r="F93" s="159" t="s">
        <v>57</v>
      </c>
      <c r="G93" s="159" t="s">
        <v>165</v>
      </c>
      <c r="H93" s="159" t="s">
        <v>166</v>
      </c>
      <c r="I93" s="160" t="s">
        <v>167</v>
      </c>
      <c r="J93" s="159" t="s">
        <v>144</v>
      </c>
      <c r="K93" s="161" t="s">
        <v>168</v>
      </c>
      <c r="L93" s="162"/>
      <c r="M93" s="65" t="s">
        <v>19</v>
      </c>
      <c r="N93" s="66" t="s">
        <v>45</v>
      </c>
      <c r="O93" s="66" t="s">
        <v>169</v>
      </c>
      <c r="P93" s="66" t="s">
        <v>170</v>
      </c>
      <c r="Q93" s="66" t="s">
        <v>171</v>
      </c>
      <c r="R93" s="66" t="s">
        <v>172</v>
      </c>
      <c r="S93" s="66" t="s">
        <v>173</v>
      </c>
      <c r="T93" s="67" t="s">
        <v>174</v>
      </c>
    </row>
    <row r="94" spans="2:63" s="1" customFormat="1" ht="22.9" customHeight="1">
      <c r="B94" s="35"/>
      <c r="C94" s="72" t="s">
        <v>175</v>
      </c>
      <c r="D94" s="36"/>
      <c r="E94" s="36"/>
      <c r="F94" s="36"/>
      <c r="G94" s="36"/>
      <c r="H94" s="36"/>
      <c r="I94" s="113"/>
      <c r="J94" s="163">
        <f>BK94</f>
        <v>0</v>
      </c>
      <c r="K94" s="36"/>
      <c r="L94" s="39"/>
      <c r="M94" s="68"/>
      <c r="N94" s="69"/>
      <c r="O94" s="69"/>
      <c r="P94" s="164">
        <f>P95+P197</f>
        <v>0</v>
      </c>
      <c r="Q94" s="69"/>
      <c r="R94" s="164">
        <f>R95+R197</f>
        <v>1.45175849</v>
      </c>
      <c r="S94" s="69"/>
      <c r="T94" s="165">
        <f>T95+T197</f>
        <v>0</v>
      </c>
      <c r="AT94" s="18" t="s">
        <v>74</v>
      </c>
      <c r="AU94" s="18" t="s">
        <v>145</v>
      </c>
      <c r="BK94" s="166">
        <f>BK95+BK197</f>
        <v>0</v>
      </c>
    </row>
    <row r="95" spans="2:63" s="11" customFormat="1" ht="25.9" customHeight="1">
      <c r="B95" s="167"/>
      <c r="C95" s="168"/>
      <c r="D95" s="169" t="s">
        <v>74</v>
      </c>
      <c r="E95" s="170" t="s">
        <v>176</v>
      </c>
      <c r="F95" s="170" t="s">
        <v>177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P96+P131+P145+P167+P194</f>
        <v>0</v>
      </c>
      <c r="Q95" s="175"/>
      <c r="R95" s="176">
        <f>R96+R131+R145+R167+R194</f>
        <v>0.94259844000000004</v>
      </c>
      <c r="S95" s="175"/>
      <c r="T95" s="177">
        <f>T96+T131+T145+T167+T194</f>
        <v>0</v>
      </c>
      <c r="AR95" s="178" t="s">
        <v>83</v>
      </c>
      <c r="AT95" s="179" t="s">
        <v>74</v>
      </c>
      <c r="AU95" s="179" t="s">
        <v>75</v>
      </c>
      <c r="AY95" s="178" t="s">
        <v>178</v>
      </c>
      <c r="BK95" s="180">
        <f>BK96+BK131+BK145+BK167+BK194</f>
        <v>0</v>
      </c>
    </row>
    <row r="96" spans="2:63" s="11" customFormat="1" ht="22.9" customHeight="1">
      <c r="B96" s="167"/>
      <c r="C96" s="168"/>
      <c r="D96" s="169" t="s">
        <v>74</v>
      </c>
      <c r="E96" s="181" t="s">
        <v>83</v>
      </c>
      <c r="F96" s="181" t="s">
        <v>179</v>
      </c>
      <c r="G96" s="168"/>
      <c r="H96" s="168"/>
      <c r="I96" s="171"/>
      <c r="J96" s="182">
        <f>BK96</f>
        <v>0</v>
      </c>
      <c r="K96" s="168"/>
      <c r="L96" s="173"/>
      <c r="M96" s="174"/>
      <c r="N96" s="175"/>
      <c r="O96" s="175"/>
      <c r="P96" s="176">
        <f>SUM(P97:P130)</f>
        <v>0</v>
      </c>
      <c r="Q96" s="175"/>
      <c r="R96" s="176">
        <f>SUM(R97:R130)</f>
        <v>0</v>
      </c>
      <c r="S96" s="175"/>
      <c r="T96" s="177">
        <f>SUM(T97:T130)</f>
        <v>0</v>
      </c>
      <c r="AR96" s="178" t="s">
        <v>83</v>
      </c>
      <c r="AT96" s="179" t="s">
        <v>74</v>
      </c>
      <c r="AU96" s="179" t="s">
        <v>83</v>
      </c>
      <c r="AY96" s="178" t="s">
        <v>178</v>
      </c>
      <c r="BK96" s="180">
        <f>SUM(BK97:BK130)</f>
        <v>0</v>
      </c>
    </row>
    <row r="97" spans="2:65" s="1" customFormat="1" ht="16.5" customHeight="1">
      <c r="B97" s="35"/>
      <c r="C97" s="183" t="s">
        <v>83</v>
      </c>
      <c r="D97" s="183" t="s">
        <v>180</v>
      </c>
      <c r="E97" s="184" t="s">
        <v>5367</v>
      </c>
      <c r="F97" s="185" t="s">
        <v>5368</v>
      </c>
      <c r="G97" s="186" t="s">
        <v>226</v>
      </c>
      <c r="H97" s="187">
        <v>0.16200000000000001</v>
      </c>
      <c r="I97" s="188"/>
      <c r="J97" s="189">
        <f>ROUND(I97*H97,2)</f>
        <v>0</v>
      </c>
      <c r="K97" s="185" t="s">
        <v>184</v>
      </c>
      <c r="L97" s="39"/>
      <c r="M97" s="190" t="s">
        <v>19</v>
      </c>
      <c r="N97" s="191" t="s">
        <v>46</v>
      </c>
      <c r="O97" s="61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8" t="s">
        <v>185</v>
      </c>
      <c r="AT97" s="18" t="s">
        <v>180</v>
      </c>
      <c r="AU97" s="18" t="s">
        <v>85</v>
      </c>
      <c r="AY97" s="18" t="s">
        <v>178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83</v>
      </c>
      <c r="BK97" s="194">
        <f>ROUND(I97*H97,2)</f>
        <v>0</v>
      </c>
      <c r="BL97" s="18" t="s">
        <v>185</v>
      </c>
      <c r="BM97" s="18" t="s">
        <v>5369</v>
      </c>
    </row>
    <row r="98" spans="2:65" s="1" customFormat="1" ht="19.5">
      <c r="B98" s="35"/>
      <c r="C98" s="36"/>
      <c r="D98" s="195" t="s">
        <v>187</v>
      </c>
      <c r="E98" s="36"/>
      <c r="F98" s="196" t="s">
        <v>5370</v>
      </c>
      <c r="G98" s="36"/>
      <c r="H98" s="36"/>
      <c r="I98" s="113"/>
      <c r="J98" s="36"/>
      <c r="K98" s="36"/>
      <c r="L98" s="39"/>
      <c r="M98" s="197"/>
      <c r="N98" s="61"/>
      <c r="O98" s="61"/>
      <c r="P98" s="61"/>
      <c r="Q98" s="61"/>
      <c r="R98" s="61"/>
      <c r="S98" s="61"/>
      <c r="T98" s="62"/>
      <c r="AT98" s="18" t="s">
        <v>187</v>
      </c>
      <c r="AU98" s="18" t="s">
        <v>85</v>
      </c>
    </row>
    <row r="99" spans="2:65" s="12" customFormat="1" ht="11.25">
      <c r="B99" s="198"/>
      <c r="C99" s="199"/>
      <c r="D99" s="195" t="s">
        <v>189</v>
      </c>
      <c r="E99" s="200" t="s">
        <v>19</v>
      </c>
      <c r="F99" s="201" t="s">
        <v>5371</v>
      </c>
      <c r="G99" s="199"/>
      <c r="H99" s="200" t="s">
        <v>19</v>
      </c>
      <c r="I99" s="202"/>
      <c r="J99" s="199"/>
      <c r="K99" s="199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189</v>
      </c>
      <c r="AU99" s="207" t="s">
        <v>85</v>
      </c>
      <c r="AV99" s="12" t="s">
        <v>83</v>
      </c>
      <c r="AW99" s="12" t="s">
        <v>35</v>
      </c>
      <c r="AX99" s="12" t="s">
        <v>75</v>
      </c>
      <c r="AY99" s="207" t="s">
        <v>178</v>
      </c>
    </row>
    <row r="100" spans="2:65" s="13" customFormat="1" ht="11.25">
      <c r="B100" s="208"/>
      <c r="C100" s="209"/>
      <c r="D100" s="195" t="s">
        <v>189</v>
      </c>
      <c r="E100" s="210" t="s">
        <v>19</v>
      </c>
      <c r="F100" s="211" t="s">
        <v>5372</v>
      </c>
      <c r="G100" s="209"/>
      <c r="H100" s="212">
        <v>0.16200000000000001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189</v>
      </c>
      <c r="AU100" s="218" t="s">
        <v>85</v>
      </c>
      <c r="AV100" s="13" t="s">
        <v>85</v>
      </c>
      <c r="AW100" s="13" t="s">
        <v>35</v>
      </c>
      <c r="AX100" s="13" t="s">
        <v>83</v>
      </c>
      <c r="AY100" s="218" t="s">
        <v>178</v>
      </c>
    </row>
    <row r="101" spans="2:65" s="1" customFormat="1" ht="16.5" customHeight="1">
      <c r="B101" s="35"/>
      <c r="C101" s="183" t="s">
        <v>85</v>
      </c>
      <c r="D101" s="183" t="s">
        <v>180</v>
      </c>
      <c r="E101" s="184" t="s">
        <v>5373</v>
      </c>
      <c r="F101" s="185" t="s">
        <v>5374</v>
      </c>
      <c r="G101" s="186" t="s">
        <v>226</v>
      </c>
      <c r="H101" s="187">
        <v>0.16200000000000001</v>
      </c>
      <c r="I101" s="188"/>
      <c r="J101" s="189">
        <f>ROUND(I101*H101,2)</f>
        <v>0</v>
      </c>
      <c r="K101" s="185" t="s">
        <v>184</v>
      </c>
      <c r="L101" s="39"/>
      <c r="M101" s="190" t="s">
        <v>19</v>
      </c>
      <c r="N101" s="191" t="s">
        <v>46</v>
      </c>
      <c r="O101" s="61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18" t="s">
        <v>185</v>
      </c>
      <c r="AT101" s="18" t="s">
        <v>180</v>
      </c>
      <c r="AU101" s="18" t="s">
        <v>85</v>
      </c>
      <c r="AY101" s="18" t="s">
        <v>178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83</v>
      </c>
      <c r="BK101" s="194">
        <f>ROUND(I101*H101,2)</f>
        <v>0</v>
      </c>
      <c r="BL101" s="18" t="s">
        <v>185</v>
      </c>
      <c r="BM101" s="18" t="s">
        <v>5375</v>
      </c>
    </row>
    <row r="102" spans="2:65" s="1" customFormat="1" ht="19.5">
      <c r="B102" s="35"/>
      <c r="C102" s="36"/>
      <c r="D102" s="195" t="s">
        <v>187</v>
      </c>
      <c r="E102" s="36"/>
      <c r="F102" s="196" t="s">
        <v>5376</v>
      </c>
      <c r="G102" s="36"/>
      <c r="H102" s="36"/>
      <c r="I102" s="113"/>
      <c r="J102" s="36"/>
      <c r="K102" s="36"/>
      <c r="L102" s="39"/>
      <c r="M102" s="197"/>
      <c r="N102" s="61"/>
      <c r="O102" s="61"/>
      <c r="P102" s="61"/>
      <c r="Q102" s="61"/>
      <c r="R102" s="61"/>
      <c r="S102" s="61"/>
      <c r="T102" s="62"/>
      <c r="AT102" s="18" t="s">
        <v>187</v>
      </c>
      <c r="AU102" s="18" t="s">
        <v>85</v>
      </c>
    </row>
    <row r="103" spans="2:65" s="12" customFormat="1" ht="11.25">
      <c r="B103" s="198"/>
      <c r="C103" s="199"/>
      <c r="D103" s="195" t="s">
        <v>189</v>
      </c>
      <c r="E103" s="200" t="s">
        <v>19</v>
      </c>
      <c r="F103" s="201" t="s">
        <v>5377</v>
      </c>
      <c r="G103" s="199"/>
      <c r="H103" s="200" t="s">
        <v>19</v>
      </c>
      <c r="I103" s="202"/>
      <c r="J103" s="199"/>
      <c r="K103" s="199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189</v>
      </c>
      <c r="AU103" s="207" t="s">
        <v>85</v>
      </c>
      <c r="AV103" s="12" t="s">
        <v>83</v>
      </c>
      <c r="AW103" s="12" t="s">
        <v>35</v>
      </c>
      <c r="AX103" s="12" t="s">
        <v>75</v>
      </c>
      <c r="AY103" s="207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5378</v>
      </c>
      <c r="G104" s="209"/>
      <c r="H104" s="212">
        <v>0.16200000000000001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83</v>
      </c>
      <c r="AY104" s="218" t="s">
        <v>178</v>
      </c>
    </row>
    <row r="105" spans="2:65" s="1" customFormat="1" ht="16.5" customHeight="1">
      <c r="B105" s="35"/>
      <c r="C105" s="183" t="s">
        <v>198</v>
      </c>
      <c r="D105" s="183" t="s">
        <v>180</v>
      </c>
      <c r="E105" s="184" t="s">
        <v>5240</v>
      </c>
      <c r="F105" s="185" t="s">
        <v>5241</v>
      </c>
      <c r="G105" s="186" t="s">
        <v>226</v>
      </c>
      <c r="H105" s="187">
        <v>0.16200000000000001</v>
      </c>
      <c r="I105" s="188"/>
      <c r="J105" s="189">
        <f>ROUND(I105*H105,2)</f>
        <v>0</v>
      </c>
      <c r="K105" s="185" t="s">
        <v>184</v>
      </c>
      <c r="L105" s="39"/>
      <c r="M105" s="190" t="s">
        <v>19</v>
      </c>
      <c r="N105" s="191" t="s">
        <v>46</v>
      </c>
      <c r="O105" s="61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18" t="s">
        <v>185</v>
      </c>
      <c r="AT105" s="18" t="s">
        <v>180</v>
      </c>
      <c r="AU105" s="18" t="s">
        <v>85</v>
      </c>
      <c r="AY105" s="18" t="s">
        <v>178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83</v>
      </c>
      <c r="BK105" s="194">
        <f>ROUND(I105*H105,2)</f>
        <v>0</v>
      </c>
      <c r="BL105" s="18" t="s">
        <v>185</v>
      </c>
      <c r="BM105" s="18" t="s">
        <v>5379</v>
      </c>
    </row>
    <row r="106" spans="2:65" s="1" customFormat="1" ht="19.5">
      <c r="B106" s="35"/>
      <c r="C106" s="36"/>
      <c r="D106" s="195" t="s">
        <v>187</v>
      </c>
      <c r="E106" s="36"/>
      <c r="F106" s="196" t="s">
        <v>5243</v>
      </c>
      <c r="G106" s="36"/>
      <c r="H106" s="36"/>
      <c r="I106" s="113"/>
      <c r="J106" s="36"/>
      <c r="K106" s="36"/>
      <c r="L106" s="39"/>
      <c r="M106" s="197"/>
      <c r="N106" s="61"/>
      <c r="O106" s="61"/>
      <c r="P106" s="61"/>
      <c r="Q106" s="61"/>
      <c r="R106" s="61"/>
      <c r="S106" s="61"/>
      <c r="T106" s="62"/>
      <c r="AT106" s="18" t="s">
        <v>187</v>
      </c>
      <c r="AU106" s="18" t="s">
        <v>85</v>
      </c>
    </row>
    <row r="107" spans="2:65" s="12" customFormat="1" ht="11.25">
      <c r="B107" s="198"/>
      <c r="C107" s="199"/>
      <c r="D107" s="195" t="s">
        <v>189</v>
      </c>
      <c r="E107" s="200" t="s">
        <v>19</v>
      </c>
      <c r="F107" s="201" t="s">
        <v>5380</v>
      </c>
      <c r="G107" s="199"/>
      <c r="H107" s="200" t="s">
        <v>19</v>
      </c>
      <c r="I107" s="202"/>
      <c r="J107" s="199"/>
      <c r="K107" s="199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189</v>
      </c>
      <c r="AU107" s="207" t="s">
        <v>85</v>
      </c>
      <c r="AV107" s="12" t="s">
        <v>83</v>
      </c>
      <c r="AW107" s="12" t="s">
        <v>35</v>
      </c>
      <c r="AX107" s="12" t="s">
        <v>75</v>
      </c>
      <c r="AY107" s="207" t="s">
        <v>178</v>
      </c>
    </row>
    <row r="108" spans="2:65" s="13" customFormat="1" ht="11.25">
      <c r="B108" s="208"/>
      <c r="C108" s="209"/>
      <c r="D108" s="195" t="s">
        <v>189</v>
      </c>
      <c r="E108" s="210" t="s">
        <v>19</v>
      </c>
      <c r="F108" s="211" t="s">
        <v>5372</v>
      </c>
      <c r="G108" s="209"/>
      <c r="H108" s="212">
        <v>0.16200000000000001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189</v>
      </c>
      <c r="AU108" s="218" t="s">
        <v>85</v>
      </c>
      <c r="AV108" s="13" t="s">
        <v>85</v>
      </c>
      <c r="AW108" s="13" t="s">
        <v>35</v>
      </c>
      <c r="AX108" s="13" t="s">
        <v>83</v>
      </c>
      <c r="AY108" s="218" t="s">
        <v>178</v>
      </c>
    </row>
    <row r="109" spans="2:65" s="1" customFormat="1" ht="16.5" customHeight="1">
      <c r="B109" s="35"/>
      <c r="C109" s="183" t="s">
        <v>185</v>
      </c>
      <c r="D109" s="183" t="s">
        <v>180</v>
      </c>
      <c r="E109" s="184" t="s">
        <v>5247</v>
      </c>
      <c r="F109" s="185" t="s">
        <v>5248</v>
      </c>
      <c r="G109" s="186" t="s">
        <v>226</v>
      </c>
      <c r="H109" s="187">
        <v>8.1000000000000003E-2</v>
      </c>
      <c r="I109" s="188"/>
      <c r="J109" s="189">
        <f>ROUND(I109*H109,2)</f>
        <v>0</v>
      </c>
      <c r="K109" s="185" t="s">
        <v>184</v>
      </c>
      <c r="L109" s="39"/>
      <c r="M109" s="190" t="s">
        <v>19</v>
      </c>
      <c r="N109" s="191" t="s">
        <v>46</v>
      </c>
      <c r="O109" s="61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8" t="s">
        <v>185</v>
      </c>
      <c r="AT109" s="18" t="s">
        <v>180</v>
      </c>
      <c r="AU109" s="18" t="s">
        <v>85</v>
      </c>
      <c r="AY109" s="18" t="s">
        <v>178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83</v>
      </c>
      <c r="BK109" s="194">
        <f>ROUND(I109*H109,2)</f>
        <v>0</v>
      </c>
      <c r="BL109" s="18" t="s">
        <v>185</v>
      </c>
      <c r="BM109" s="18" t="s">
        <v>5381</v>
      </c>
    </row>
    <row r="110" spans="2:65" s="1" customFormat="1" ht="19.5">
      <c r="B110" s="35"/>
      <c r="C110" s="36"/>
      <c r="D110" s="195" t="s">
        <v>187</v>
      </c>
      <c r="E110" s="36"/>
      <c r="F110" s="196" t="s">
        <v>5250</v>
      </c>
      <c r="G110" s="36"/>
      <c r="H110" s="36"/>
      <c r="I110" s="113"/>
      <c r="J110" s="36"/>
      <c r="K110" s="36"/>
      <c r="L110" s="39"/>
      <c r="M110" s="197"/>
      <c r="N110" s="61"/>
      <c r="O110" s="61"/>
      <c r="P110" s="61"/>
      <c r="Q110" s="61"/>
      <c r="R110" s="61"/>
      <c r="S110" s="61"/>
      <c r="T110" s="62"/>
      <c r="AT110" s="18" t="s">
        <v>187</v>
      </c>
      <c r="AU110" s="18" t="s">
        <v>85</v>
      </c>
    </row>
    <row r="111" spans="2:65" s="12" customFormat="1" ht="11.25">
      <c r="B111" s="198"/>
      <c r="C111" s="199"/>
      <c r="D111" s="195" t="s">
        <v>189</v>
      </c>
      <c r="E111" s="200" t="s">
        <v>19</v>
      </c>
      <c r="F111" s="201" t="s">
        <v>5251</v>
      </c>
      <c r="G111" s="199"/>
      <c r="H111" s="200" t="s">
        <v>19</v>
      </c>
      <c r="I111" s="202"/>
      <c r="J111" s="199"/>
      <c r="K111" s="199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189</v>
      </c>
      <c r="AU111" s="207" t="s">
        <v>85</v>
      </c>
      <c r="AV111" s="12" t="s">
        <v>83</v>
      </c>
      <c r="AW111" s="12" t="s">
        <v>35</v>
      </c>
      <c r="AX111" s="12" t="s">
        <v>75</v>
      </c>
      <c r="AY111" s="207" t="s">
        <v>178</v>
      </c>
    </row>
    <row r="112" spans="2:65" s="13" customFormat="1" ht="11.25">
      <c r="B112" s="208"/>
      <c r="C112" s="209"/>
      <c r="D112" s="195" t="s">
        <v>189</v>
      </c>
      <c r="E112" s="210" t="s">
        <v>19</v>
      </c>
      <c r="F112" s="211" t="s">
        <v>5382</v>
      </c>
      <c r="G112" s="209"/>
      <c r="H112" s="212">
        <v>8.1000000000000003E-2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189</v>
      </c>
      <c r="AU112" s="218" t="s">
        <v>85</v>
      </c>
      <c r="AV112" s="13" t="s">
        <v>85</v>
      </c>
      <c r="AW112" s="13" t="s">
        <v>35</v>
      </c>
      <c r="AX112" s="13" t="s">
        <v>83</v>
      </c>
      <c r="AY112" s="218" t="s">
        <v>178</v>
      </c>
    </row>
    <row r="113" spans="2:65" s="1" customFormat="1" ht="16.5" customHeight="1">
      <c r="B113" s="35"/>
      <c r="C113" s="183" t="s">
        <v>209</v>
      </c>
      <c r="D113" s="183" t="s">
        <v>180</v>
      </c>
      <c r="E113" s="184" t="s">
        <v>3867</v>
      </c>
      <c r="F113" s="185" t="s">
        <v>3868</v>
      </c>
      <c r="G113" s="186" t="s">
        <v>226</v>
      </c>
      <c r="H113" s="187">
        <v>0.32400000000000001</v>
      </c>
      <c r="I113" s="188"/>
      <c r="J113" s="189">
        <f>ROUND(I113*H113,2)</f>
        <v>0</v>
      </c>
      <c r="K113" s="185" t="s">
        <v>184</v>
      </c>
      <c r="L113" s="39"/>
      <c r="M113" s="190" t="s">
        <v>19</v>
      </c>
      <c r="N113" s="191" t="s">
        <v>46</v>
      </c>
      <c r="O113" s="61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18" t="s">
        <v>185</v>
      </c>
      <c r="AT113" s="18" t="s">
        <v>180</v>
      </c>
      <c r="AU113" s="18" t="s">
        <v>85</v>
      </c>
      <c r="AY113" s="18" t="s">
        <v>178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83</v>
      </c>
      <c r="BK113" s="194">
        <f>ROUND(I113*H113,2)</f>
        <v>0</v>
      </c>
      <c r="BL113" s="18" t="s">
        <v>185</v>
      </c>
      <c r="BM113" s="18" t="s">
        <v>5383</v>
      </c>
    </row>
    <row r="114" spans="2:65" s="1" customFormat="1" ht="19.5">
      <c r="B114" s="35"/>
      <c r="C114" s="36"/>
      <c r="D114" s="195" t="s">
        <v>187</v>
      </c>
      <c r="E114" s="36"/>
      <c r="F114" s="196" t="s">
        <v>3870</v>
      </c>
      <c r="G114" s="36"/>
      <c r="H114" s="36"/>
      <c r="I114" s="113"/>
      <c r="J114" s="36"/>
      <c r="K114" s="36"/>
      <c r="L114" s="39"/>
      <c r="M114" s="197"/>
      <c r="N114" s="61"/>
      <c r="O114" s="61"/>
      <c r="P114" s="61"/>
      <c r="Q114" s="61"/>
      <c r="R114" s="61"/>
      <c r="S114" s="61"/>
      <c r="T114" s="62"/>
      <c r="AT114" s="18" t="s">
        <v>187</v>
      </c>
      <c r="AU114" s="18" t="s">
        <v>85</v>
      </c>
    </row>
    <row r="115" spans="2:65" s="12" customFormat="1" ht="11.25">
      <c r="B115" s="198"/>
      <c r="C115" s="199"/>
      <c r="D115" s="195" t="s">
        <v>189</v>
      </c>
      <c r="E115" s="200" t="s">
        <v>19</v>
      </c>
      <c r="F115" s="201" t="s">
        <v>5384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189</v>
      </c>
      <c r="AU115" s="207" t="s">
        <v>85</v>
      </c>
      <c r="AV115" s="12" t="s">
        <v>83</v>
      </c>
      <c r="AW115" s="12" t="s">
        <v>35</v>
      </c>
      <c r="AX115" s="12" t="s">
        <v>75</v>
      </c>
      <c r="AY115" s="207" t="s">
        <v>178</v>
      </c>
    </row>
    <row r="116" spans="2:65" s="13" customFormat="1" ht="11.25">
      <c r="B116" s="208"/>
      <c r="C116" s="209"/>
      <c r="D116" s="195" t="s">
        <v>189</v>
      </c>
      <c r="E116" s="210" t="s">
        <v>19</v>
      </c>
      <c r="F116" s="211" t="s">
        <v>5385</v>
      </c>
      <c r="G116" s="209"/>
      <c r="H116" s="212">
        <v>0.32400000000000001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189</v>
      </c>
      <c r="AU116" s="218" t="s">
        <v>85</v>
      </c>
      <c r="AV116" s="13" t="s">
        <v>85</v>
      </c>
      <c r="AW116" s="13" t="s">
        <v>35</v>
      </c>
      <c r="AX116" s="13" t="s">
        <v>83</v>
      </c>
      <c r="AY116" s="218" t="s">
        <v>178</v>
      </c>
    </row>
    <row r="117" spans="2:65" s="1" customFormat="1" ht="16.5" customHeight="1">
      <c r="B117" s="35"/>
      <c r="C117" s="183" t="s">
        <v>218</v>
      </c>
      <c r="D117" s="183" t="s">
        <v>180</v>
      </c>
      <c r="E117" s="184" t="s">
        <v>2981</v>
      </c>
      <c r="F117" s="185" t="s">
        <v>2982</v>
      </c>
      <c r="G117" s="186" t="s">
        <v>226</v>
      </c>
      <c r="H117" s="187">
        <v>0.32400000000000001</v>
      </c>
      <c r="I117" s="188"/>
      <c r="J117" s="189">
        <f>ROUND(I117*H117,2)</f>
        <v>0</v>
      </c>
      <c r="K117" s="185" t="s">
        <v>184</v>
      </c>
      <c r="L117" s="39"/>
      <c r="M117" s="190" t="s">
        <v>19</v>
      </c>
      <c r="N117" s="191" t="s">
        <v>46</v>
      </c>
      <c r="O117" s="61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8" t="s">
        <v>185</v>
      </c>
      <c r="AT117" s="18" t="s">
        <v>180</v>
      </c>
      <c r="AU117" s="18" t="s">
        <v>85</v>
      </c>
      <c r="AY117" s="18" t="s">
        <v>178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83</v>
      </c>
      <c r="BK117" s="194">
        <f>ROUND(I117*H117,2)</f>
        <v>0</v>
      </c>
      <c r="BL117" s="18" t="s">
        <v>185</v>
      </c>
      <c r="BM117" s="18" t="s">
        <v>5386</v>
      </c>
    </row>
    <row r="118" spans="2:65" s="1" customFormat="1" ht="19.5">
      <c r="B118" s="35"/>
      <c r="C118" s="36"/>
      <c r="D118" s="195" t="s">
        <v>187</v>
      </c>
      <c r="E118" s="36"/>
      <c r="F118" s="196" t="s">
        <v>2984</v>
      </c>
      <c r="G118" s="36"/>
      <c r="H118" s="36"/>
      <c r="I118" s="113"/>
      <c r="J118" s="36"/>
      <c r="K118" s="36"/>
      <c r="L118" s="39"/>
      <c r="M118" s="197"/>
      <c r="N118" s="61"/>
      <c r="O118" s="61"/>
      <c r="P118" s="61"/>
      <c r="Q118" s="61"/>
      <c r="R118" s="61"/>
      <c r="S118" s="61"/>
      <c r="T118" s="62"/>
      <c r="AT118" s="18" t="s">
        <v>187</v>
      </c>
      <c r="AU118" s="18" t="s">
        <v>85</v>
      </c>
    </row>
    <row r="119" spans="2:65" s="12" customFormat="1" ht="11.25">
      <c r="B119" s="198"/>
      <c r="C119" s="199"/>
      <c r="D119" s="195" t="s">
        <v>189</v>
      </c>
      <c r="E119" s="200" t="s">
        <v>19</v>
      </c>
      <c r="F119" s="201" t="s">
        <v>4955</v>
      </c>
      <c r="G119" s="199"/>
      <c r="H119" s="200" t="s">
        <v>19</v>
      </c>
      <c r="I119" s="202"/>
      <c r="J119" s="199"/>
      <c r="K119" s="199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189</v>
      </c>
      <c r="AU119" s="207" t="s">
        <v>85</v>
      </c>
      <c r="AV119" s="12" t="s">
        <v>83</v>
      </c>
      <c r="AW119" s="12" t="s">
        <v>35</v>
      </c>
      <c r="AX119" s="12" t="s">
        <v>75</v>
      </c>
      <c r="AY119" s="207" t="s">
        <v>178</v>
      </c>
    </row>
    <row r="120" spans="2:65" s="13" customFormat="1" ht="11.25">
      <c r="B120" s="208"/>
      <c r="C120" s="209"/>
      <c r="D120" s="195" t="s">
        <v>189</v>
      </c>
      <c r="E120" s="210" t="s">
        <v>19</v>
      </c>
      <c r="F120" s="211" t="s">
        <v>5387</v>
      </c>
      <c r="G120" s="209"/>
      <c r="H120" s="212">
        <v>0.32400000000000001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189</v>
      </c>
      <c r="AU120" s="218" t="s">
        <v>85</v>
      </c>
      <c r="AV120" s="13" t="s">
        <v>85</v>
      </c>
      <c r="AW120" s="13" t="s">
        <v>35</v>
      </c>
      <c r="AX120" s="13" t="s">
        <v>83</v>
      </c>
      <c r="AY120" s="218" t="s">
        <v>178</v>
      </c>
    </row>
    <row r="121" spans="2:65" s="1" customFormat="1" ht="16.5" customHeight="1">
      <c r="B121" s="35"/>
      <c r="C121" s="183" t="s">
        <v>223</v>
      </c>
      <c r="D121" s="183" t="s">
        <v>180</v>
      </c>
      <c r="E121" s="184" t="s">
        <v>695</v>
      </c>
      <c r="F121" s="185" t="s">
        <v>696</v>
      </c>
      <c r="G121" s="186" t="s">
        <v>226</v>
      </c>
      <c r="H121" s="187">
        <v>0.32400000000000001</v>
      </c>
      <c r="I121" s="188"/>
      <c r="J121" s="189">
        <f>ROUND(I121*H121,2)</f>
        <v>0</v>
      </c>
      <c r="K121" s="185" t="s">
        <v>184</v>
      </c>
      <c r="L121" s="39"/>
      <c r="M121" s="190" t="s">
        <v>19</v>
      </c>
      <c r="N121" s="191" t="s">
        <v>46</v>
      </c>
      <c r="O121" s="61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18" t="s">
        <v>185</v>
      </c>
      <c r="AT121" s="18" t="s">
        <v>180</v>
      </c>
      <c r="AU121" s="18" t="s">
        <v>85</v>
      </c>
      <c r="AY121" s="18" t="s">
        <v>178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8" t="s">
        <v>83</v>
      </c>
      <c r="BK121" s="194">
        <f>ROUND(I121*H121,2)</f>
        <v>0</v>
      </c>
      <c r="BL121" s="18" t="s">
        <v>185</v>
      </c>
      <c r="BM121" s="18" t="s">
        <v>5388</v>
      </c>
    </row>
    <row r="122" spans="2:65" s="1" customFormat="1" ht="11.25">
      <c r="B122" s="35"/>
      <c r="C122" s="36"/>
      <c r="D122" s="195" t="s">
        <v>187</v>
      </c>
      <c r="E122" s="36"/>
      <c r="F122" s="196" t="s">
        <v>698</v>
      </c>
      <c r="G122" s="36"/>
      <c r="H122" s="36"/>
      <c r="I122" s="113"/>
      <c r="J122" s="36"/>
      <c r="K122" s="36"/>
      <c r="L122" s="39"/>
      <c r="M122" s="197"/>
      <c r="N122" s="61"/>
      <c r="O122" s="61"/>
      <c r="P122" s="61"/>
      <c r="Q122" s="61"/>
      <c r="R122" s="61"/>
      <c r="S122" s="61"/>
      <c r="T122" s="62"/>
      <c r="AT122" s="18" t="s">
        <v>187</v>
      </c>
      <c r="AU122" s="18" t="s">
        <v>85</v>
      </c>
    </row>
    <row r="123" spans="2:65" s="12" customFormat="1" ht="11.25">
      <c r="B123" s="198"/>
      <c r="C123" s="199"/>
      <c r="D123" s="195" t="s">
        <v>189</v>
      </c>
      <c r="E123" s="200" t="s">
        <v>19</v>
      </c>
      <c r="F123" s="201" t="s">
        <v>4962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65" s="13" customFormat="1" ht="11.25">
      <c r="B124" s="208"/>
      <c r="C124" s="209"/>
      <c r="D124" s="195" t="s">
        <v>189</v>
      </c>
      <c r="E124" s="210" t="s">
        <v>19</v>
      </c>
      <c r="F124" s="211" t="s">
        <v>5387</v>
      </c>
      <c r="G124" s="209"/>
      <c r="H124" s="212">
        <v>0.32400000000000001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189</v>
      </c>
      <c r="AU124" s="218" t="s">
        <v>85</v>
      </c>
      <c r="AV124" s="13" t="s">
        <v>85</v>
      </c>
      <c r="AW124" s="13" t="s">
        <v>35</v>
      </c>
      <c r="AX124" s="13" t="s">
        <v>83</v>
      </c>
      <c r="AY124" s="218" t="s">
        <v>178</v>
      </c>
    </row>
    <row r="125" spans="2:65" s="1" customFormat="1" ht="16.5" customHeight="1">
      <c r="B125" s="35"/>
      <c r="C125" s="183" t="s">
        <v>230</v>
      </c>
      <c r="D125" s="183" t="s">
        <v>180</v>
      </c>
      <c r="E125" s="184" t="s">
        <v>702</v>
      </c>
      <c r="F125" s="185" t="s">
        <v>703</v>
      </c>
      <c r="G125" s="186" t="s">
        <v>226</v>
      </c>
      <c r="H125" s="187">
        <v>0.32400000000000001</v>
      </c>
      <c r="I125" s="188"/>
      <c r="J125" s="189">
        <f>ROUND(I125*H125,2)</f>
        <v>0</v>
      </c>
      <c r="K125" s="185" t="s">
        <v>184</v>
      </c>
      <c r="L125" s="39"/>
      <c r="M125" s="190" t="s">
        <v>19</v>
      </c>
      <c r="N125" s="191" t="s">
        <v>46</v>
      </c>
      <c r="O125" s="61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18" t="s">
        <v>185</v>
      </c>
      <c r="AT125" s="18" t="s">
        <v>180</v>
      </c>
      <c r="AU125" s="18" t="s">
        <v>85</v>
      </c>
      <c r="AY125" s="18" t="s">
        <v>178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83</v>
      </c>
      <c r="BK125" s="194">
        <f>ROUND(I125*H125,2)</f>
        <v>0</v>
      </c>
      <c r="BL125" s="18" t="s">
        <v>185</v>
      </c>
      <c r="BM125" s="18" t="s">
        <v>5389</v>
      </c>
    </row>
    <row r="126" spans="2:65" s="1" customFormat="1" ht="11.25">
      <c r="B126" s="35"/>
      <c r="C126" s="36"/>
      <c r="D126" s="195" t="s">
        <v>187</v>
      </c>
      <c r="E126" s="36"/>
      <c r="F126" s="196" t="s">
        <v>703</v>
      </c>
      <c r="G126" s="36"/>
      <c r="H126" s="36"/>
      <c r="I126" s="113"/>
      <c r="J126" s="36"/>
      <c r="K126" s="36"/>
      <c r="L126" s="39"/>
      <c r="M126" s="197"/>
      <c r="N126" s="61"/>
      <c r="O126" s="61"/>
      <c r="P126" s="61"/>
      <c r="Q126" s="61"/>
      <c r="R126" s="61"/>
      <c r="S126" s="61"/>
      <c r="T126" s="62"/>
      <c r="AT126" s="18" t="s">
        <v>187</v>
      </c>
      <c r="AU126" s="18" t="s">
        <v>85</v>
      </c>
    </row>
    <row r="127" spans="2:65" s="1" customFormat="1" ht="22.5" customHeight="1">
      <c r="B127" s="35"/>
      <c r="C127" s="183" t="s">
        <v>216</v>
      </c>
      <c r="D127" s="183" t="s">
        <v>180</v>
      </c>
      <c r="E127" s="184" t="s">
        <v>708</v>
      </c>
      <c r="F127" s="185" t="s">
        <v>709</v>
      </c>
      <c r="G127" s="186" t="s">
        <v>362</v>
      </c>
      <c r="H127" s="187">
        <v>0.51800000000000002</v>
      </c>
      <c r="I127" s="188"/>
      <c r="J127" s="189">
        <f>ROUND(I127*H127,2)</f>
        <v>0</v>
      </c>
      <c r="K127" s="185" t="s">
        <v>487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8" t="s">
        <v>185</v>
      </c>
      <c r="AT127" s="18" t="s">
        <v>180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5390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427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2" customFormat="1" ht="11.25">
      <c r="B129" s="198"/>
      <c r="C129" s="199"/>
      <c r="D129" s="195" t="s">
        <v>189</v>
      </c>
      <c r="E129" s="200" t="s">
        <v>19</v>
      </c>
      <c r="F129" s="201" t="s">
        <v>711</v>
      </c>
      <c r="G129" s="199"/>
      <c r="H129" s="200" t="s">
        <v>19</v>
      </c>
      <c r="I129" s="202"/>
      <c r="J129" s="199"/>
      <c r="K129" s="199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189</v>
      </c>
      <c r="AU129" s="207" t="s">
        <v>85</v>
      </c>
      <c r="AV129" s="12" t="s">
        <v>83</v>
      </c>
      <c r="AW129" s="12" t="s">
        <v>35</v>
      </c>
      <c r="AX129" s="12" t="s">
        <v>75</v>
      </c>
      <c r="AY129" s="207" t="s">
        <v>178</v>
      </c>
    </row>
    <row r="130" spans="2:65" s="13" customFormat="1" ht="11.25">
      <c r="B130" s="208"/>
      <c r="C130" s="209"/>
      <c r="D130" s="195" t="s">
        <v>189</v>
      </c>
      <c r="E130" s="210" t="s">
        <v>19</v>
      </c>
      <c r="F130" s="211" t="s">
        <v>5391</v>
      </c>
      <c r="G130" s="209"/>
      <c r="H130" s="212">
        <v>0.51800000000000002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189</v>
      </c>
      <c r="AU130" s="218" t="s">
        <v>85</v>
      </c>
      <c r="AV130" s="13" t="s">
        <v>85</v>
      </c>
      <c r="AW130" s="13" t="s">
        <v>35</v>
      </c>
      <c r="AX130" s="13" t="s">
        <v>83</v>
      </c>
      <c r="AY130" s="218" t="s">
        <v>178</v>
      </c>
    </row>
    <row r="131" spans="2:65" s="11" customFormat="1" ht="22.9" customHeight="1">
      <c r="B131" s="167"/>
      <c r="C131" s="168"/>
      <c r="D131" s="169" t="s">
        <v>74</v>
      </c>
      <c r="E131" s="181" t="s">
        <v>85</v>
      </c>
      <c r="F131" s="181" t="s">
        <v>736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SUM(P132:P144)</f>
        <v>0</v>
      </c>
      <c r="Q131" s="175"/>
      <c r="R131" s="176">
        <f>SUM(R132:R144)</f>
        <v>0.87463844000000002</v>
      </c>
      <c r="S131" s="175"/>
      <c r="T131" s="177">
        <f>SUM(T132:T144)</f>
        <v>0</v>
      </c>
      <c r="AR131" s="178" t="s">
        <v>83</v>
      </c>
      <c r="AT131" s="179" t="s">
        <v>74</v>
      </c>
      <c r="AU131" s="179" t="s">
        <v>83</v>
      </c>
      <c r="AY131" s="178" t="s">
        <v>178</v>
      </c>
      <c r="BK131" s="180">
        <f>SUM(BK132:BK144)</f>
        <v>0</v>
      </c>
    </row>
    <row r="132" spans="2:65" s="1" customFormat="1" ht="16.5" customHeight="1">
      <c r="B132" s="35"/>
      <c r="C132" s="183" t="s">
        <v>243</v>
      </c>
      <c r="D132" s="183" t="s">
        <v>180</v>
      </c>
      <c r="E132" s="184" t="s">
        <v>4547</v>
      </c>
      <c r="F132" s="185" t="s">
        <v>4548</v>
      </c>
      <c r="G132" s="186" t="s">
        <v>226</v>
      </c>
      <c r="H132" s="187">
        <v>0.35599999999999998</v>
      </c>
      <c r="I132" s="188"/>
      <c r="J132" s="189">
        <f>ROUND(I132*H132,2)</f>
        <v>0</v>
      </c>
      <c r="K132" s="185" t="s">
        <v>184</v>
      </c>
      <c r="L132" s="39"/>
      <c r="M132" s="190" t="s">
        <v>19</v>
      </c>
      <c r="N132" s="191" t="s">
        <v>46</v>
      </c>
      <c r="O132" s="61"/>
      <c r="P132" s="192">
        <f>O132*H132</f>
        <v>0</v>
      </c>
      <c r="Q132" s="192">
        <v>2.45329</v>
      </c>
      <c r="R132" s="192">
        <f>Q132*H132</f>
        <v>0.87337123999999999</v>
      </c>
      <c r="S132" s="192">
        <v>0</v>
      </c>
      <c r="T132" s="193">
        <f>S132*H132</f>
        <v>0</v>
      </c>
      <c r="AR132" s="18" t="s">
        <v>185</v>
      </c>
      <c r="AT132" s="18" t="s">
        <v>180</v>
      </c>
      <c r="AU132" s="18" t="s">
        <v>85</v>
      </c>
      <c r="AY132" s="18" t="s">
        <v>178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83</v>
      </c>
      <c r="BK132" s="194">
        <f>ROUND(I132*H132,2)</f>
        <v>0</v>
      </c>
      <c r="BL132" s="18" t="s">
        <v>185</v>
      </c>
      <c r="BM132" s="18" t="s">
        <v>5392</v>
      </c>
    </row>
    <row r="133" spans="2:65" s="1" customFormat="1" ht="11.25">
      <c r="B133" s="35"/>
      <c r="C133" s="36"/>
      <c r="D133" s="195" t="s">
        <v>187</v>
      </c>
      <c r="E133" s="36"/>
      <c r="F133" s="196" t="s">
        <v>4550</v>
      </c>
      <c r="G133" s="36"/>
      <c r="H133" s="36"/>
      <c r="I133" s="113"/>
      <c r="J133" s="36"/>
      <c r="K133" s="36"/>
      <c r="L133" s="39"/>
      <c r="M133" s="197"/>
      <c r="N133" s="61"/>
      <c r="O133" s="61"/>
      <c r="P133" s="61"/>
      <c r="Q133" s="61"/>
      <c r="R133" s="61"/>
      <c r="S133" s="61"/>
      <c r="T133" s="62"/>
      <c r="AT133" s="18" t="s">
        <v>187</v>
      </c>
      <c r="AU133" s="18" t="s">
        <v>85</v>
      </c>
    </row>
    <row r="134" spans="2:65" s="12" customFormat="1" ht="11.25">
      <c r="B134" s="198"/>
      <c r="C134" s="199"/>
      <c r="D134" s="195" t="s">
        <v>189</v>
      </c>
      <c r="E134" s="200" t="s">
        <v>19</v>
      </c>
      <c r="F134" s="201" t="s">
        <v>5393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65" s="12" customFormat="1" ht="11.25">
      <c r="B135" s="198"/>
      <c r="C135" s="199"/>
      <c r="D135" s="195" t="s">
        <v>189</v>
      </c>
      <c r="E135" s="200" t="s">
        <v>19</v>
      </c>
      <c r="F135" s="201" t="s">
        <v>5394</v>
      </c>
      <c r="G135" s="199"/>
      <c r="H135" s="200" t="s">
        <v>19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189</v>
      </c>
      <c r="AU135" s="207" t="s">
        <v>85</v>
      </c>
      <c r="AV135" s="12" t="s">
        <v>83</v>
      </c>
      <c r="AW135" s="12" t="s">
        <v>35</v>
      </c>
      <c r="AX135" s="12" t="s">
        <v>75</v>
      </c>
      <c r="AY135" s="207" t="s">
        <v>178</v>
      </c>
    </row>
    <row r="136" spans="2:65" s="13" customFormat="1" ht="11.25">
      <c r="B136" s="208"/>
      <c r="C136" s="209"/>
      <c r="D136" s="195" t="s">
        <v>189</v>
      </c>
      <c r="E136" s="210" t="s">
        <v>19</v>
      </c>
      <c r="F136" s="211" t="s">
        <v>5395</v>
      </c>
      <c r="G136" s="209"/>
      <c r="H136" s="212">
        <v>0.35599999999999998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83</v>
      </c>
      <c r="AY136" s="218" t="s">
        <v>178</v>
      </c>
    </row>
    <row r="137" spans="2:65" s="1" customFormat="1" ht="16.5" customHeight="1">
      <c r="B137" s="35"/>
      <c r="C137" s="183" t="s">
        <v>249</v>
      </c>
      <c r="D137" s="183" t="s">
        <v>180</v>
      </c>
      <c r="E137" s="184" t="s">
        <v>4554</v>
      </c>
      <c r="F137" s="185" t="s">
        <v>4555</v>
      </c>
      <c r="G137" s="186" t="s">
        <v>183</v>
      </c>
      <c r="H137" s="187">
        <v>0.48</v>
      </c>
      <c r="I137" s="188"/>
      <c r="J137" s="189">
        <f>ROUND(I137*H137,2)</f>
        <v>0</v>
      </c>
      <c r="K137" s="185" t="s">
        <v>184</v>
      </c>
      <c r="L137" s="39"/>
      <c r="M137" s="190" t="s">
        <v>19</v>
      </c>
      <c r="N137" s="191" t="s">
        <v>46</v>
      </c>
      <c r="O137" s="61"/>
      <c r="P137" s="192">
        <f>O137*H137</f>
        <v>0</v>
      </c>
      <c r="Q137" s="192">
        <v>2.64E-3</v>
      </c>
      <c r="R137" s="192">
        <f>Q137*H137</f>
        <v>1.2672E-3</v>
      </c>
      <c r="S137" s="192">
        <v>0</v>
      </c>
      <c r="T137" s="193">
        <f>S137*H137</f>
        <v>0</v>
      </c>
      <c r="AR137" s="18" t="s">
        <v>185</v>
      </c>
      <c r="AT137" s="18" t="s">
        <v>180</v>
      </c>
      <c r="AU137" s="18" t="s">
        <v>85</v>
      </c>
      <c r="AY137" s="18" t="s">
        <v>178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83</v>
      </c>
      <c r="BK137" s="194">
        <f>ROUND(I137*H137,2)</f>
        <v>0</v>
      </c>
      <c r="BL137" s="18" t="s">
        <v>185</v>
      </c>
      <c r="BM137" s="18" t="s">
        <v>5396</v>
      </c>
    </row>
    <row r="138" spans="2:65" s="1" customFormat="1" ht="11.25">
      <c r="B138" s="35"/>
      <c r="C138" s="36"/>
      <c r="D138" s="195" t="s">
        <v>187</v>
      </c>
      <c r="E138" s="36"/>
      <c r="F138" s="196" t="s">
        <v>4557</v>
      </c>
      <c r="G138" s="36"/>
      <c r="H138" s="36"/>
      <c r="I138" s="113"/>
      <c r="J138" s="36"/>
      <c r="K138" s="36"/>
      <c r="L138" s="39"/>
      <c r="M138" s="197"/>
      <c r="N138" s="61"/>
      <c r="O138" s="61"/>
      <c r="P138" s="61"/>
      <c r="Q138" s="61"/>
      <c r="R138" s="61"/>
      <c r="S138" s="61"/>
      <c r="T138" s="62"/>
      <c r="AT138" s="18" t="s">
        <v>187</v>
      </c>
      <c r="AU138" s="18" t="s">
        <v>85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5397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5398</v>
      </c>
      <c r="G140" s="209"/>
      <c r="H140" s="212">
        <v>0.48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83</v>
      </c>
      <c r="AY140" s="218" t="s">
        <v>178</v>
      </c>
    </row>
    <row r="141" spans="2:65" s="1" customFormat="1" ht="16.5" customHeight="1">
      <c r="B141" s="35"/>
      <c r="C141" s="183" t="s">
        <v>259</v>
      </c>
      <c r="D141" s="183" t="s">
        <v>180</v>
      </c>
      <c r="E141" s="184" t="s">
        <v>4560</v>
      </c>
      <c r="F141" s="185" t="s">
        <v>4561</v>
      </c>
      <c r="G141" s="186" t="s">
        <v>183</v>
      </c>
      <c r="H141" s="187">
        <v>0.48</v>
      </c>
      <c r="I141" s="188"/>
      <c r="J141" s="189">
        <f>ROUND(I141*H141,2)</f>
        <v>0</v>
      </c>
      <c r="K141" s="185" t="s">
        <v>184</v>
      </c>
      <c r="L141" s="39"/>
      <c r="M141" s="190" t="s">
        <v>19</v>
      </c>
      <c r="N141" s="191" t="s">
        <v>46</v>
      </c>
      <c r="O141" s="61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18" t="s">
        <v>185</v>
      </c>
      <c r="AT141" s="18" t="s">
        <v>180</v>
      </c>
      <c r="AU141" s="18" t="s">
        <v>85</v>
      </c>
      <c r="AY141" s="18" t="s">
        <v>178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83</v>
      </c>
      <c r="BK141" s="194">
        <f>ROUND(I141*H141,2)</f>
        <v>0</v>
      </c>
      <c r="BL141" s="18" t="s">
        <v>185</v>
      </c>
      <c r="BM141" s="18" t="s">
        <v>5399</v>
      </c>
    </row>
    <row r="142" spans="2:65" s="1" customFormat="1" ht="11.25">
      <c r="B142" s="35"/>
      <c r="C142" s="36"/>
      <c r="D142" s="195" t="s">
        <v>187</v>
      </c>
      <c r="E142" s="36"/>
      <c r="F142" s="196" t="s">
        <v>4563</v>
      </c>
      <c r="G142" s="36"/>
      <c r="H142" s="36"/>
      <c r="I142" s="113"/>
      <c r="J142" s="36"/>
      <c r="K142" s="36"/>
      <c r="L142" s="39"/>
      <c r="M142" s="197"/>
      <c r="N142" s="61"/>
      <c r="O142" s="61"/>
      <c r="P142" s="61"/>
      <c r="Q142" s="61"/>
      <c r="R142" s="61"/>
      <c r="S142" s="61"/>
      <c r="T142" s="62"/>
      <c r="AT142" s="18" t="s">
        <v>187</v>
      </c>
      <c r="AU142" s="18" t="s">
        <v>85</v>
      </c>
    </row>
    <row r="143" spans="2:65" s="12" customFormat="1" ht="11.25">
      <c r="B143" s="198"/>
      <c r="C143" s="199"/>
      <c r="D143" s="195" t="s">
        <v>189</v>
      </c>
      <c r="E143" s="200" t="s">
        <v>19</v>
      </c>
      <c r="F143" s="201" t="s">
        <v>5400</v>
      </c>
      <c r="G143" s="199"/>
      <c r="H143" s="200" t="s">
        <v>19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189</v>
      </c>
      <c r="AU143" s="207" t="s">
        <v>85</v>
      </c>
      <c r="AV143" s="12" t="s">
        <v>83</v>
      </c>
      <c r="AW143" s="12" t="s">
        <v>35</v>
      </c>
      <c r="AX143" s="12" t="s">
        <v>75</v>
      </c>
      <c r="AY143" s="207" t="s">
        <v>178</v>
      </c>
    </row>
    <row r="144" spans="2:65" s="13" customFormat="1" ht="11.25">
      <c r="B144" s="208"/>
      <c r="C144" s="209"/>
      <c r="D144" s="195" t="s">
        <v>189</v>
      </c>
      <c r="E144" s="210" t="s">
        <v>19</v>
      </c>
      <c r="F144" s="211" t="s">
        <v>5398</v>
      </c>
      <c r="G144" s="209"/>
      <c r="H144" s="212">
        <v>0.48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189</v>
      </c>
      <c r="AU144" s="218" t="s">
        <v>85</v>
      </c>
      <c r="AV144" s="13" t="s">
        <v>85</v>
      </c>
      <c r="AW144" s="13" t="s">
        <v>35</v>
      </c>
      <c r="AX144" s="13" t="s">
        <v>83</v>
      </c>
      <c r="AY144" s="218" t="s">
        <v>178</v>
      </c>
    </row>
    <row r="145" spans="2:65" s="11" customFormat="1" ht="22.9" customHeight="1">
      <c r="B145" s="167"/>
      <c r="C145" s="168"/>
      <c r="D145" s="169" t="s">
        <v>74</v>
      </c>
      <c r="E145" s="181" t="s">
        <v>198</v>
      </c>
      <c r="F145" s="181" t="s">
        <v>874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SUM(P146:P166)</f>
        <v>0</v>
      </c>
      <c r="Q145" s="175"/>
      <c r="R145" s="176">
        <f>SUM(R146:R166)</f>
        <v>4.2119999999999998E-2</v>
      </c>
      <c r="S145" s="175"/>
      <c r="T145" s="177">
        <f>SUM(T146:T166)</f>
        <v>0</v>
      </c>
      <c r="AR145" s="178" t="s">
        <v>83</v>
      </c>
      <c r="AT145" s="179" t="s">
        <v>74</v>
      </c>
      <c r="AU145" s="179" t="s">
        <v>83</v>
      </c>
      <c r="AY145" s="178" t="s">
        <v>178</v>
      </c>
      <c r="BK145" s="180">
        <f>SUM(BK146:BK166)</f>
        <v>0</v>
      </c>
    </row>
    <row r="146" spans="2:65" s="1" customFormat="1" ht="22.5" customHeight="1">
      <c r="B146" s="35"/>
      <c r="C146" s="183" t="s">
        <v>266</v>
      </c>
      <c r="D146" s="183" t="s">
        <v>180</v>
      </c>
      <c r="E146" s="184" t="s">
        <v>5401</v>
      </c>
      <c r="F146" s="185" t="s">
        <v>5402</v>
      </c>
      <c r="G146" s="186" t="s">
        <v>291</v>
      </c>
      <c r="H146" s="187">
        <v>4</v>
      </c>
      <c r="I146" s="188"/>
      <c r="J146" s="189">
        <f>ROUND(I146*H146,2)</f>
        <v>0</v>
      </c>
      <c r="K146" s="185" t="s">
        <v>487</v>
      </c>
      <c r="L146" s="39"/>
      <c r="M146" s="190" t="s">
        <v>19</v>
      </c>
      <c r="N146" s="191" t="s">
        <v>46</v>
      </c>
      <c r="O146" s="61"/>
      <c r="P146" s="192">
        <f>O146*H146</f>
        <v>0</v>
      </c>
      <c r="Q146" s="192">
        <v>1.0529999999999999E-2</v>
      </c>
      <c r="R146" s="192">
        <f>Q146*H146</f>
        <v>4.2119999999999998E-2</v>
      </c>
      <c r="S146" s="192">
        <v>0</v>
      </c>
      <c r="T146" s="193">
        <f>S146*H146</f>
        <v>0</v>
      </c>
      <c r="AR146" s="18" t="s">
        <v>185</v>
      </c>
      <c r="AT146" s="18" t="s">
        <v>180</v>
      </c>
      <c r="AU146" s="18" t="s">
        <v>85</v>
      </c>
      <c r="AY146" s="18" t="s">
        <v>178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83</v>
      </c>
      <c r="BK146" s="194">
        <f>ROUND(I146*H146,2)</f>
        <v>0</v>
      </c>
      <c r="BL146" s="18" t="s">
        <v>185</v>
      </c>
      <c r="BM146" s="18" t="s">
        <v>5403</v>
      </c>
    </row>
    <row r="147" spans="2:65" s="1" customFormat="1" ht="19.5">
      <c r="B147" s="35"/>
      <c r="C147" s="36"/>
      <c r="D147" s="195" t="s">
        <v>187</v>
      </c>
      <c r="E147" s="36"/>
      <c r="F147" s="196" t="s">
        <v>5404</v>
      </c>
      <c r="G147" s="36"/>
      <c r="H147" s="36"/>
      <c r="I147" s="113"/>
      <c r="J147" s="36"/>
      <c r="K147" s="36"/>
      <c r="L147" s="39"/>
      <c r="M147" s="197"/>
      <c r="N147" s="61"/>
      <c r="O147" s="61"/>
      <c r="P147" s="61"/>
      <c r="Q147" s="61"/>
      <c r="R147" s="61"/>
      <c r="S147" s="61"/>
      <c r="T147" s="62"/>
      <c r="AT147" s="18" t="s">
        <v>187</v>
      </c>
      <c r="AU147" s="18" t="s">
        <v>85</v>
      </c>
    </row>
    <row r="148" spans="2:65" s="12" customFormat="1" ht="11.25">
      <c r="B148" s="198"/>
      <c r="C148" s="199"/>
      <c r="D148" s="195" t="s">
        <v>189</v>
      </c>
      <c r="E148" s="200" t="s">
        <v>19</v>
      </c>
      <c r="F148" s="201" t="s">
        <v>5405</v>
      </c>
      <c r="G148" s="199"/>
      <c r="H148" s="200" t="s">
        <v>19</v>
      </c>
      <c r="I148" s="202"/>
      <c r="J148" s="199"/>
      <c r="K148" s="199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189</v>
      </c>
      <c r="AU148" s="207" t="s">
        <v>85</v>
      </c>
      <c r="AV148" s="12" t="s">
        <v>83</v>
      </c>
      <c r="AW148" s="12" t="s">
        <v>35</v>
      </c>
      <c r="AX148" s="12" t="s">
        <v>75</v>
      </c>
      <c r="AY148" s="207" t="s">
        <v>178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5406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185</v>
      </c>
      <c r="G150" s="209"/>
      <c r="H150" s="212">
        <v>4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16.5" customHeight="1">
      <c r="B151" s="35"/>
      <c r="C151" s="183" t="s">
        <v>276</v>
      </c>
      <c r="D151" s="183" t="s">
        <v>180</v>
      </c>
      <c r="E151" s="184" t="s">
        <v>5299</v>
      </c>
      <c r="F151" s="185" t="s">
        <v>5300</v>
      </c>
      <c r="G151" s="186" t="s">
        <v>291</v>
      </c>
      <c r="H151" s="187">
        <v>1</v>
      </c>
      <c r="I151" s="188"/>
      <c r="J151" s="189">
        <f>ROUND(I151*H151,2)</f>
        <v>0</v>
      </c>
      <c r="K151" s="185" t="s">
        <v>184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5407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5302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5408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3" customFormat="1" ht="11.25">
      <c r="B154" s="208"/>
      <c r="C154" s="209"/>
      <c r="D154" s="195" t="s">
        <v>189</v>
      </c>
      <c r="E154" s="210" t="s">
        <v>19</v>
      </c>
      <c r="F154" s="211" t="s">
        <v>83</v>
      </c>
      <c r="G154" s="209"/>
      <c r="H154" s="212">
        <v>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189</v>
      </c>
      <c r="AU154" s="218" t="s">
        <v>85</v>
      </c>
      <c r="AV154" s="13" t="s">
        <v>85</v>
      </c>
      <c r="AW154" s="13" t="s">
        <v>35</v>
      </c>
      <c r="AX154" s="13" t="s">
        <v>83</v>
      </c>
      <c r="AY154" s="218" t="s">
        <v>178</v>
      </c>
    </row>
    <row r="155" spans="2:65" s="1" customFormat="1" ht="16.5" customHeight="1">
      <c r="B155" s="35"/>
      <c r="C155" s="183" t="s">
        <v>8</v>
      </c>
      <c r="D155" s="183" t="s">
        <v>180</v>
      </c>
      <c r="E155" s="184" t="s">
        <v>5409</v>
      </c>
      <c r="F155" s="185" t="s">
        <v>5410</v>
      </c>
      <c r="G155" s="186" t="s">
        <v>291</v>
      </c>
      <c r="H155" s="187">
        <v>1</v>
      </c>
      <c r="I155" s="188"/>
      <c r="J155" s="189">
        <f>ROUND(I155*H155,2)</f>
        <v>0</v>
      </c>
      <c r="K155" s="185" t="s">
        <v>184</v>
      </c>
      <c r="L155" s="39"/>
      <c r="M155" s="190" t="s">
        <v>19</v>
      </c>
      <c r="N155" s="191" t="s">
        <v>46</v>
      </c>
      <c r="O155" s="61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8" t="s">
        <v>185</v>
      </c>
      <c r="AT155" s="18" t="s">
        <v>180</v>
      </c>
      <c r="AU155" s="18" t="s">
        <v>85</v>
      </c>
      <c r="AY155" s="18" t="s">
        <v>178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83</v>
      </c>
      <c r="BK155" s="194">
        <f>ROUND(I155*H155,2)</f>
        <v>0</v>
      </c>
      <c r="BL155" s="18" t="s">
        <v>185</v>
      </c>
      <c r="BM155" s="18" t="s">
        <v>5411</v>
      </c>
    </row>
    <row r="156" spans="2:65" s="1" customFormat="1" ht="11.25">
      <c r="B156" s="35"/>
      <c r="C156" s="36"/>
      <c r="D156" s="195" t="s">
        <v>187</v>
      </c>
      <c r="E156" s="36"/>
      <c r="F156" s="196" t="s">
        <v>5412</v>
      </c>
      <c r="G156" s="36"/>
      <c r="H156" s="36"/>
      <c r="I156" s="113"/>
      <c r="J156" s="36"/>
      <c r="K156" s="36"/>
      <c r="L156" s="39"/>
      <c r="M156" s="197"/>
      <c r="N156" s="61"/>
      <c r="O156" s="61"/>
      <c r="P156" s="61"/>
      <c r="Q156" s="61"/>
      <c r="R156" s="61"/>
      <c r="S156" s="61"/>
      <c r="T156" s="62"/>
      <c r="AT156" s="18" t="s">
        <v>187</v>
      </c>
      <c r="AU156" s="18" t="s">
        <v>85</v>
      </c>
    </row>
    <row r="157" spans="2:65" s="12" customFormat="1" ht="11.25">
      <c r="B157" s="198"/>
      <c r="C157" s="199"/>
      <c r="D157" s="195" t="s">
        <v>189</v>
      </c>
      <c r="E157" s="200" t="s">
        <v>19</v>
      </c>
      <c r="F157" s="201" t="s">
        <v>5413</v>
      </c>
      <c r="G157" s="199"/>
      <c r="H157" s="200" t="s">
        <v>19</v>
      </c>
      <c r="I157" s="202"/>
      <c r="J157" s="199"/>
      <c r="K157" s="199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189</v>
      </c>
      <c r="AU157" s="207" t="s">
        <v>85</v>
      </c>
      <c r="AV157" s="12" t="s">
        <v>83</v>
      </c>
      <c r="AW157" s="12" t="s">
        <v>35</v>
      </c>
      <c r="AX157" s="12" t="s">
        <v>75</v>
      </c>
      <c r="AY157" s="207" t="s">
        <v>178</v>
      </c>
    </row>
    <row r="158" spans="2:65" s="13" customFormat="1" ht="11.25">
      <c r="B158" s="208"/>
      <c r="C158" s="209"/>
      <c r="D158" s="195" t="s">
        <v>189</v>
      </c>
      <c r="E158" s="210" t="s">
        <v>19</v>
      </c>
      <c r="F158" s="211" t="s">
        <v>83</v>
      </c>
      <c r="G158" s="209"/>
      <c r="H158" s="212">
        <v>1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189</v>
      </c>
      <c r="AU158" s="218" t="s">
        <v>85</v>
      </c>
      <c r="AV158" s="13" t="s">
        <v>85</v>
      </c>
      <c r="AW158" s="13" t="s">
        <v>35</v>
      </c>
      <c r="AX158" s="13" t="s">
        <v>83</v>
      </c>
      <c r="AY158" s="218" t="s">
        <v>178</v>
      </c>
    </row>
    <row r="159" spans="2:65" s="1" customFormat="1" ht="16.5" customHeight="1">
      <c r="B159" s="35"/>
      <c r="C159" s="183" t="s">
        <v>288</v>
      </c>
      <c r="D159" s="183" t="s">
        <v>180</v>
      </c>
      <c r="E159" s="184" t="s">
        <v>5414</v>
      </c>
      <c r="F159" s="185" t="s">
        <v>5415</v>
      </c>
      <c r="G159" s="186" t="s">
        <v>183</v>
      </c>
      <c r="H159" s="187">
        <v>9.42</v>
      </c>
      <c r="I159" s="188"/>
      <c r="J159" s="189">
        <f>ROUND(I159*H159,2)</f>
        <v>0</v>
      </c>
      <c r="K159" s="185" t="s">
        <v>184</v>
      </c>
      <c r="L159" s="39"/>
      <c r="M159" s="190" t="s">
        <v>19</v>
      </c>
      <c r="N159" s="191" t="s">
        <v>46</v>
      </c>
      <c r="O159" s="61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8" t="s">
        <v>185</v>
      </c>
      <c r="AT159" s="18" t="s">
        <v>180</v>
      </c>
      <c r="AU159" s="18" t="s">
        <v>85</v>
      </c>
      <c r="AY159" s="18" t="s">
        <v>178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83</v>
      </c>
      <c r="BK159" s="194">
        <f>ROUND(I159*H159,2)</f>
        <v>0</v>
      </c>
      <c r="BL159" s="18" t="s">
        <v>185</v>
      </c>
      <c r="BM159" s="18" t="s">
        <v>5416</v>
      </c>
    </row>
    <row r="160" spans="2:65" s="1" customFormat="1" ht="11.25">
      <c r="B160" s="35"/>
      <c r="C160" s="36"/>
      <c r="D160" s="195" t="s">
        <v>187</v>
      </c>
      <c r="E160" s="36"/>
      <c r="F160" s="196" t="s">
        <v>5417</v>
      </c>
      <c r="G160" s="36"/>
      <c r="H160" s="36"/>
      <c r="I160" s="113"/>
      <c r="J160" s="36"/>
      <c r="K160" s="36"/>
      <c r="L160" s="39"/>
      <c r="M160" s="197"/>
      <c r="N160" s="61"/>
      <c r="O160" s="61"/>
      <c r="P160" s="61"/>
      <c r="Q160" s="61"/>
      <c r="R160" s="61"/>
      <c r="S160" s="61"/>
      <c r="T160" s="62"/>
      <c r="AT160" s="18" t="s">
        <v>187</v>
      </c>
      <c r="AU160" s="18" t="s">
        <v>85</v>
      </c>
    </row>
    <row r="161" spans="2:65" s="12" customFormat="1" ht="11.25">
      <c r="B161" s="198"/>
      <c r="C161" s="199"/>
      <c r="D161" s="195" t="s">
        <v>189</v>
      </c>
      <c r="E161" s="200" t="s">
        <v>19</v>
      </c>
      <c r="F161" s="201" t="s">
        <v>5418</v>
      </c>
      <c r="G161" s="199"/>
      <c r="H161" s="200" t="s">
        <v>19</v>
      </c>
      <c r="I161" s="202"/>
      <c r="J161" s="199"/>
      <c r="K161" s="199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189</v>
      </c>
      <c r="AU161" s="207" t="s">
        <v>85</v>
      </c>
      <c r="AV161" s="12" t="s">
        <v>83</v>
      </c>
      <c r="AW161" s="12" t="s">
        <v>35</v>
      </c>
      <c r="AX161" s="12" t="s">
        <v>75</v>
      </c>
      <c r="AY161" s="207" t="s">
        <v>178</v>
      </c>
    </row>
    <row r="162" spans="2:65" s="12" customFormat="1" ht="11.25">
      <c r="B162" s="198"/>
      <c r="C162" s="199"/>
      <c r="D162" s="195" t="s">
        <v>189</v>
      </c>
      <c r="E162" s="200" t="s">
        <v>19</v>
      </c>
      <c r="F162" s="201" t="s">
        <v>5419</v>
      </c>
      <c r="G162" s="199"/>
      <c r="H162" s="200" t="s">
        <v>19</v>
      </c>
      <c r="I162" s="202"/>
      <c r="J162" s="199"/>
      <c r="K162" s="199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189</v>
      </c>
      <c r="AU162" s="207" t="s">
        <v>85</v>
      </c>
      <c r="AV162" s="12" t="s">
        <v>83</v>
      </c>
      <c r="AW162" s="12" t="s">
        <v>35</v>
      </c>
      <c r="AX162" s="12" t="s">
        <v>75</v>
      </c>
      <c r="AY162" s="207" t="s">
        <v>178</v>
      </c>
    </row>
    <row r="163" spans="2:65" s="13" customFormat="1" ht="11.25">
      <c r="B163" s="208"/>
      <c r="C163" s="209"/>
      <c r="D163" s="195" t="s">
        <v>189</v>
      </c>
      <c r="E163" s="210" t="s">
        <v>19</v>
      </c>
      <c r="F163" s="211" t="s">
        <v>5420</v>
      </c>
      <c r="G163" s="209"/>
      <c r="H163" s="212">
        <v>3.12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189</v>
      </c>
      <c r="AU163" s="218" t="s">
        <v>85</v>
      </c>
      <c r="AV163" s="13" t="s">
        <v>85</v>
      </c>
      <c r="AW163" s="13" t="s">
        <v>35</v>
      </c>
      <c r="AX163" s="13" t="s">
        <v>75</v>
      </c>
      <c r="AY163" s="218" t="s">
        <v>178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5421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5422</v>
      </c>
      <c r="G165" s="209"/>
      <c r="H165" s="212">
        <v>6.3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75</v>
      </c>
      <c r="AY165" s="218" t="s">
        <v>178</v>
      </c>
    </row>
    <row r="166" spans="2:65" s="14" customFormat="1" ht="11.25">
      <c r="B166" s="219"/>
      <c r="C166" s="220"/>
      <c r="D166" s="195" t="s">
        <v>189</v>
      </c>
      <c r="E166" s="221" t="s">
        <v>19</v>
      </c>
      <c r="F166" s="222" t="s">
        <v>258</v>
      </c>
      <c r="G166" s="220"/>
      <c r="H166" s="223">
        <v>9.42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189</v>
      </c>
      <c r="AU166" s="229" t="s">
        <v>85</v>
      </c>
      <c r="AV166" s="14" t="s">
        <v>185</v>
      </c>
      <c r="AW166" s="14" t="s">
        <v>35</v>
      </c>
      <c r="AX166" s="14" t="s">
        <v>83</v>
      </c>
      <c r="AY166" s="229" t="s">
        <v>178</v>
      </c>
    </row>
    <row r="167" spans="2:65" s="11" customFormat="1" ht="22.9" customHeight="1">
      <c r="B167" s="167"/>
      <c r="C167" s="168"/>
      <c r="D167" s="169" t="s">
        <v>74</v>
      </c>
      <c r="E167" s="181" t="s">
        <v>216</v>
      </c>
      <c r="F167" s="181" t="s">
        <v>217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SUM(P168:P193)</f>
        <v>0</v>
      </c>
      <c r="Q167" s="175"/>
      <c r="R167" s="176">
        <f>SUM(R168:R193)</f>
        <v>2.5839999999999998E-2</v>
      </c>
      <c r="S167" s="175"/>
      <c r="T167" s="177">
        <f>SUM(T168:T193)</f>
        <v>0</v>
      </c>
      <c r="AR167" s="178" t="s">
        <v>83</v>
      </c>
      <c r="AT167" s="179" t="s">
        <v>74</v>
      </c>
      <c r="AU167" s="179" t="s">
        <v>83</v>
      </c>
      <c r="AY167" s="178" t="s">
        <v>178</v>
      </c>
      <c r="BK167" s="180">
        <f>SUM(BK168:BK193)</f>
        <v>0</v>
      </c>
    </row>
    <row r="168" spans="2:65" s="1" customFormat="1" ht="16.5" customHeight="1">
      <c r="B168" s="35"/>
      <c r="C168" s="183" t="s">
        <v>295</v>
      </c>
      <c r="D168" s="183" t="s">
        <v>180</v>
      </c>
      <c r="E168" s="184" t="s">
        <v>4768</v>
      </c>
      <c r="F168" s="185" t="s">
        <v>4769</v>
      </c>
      <c r="G168" s="186" t="s">
        <v>291</v>
      </c>
      <c r="H168" s="187">
        <v>4</v>
      </c>
      <c r="I168" s="188"/>
      <c r="J168" s="189">
        <f>ROUND(I168*H168,2)</f>
        <v>0</v>
      </c>
      <c r="K168" s="185" t="s">
        <v>184</v>
      </c>
      <c r="L168" s="39"/>
      <c r="M168" s="190" t="s">
        <v>19</v>
      </c>
      <c r="N168" s="191" t="s">
        <v>46</v>
      </c>
      <c r="O168" s="61"/>
      <c r="P168" s="192">
        <f>O168*H168</f>
        <v>0</v>
      </c>
      <c r="Q168" s="192">
        <v>2.5000000000000001E-4</v>
      </c>
      <c r="R168" s="192">
        <f>Q168*H168</f>
        <v>1E-3</v>
      </c>
      <c r="S168" s="192">
        <v>0</v>
      </c>
      <c r="T168" s="193">
        <f>S168*H168</f>
        <v>0</v>
      </c>
      <c r="AR168" s="18" t="s">
        <v>185</v>
      </c>
      <c r="AT168" s="18" t="s">
        <v>180</v>
      </c>
      <c r="AU168" s="18" t="s">
        <v>85</v>
      </c>
      <c r="AY168" s="18" t="s">
        <v>178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83</v>
      </c>
      <c r="BK168" s="194">
        <f>ROUND(I168*H168,2)</f>
        <v>0</v>
      </c>
      <c r="BL168" s="18" t="s">
        <v>185</v>
      </c>
      <c r="BM168" s="18" t="s">
        <v>5423</v>
      </c>
    </row>
    <row r="169" spans="2:65" s="1" customFormat="1" ht="19.5">
      <c r="B169" s="35"/>
      <c r="C169" s="36"/>
      <c r="D169" s="195" t="s">
        <v>187</v>
      </c>
      <c r="E169" s="36"/>
      <c r="F169" s="196" t="s">
        <v>4771</v>
      </c>
      <c r="G169" s="36"/>
      <c r="H169" s="36"/>
      <c r="I169" s="113"/>
      <c r="J169" s="36"/>
      <c r="K169" s="36"/>
      <c r="L169" s="39"/>
      <c r="M169" s="197"/>
      <c r="N169" s="61"/>
      <c r="O169" s="61"/>
      <c r="P169" s="61"/>
      <c r="Q169" s="61"/>
      <c r="R169" s="61"/>
      <c r="S169" s="61"/>
      <c r="T169" s="62"/>
      <c r="AT169" s="18" t="s">
        <v>187</v>
      </c>
      <c r="AU169" s="18" t="s">
        <v>85</v>
      </c>
    </row>
    <row r="170" spans="2:65" s="12" customFormat="1" ht="11.25">
      <c r="B170" s="198"/>
      <c r="C170" s="199"/>
      <c r="D170" s="195" t="s">
        <v>189</v>
      </c>
      <c r="E170" s="200" t="s">
        <v>19</v>
      </c>
      <c r="F170" s="201" t="s">
        <v>5424</v>
      </c>
      <c r="G170" s="199"/>
      <c r="H170" s="200" t="s">
        <v>19</v>
      </c>
      <c r="I170" s="202"/>
      <c r="J170" s="199"/>
      <c r="K170" s="199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189</v>
      </c>
      <c r="AU170" s="207" t="s">
        <v>85</v>
      </c>
      <c r="AV170" s="12" t="s">
        <v>83</v>
      </c>
      <c r="AW170" s="12" t="s">
        <v>35</v>
      </c>
      <c r="AX170" s="12" t="s">
        <v>75</v>
      </c>
      <c r="AY170" s="207" t="s">
        <v>178</v>
      </c>
    </row>
    <row r="171" spans="2:65" s="12" customFormat="1" ht="11.25">
      <c r="B171" s="198"/>
      <c r="C171" s="199"/>
      <c r="D171" s="195" t="s">
        <v>189</v>
      </c>
      <c r="E171" s="200" t="s">
        <v>19</v>
      </c>
      <c r="F171" s="201" t="s">
        <v>5425</v>
      </c>
      <c r="G171" s="199"/>
      <c r="H171" s="200" t="s">
        <v>19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189</v>
      </c>
      <c r="AU171" s="207" t="s">
        <v>85</v>
      </c>
      <c r="AV171" s="12" t="s">
        <v>83</v>
      </c>
      <c r="AW171" s="12" t="s">
        <v>35</v>
      </c>
      <c r="AX171" s="12" t="s">
        <v>75</v>
      </c>
      <c r="AY171" s="207" t="s">
        <v>178</v>
      </c>
    </row>
    <row r="172" spans="2:65" s="13" customFormat="1" ht="11.25">
      <c r="B172" s="208"/>
      <c r="C172" s="209"/>
      <c r="D172" s="195" t="s">
        <v>189</v>
      </c>
      <c r="E172" s="210" t="s">
        <v>19</v>
      </c>
      <c r="F172" s="211" t="s">
        <v>5426</v>
      </c>
      <c r="G172" s="209"/>
      <c r="H172" s="212">
        <v>3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65" s="13" customFormat="1" ht="11.25">
      <c r="B173" s="208"/>
      <c r="C173" s="209"/>
      <c r="D173" s="195" t="s">
        <v>189</v>
      </c>
      <c r="E173" s="210" t="s">
        <v>19</v>
      </c>
      <c r="F173" s="211" t="s">
        <v>5427</v>
      </c>
      <c r="G173" s="209"/>
      <c r="H173" s="212">
        <v>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75</v>
      </c>
      <c r="AY173" s="218" t="s">
        <v>178</v>
      </c>
    </row>
    <row r="174" spans="2:65" s="14" customFormat="1" ht="11.25">
      <c r="B174" s="219"/>
      <c r="C174" s="220"/>
      <c r="D174" s="195" t="s">
        <v>189</v>
      </c>
      <c r="E174" s="221" t="s">
        <v>19</v>
      </c>
      <c r="F174" s="222" t="s">
        <v>258</v>
      </c>
      <c r="G174" s="220"/>
      <c r="H174" s="223">
        <v>4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189</v>
      </c>
      <c r="AU174" s="229" t="s">
        <v>85</v>
      </c>
      <c r="AV174" s="14" t="s">
        <v>185</v>
      </c>
      <c r="AW174" s="14" t="s">
        <v>35</v>
      </c>
      <c r="AX174" s="14" t="s">
        <v>83</v>
      </c>
      <c r="AY174" s="229" t="s">
        <v>178</v>
      </c>
    </row>
    <row r="175" spans="2:65" s="1" customFormat="1" ht="16.5" customHeight="1">
      <c r="B175" s="35"/>
      <c r="C175" s="183" t="s">
        <v>302</v>
      </c>
      <c r="D175" s="183" t="s">
        <v>180</v>
      </c>
      <c r="E175" s="184" t="s">
        <v>4101</v>
      </c>
      <c r="F175" s="185" t="s">
        <v>4102</v>
      </c>
      <c r="G175" s="186" t="s">
        <v>291</v>
      </c>
      <c r="H175" s="187">
        <v>12</v>
      </c>
      <c r="I175" s="188"/>
      <c r="J175" s="189">
        <f>ROUND(I175*H175,2)</f>
        <v>0</v>
      </c>
      <c r="K175" s="185" t="s">
        <v>184</v>
      </c>
      <c r="L175" s="39"/>
      <c r="M175" s="190" t="s">
        <v>19</v>
      </c>
      <c r="N175" s="191" t="s">
        <v>46</v>
      </c>
      <c r="O175" s="61"/>
      <c r="P175" s="192">
        <f>O175*H175</f>
        <v>0</v>
      </c>
      <c r="Q175" s="192">
        <v>1.0000000000000001E-5</v>
      </c>
      <c r="R175" s="192">
        <f>Q175*H175</f>
        <v>1.2000000000000002E-4</v>
      </c>
      <c r="S175" s="192">
        <v>0</v>
      </c>
      <c r="T175" s="193">
        <f>S175*H175</f>
        <v>0</v>
      </c>
      <c r="AR175" s="18" t="s">
        <v>185</v>
      </c>
      <c r="AT175" s="18" t="s">
        <v>180</v>
      </c>
      <c r="AU175" s="18" t="s">
        <v>85</v>
      </c>
      <c r="AY175" s="18" t="s">
        <v>178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83</v>
      </c>
      <c r="BK175" s="194">
        <f>ROUND(I175*H175,2)</f>
        <v>0</v>
      </c>
      <c r="BL175" s="18" t="s">
        <v>185</v>
      </c>
      <c r="BM175" s="18" t="s">
        <v>5428</v>
      </c>
    </row>
    <row r="176" spans="2:65" s="1" customFormat="1" ht="11.25">
      <c r="B176" s="35"/>
      <c r="C176" s="36"/>
      <c r="D176" s="195" t="s">
        <v>187</v>
      </c>
      <c r="E176" s="36"/>
      <c r="F176" s="196" t="s">
        <v>4104</v>
      </c>
      <c r="G176" s="36"/>
      <c r="H176" s="36"/>
      <c r="I176" s="113"/>
      <c r="J176" s="36"/>
      <c r="K176" s="36"/>
      <c r="L176" s="39"/>
      <c r="M176" s="197"/>
      <c r="N176" s="61"/>
      <c r="O176" s="61"/>
      <c r="P176" s="61"/>
      <c r="Q176" s="61"/>
      <c r="R176" s="61"/>
      <c r="S176" s="61"/>
      <c r="T176" s="62"/>
      <c r="AT176" s="18" t="s">
        <v>187</v>
      </c>
      <c r="AU176" s="18" t="s">
        <v>85</v>
      </c>
    </row>
    <row r="177" spans="2:65" s="12" customFormat="1" ht="11.25">
      <c r="B177" s="198"/>
      <c r="C177" s="199"/>
      <c r="D177" s="195" t="s">
        <v>189</v>
      </c>
      <c r="E177" s="200" t="s">
        <v>19</v>
      </c>
      <c r="F177" s="201" t="s">
        <v>5429</v>
      </c>
      <c r="G177" s="199"/>
      <c r="H177" s="200" t="s">
        <v>19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189</v>
      </c>
      <c r="AU177" s="207" t="s">
        <v>85</v>
      </c>
      <c r="AV177" s="12" t="s">
        <v>83</v>
      </c>
      <c r="AW177" s="12" t="s">
        <v>35</v>
      </c>
      <c r="AX177" s="12" t="s">
        <v>75</v>
      </c>
      <c r="AY177" s="207" t="s">
        <v>178</v>
      </c>
    </row>
    <row r="178" spans="2:65" s="13" customFormat="1" ht="11.25">
      <c r="B178" s="208"/>
      <c r="C178" s="209"/>
      <c r="D178" s="195" t="s">
        <v>189</v>
      </c>
      <c r="E178" s="210" t="s">
        <v>19</v>
      </c>
      <c r="F178" s="211" t="s">
        <v>5430</v>
      </c>
      <c r="G178" s="209"/>
      <c r="H178" s="212">
        <v>12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189</v>
      </c>
      <c r="AU178" s="218" t="s">
        <v>85</v>
      </c>
      <c r="AV178" s="13" t="s">
        <v>85</v>
      </c>
      <c r="AW178" s="13" t="s">
        <v>35</v>
      </c>
      <c r="AX178" s="13" t="s">
        <v>83</v>
      </c>
      <c r="AY178" s="218" t="s">
        <v>178</v>
      </c>
    </row>
    <row r="179" spans="2:65" s="1" customFormat="1" ht="16.5" customHeight="1">
      <c r="B179" s="35"/>
      <c r="C179" s="183" t="s">
        <v>308</v>
      </c>
      <c r="D179" s="183" t="s">
        <v>180</v>
      </c>
      <c r="E179" s="184" t="s">
        <v>5431</v>
      </c>
      <c r="F179" s="185" t="s">
        <v>5432</v>
      </c>
      <c r="G179" s="186" t="s">
        <v>291</v>
      </c>
      <c r="H179" s="187">
        <v>6</v>
      </c>
      <c r="I179" s="188"/>
      <c r="J179" s="189">
        <f>ROUND(I179*H179,2)</f>
        <v>0</v>
      </c>
      <c r="K179" s="185" t="s">
        <v>184</v>
      </c>
      <c r="L179" s="39"/>
      <c r="M179" s="190" t="s">
        <v>19</v>
      </c>
      <c r="N179" s="191" t="s">
        <v>46</v>
      </c>
      <c r="O179" s="61"/>
      <c r="P179" s="192">
        <f>O179*H179</f>
        <v>0</v>
      </c>
      <c r="Q179" s="192">
        <v>6.0000000000000002E-5</v>
      </c>
      <c r="R179" s="192">
        <f>Q179*H179</f>
        <v>3.6000000000000002E-4</v>
      </c>
      <c r="S179" s="192">
        <v>0</v>
      </c>
      <c r="T179" s="193">
        <f>S179*H179</f>
        <v>0</v>
      </c>
      <c r="AR179" s="18" t="s">
        <v>185</v>
      </c>
      <c r="AT179" s="18" t="s">
        <v>180</v>
      </c>
      <c r="AU179" s="18" t="s">
        <v>85</v>
      </c>
      <c r="AY179" s="18" t="s">
        <v>178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83</v>
      </c>
      <c r="BK179" s="194">
        <f>ROUND(I179*H179,2)</f>
        <v>0</v>
      </c>
      <c r="BL179" s="18" t="s">
        <v>185</v>
      </c>
      <c r="BM179" s="18" t="s">
        <v>5433</v>
      </c>
    </row>
    <row r="180" spans="2:65" s="1" customFormat="1" ht="11.25">
      <c r="B180" s="35"/>
      <c r="C180" s="36"/>
      <c r="D180" s="195" t="s">
        <v>187</v>
      </c>
      <c r="E180" s="36"/>
      <c r="F180" s="196" t="s">
        <v>5434</v>
      </c>
      <c r="G180" s="36"/>
      <c r="H180" s="36"/>
      <c r="I180" s="113"/>
      <c r="J180" s="36"/>
      <c r="K180" s="36"/>
      <c r="L180" s="39"/>
      <c r="M180" s="197"/>
      <c r="N180" s="61"/>
      <c r="O180" s="61"/>
      <c r="P180" s="61"/>
      <c r="Q180" s="61"/>
      <c r="R180" s="61"/>
      <c r="S180" s="61"/>
      <c r="T180" s="62"/>
      <c r="AT180" s="18" t="s">
        <v>187</v>
      </c>
      <c r="AU180" s="18" t="s">
        <v>85</v>
      </c>
    </row>
    <row r="181" spans="2:65" s="12" customFormat="1" ht="11.25">
      <c r="B181" s="198"/>
      <c r="C181" s="199"/>
      <c r="D181" s="195" t="s">
        <v>189</v>
      </c>
      <c r="E181" s="200" t="s">
        <v>19</v>
      </c>
      <c r="F181" s="201" t="s">
        <v>5435</v>
      </c>
      <c r="G181" s="199"/>
      <c r="H181" s="200" t="s">
        <v>19</v>
      </c>
      <c r="I181" s="202"/>
      <c r="J181" s="199"/>
      <c r="K181" s="199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189</v>
      </c>
      <c r="AU181" s="207" t="s">
        <v>85</v>
      </c>
      <c r="AV181" s="12" t="s">
        <v>83</v>
      </c>
      <c r="AW181" s="12" t="s">
        <v>35</v>
      </c>
      <c r="AX181" s="12" t="s">
        <v>75</v>
      </c>
      <c r="AY181" s="207" t="s">
        <v>178</v>
      </c>
    </row>
    <row r="182" spans="2:65" s="13" customFormat="1" ht="11.25">
      <c r="B182" s="208"/>
      <c r="C182" s="209"/>
      <c r="D182" s="195" t="s">
        <v>189</v>
      </c>
      <c r="E182" s="210" t="s">
        <v>19</v>
      </c>
      <c r="F182" s="211" t="s">
        <v>5436</v>
      </c>
      <c r="G182" s="209"/>
      <c r="H182" s="212">
        <v>6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189</v>
      </c>
      <c r="AU182" s="218" t="s">
        <v>85</v>
      </c>
      <c r="AV182" s="13" t="s">
        <v>85</v>
      </c>
      <c r="AW182" s="13" t="s">
        <v>35</v>
      </c>
      <c r="AX182" s="13" t="s">
        <v>83</v>
      </c>
      <c r="AY182" s="218" t="s">
        <v>178</v>
      </c>
    </row>
    <row r="183" spans="2:65" s="1" customFormat="1" ht="16.5" customHeight="1">
      <c r="B183" s="35"/>
      <c r="C183" s="183" t="s">
        <v>315</v>
      </c>
      <c r="D183" s="183" t="s">
        <v>180</v>
      </c>
      <c r="E183" s="184" t="s">
        <v>4111</v>
      </c>
      <c r="F183" s="185" t="s">
        <v>4112</v>
      </c>
      <c r="G183" s="186" t="s">
        <v>291</v>
      </c>
      <c r="H183" s="187">
        <v>12</v>
      </c>
      <c r="I183" s="188"/>
      <c r="J183" s="189">
        <f>ROUND(I183*H183,2)</f>
        <v>0</v>
      </c>
      <c r="K183" s="185" t="s">
        <v>184</v>
      </c>
      <c r="L183" s="39"/>
      <c r="M183" s="190" t="s">
        <v>19</v>
      </c>
      <c r="N183" s="191" t="s">
        <v>46</v>
      </c>
      <c r="O183" s="61"/>
      <c r="P183" s="192">
        <f>O183*H183</f>
        <v>0</v>
      </c>
      <c r="Q183" s="192">
        <v>1.4999999999999999E-4</v>
      </c>
      <c r="R183" s="192">
        <f>Q183*H183</f>
        <v>1.8E-3</v>
      </c>
      <c r="S183" s="192">
        <v>0</v>
      </c>
      <c r="T183" s="193">
        <f>S183*H183</f>
        <v>0</v>
      </c>
      <c r="AR183" s="18" t="s">
        <v>185</v>
      </c>
      <c r="AT183" s="18" t="s">
        <v>180</v>
      </c>
      <c r="AU183" s="18" t="s">
        <v>85</v>
      </c>
      <c r="AY183" s="18" t="s">
        <v>178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83</v>
      </c>
      <c r="BK183" s="194">
        <f>ROUND(I183*H183,2)</f>
        <v>0</v>
      </c>
      <c r="BL183" s="18" t="s">
        <v>185</v>
      </c>
      <c r="BM183" s="18" t="s">
        <v>5437</v>
      </c>
    </row>
    <row r="184" spans="2:65" s="1" customFormat="1" ht="11.25">
      <c r="B184" s="35"/>
      <c r="C184" s="36"/>
      <c r="D184" s="195" t="s">
        <v>187</v>
      </c>
      <c r="E184" s="36"/>
      <c r="F184" s="196" t="s">
        <v>4114</v>
      </c>
      <c r="G184" s="36"/>
      <c r="H184" s="36"/>
      <c r="I184" s="113"/>
      <c r="J184" s="36"/>
      <c r="K184" s="36"/>
      <c r="L184" s="39"/>
      <c r="M184" s="197"/>
      <c r="N184" s="61"/>
      <c r="O184" s="61"/>
      <c r="P184" s="61"/>
      <c r="Q184" s="61"/>
      <c r="R184" s="61"/>
      <c r="S184" s="61"/>
      <c r="T184" s="62"/>
      <c r="AT184" s="18" t="s">
        <v>187</v>
      </c>
      <c r="AU184" s="18" t="s">
        <v>85</v>
      </c>
    </row>
    <row r="185" spans="2:65" s="12" customFormat="1" ht="11.25">
      <c r="B185" s="198"/>
      <c r="C185" s="199"/>
      <c r="D185" s="195" t="s">
        <v>189</v>
      </c>
      <c r="E185" s="200" t="s">
        <v>19</v>
      </c>
      <c r="F185" s="201" t="s">
        <v>5429</v>
      </c>
      <c r="G185" s="199"/>
      <c r="H185" s="200" t="s">
        <v>19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189</v>
      </c>
      <c r="AU185" s="207" t="s">
        <v>85</v>
      </c>
      <c r="AV185" s="12" t="s">
        <v>83</v>
      </c>
      <c r="AW185" s="12" t="s">
        <v>35</v>
      </c>
      <c r="AX185" s="12" t="s">
        <v>75</v>
      </c>
      <c r="AY185" s="207" t="s">
        <v>178</v>
      </c>
    </row>
    <row r="186" spans="2:65" s="13" customFormat="1" ht="11.25">
      <c r="B186" s="208"/>
      <c r="C186" s="209"/>
      <c r="D186" s="195" t="s">
        <v>189</v>
      </c>
      <c r="E186" s="210" t="s">
        <v>19</v>
      </c>
      <c r="F186" s="211" t="s">
        <v>5430</v>
      </c>
      <c r="G186" s="209"/>
      <c r="H186" s="212">
        <v>12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189</v>
      </c>
      <c r="AU186" s="218" t="s">
        <v>85</v>
      </c>
      <c r="AV186" s="13" t="s">
        <v>85</v>
      </c>
      <c r="AW186" s="13" t="s">
        <v>35</v>
      </c>
      <c r="AX186" s="13" t="s">
        <v>83</v>
      </c>
      <c r="AY186" s="218" t="s">
        <v>178</v>
      </c>
    </row>
    <row r="187" spans="2:65" s="1" customFormat="1" ht="16.5" customHeight="1">
      <c r="B187" s="35"/>
      <c r="C187" s="183" t="s">
        <v>7</v>
      </c>
      <c r="D187" s="183" t="s">
        <v>180</v>
      </c>
      <c r="E187" s="184" t="s">
        <v>5438</v>
      </c>
      <c r="F187" s="185" t="s">
        <v>5439</v>
      </c>
      <c r="G187" s="186" t="s">
        <v>291</v>
      </c>
      <c r="H187" s="187">
        <v>6</v>
      </c>
      <c r="I187" s="188"/>
      <c r="J187" s="189">
        <f>ROUND(I187*H187,2)</f>
        <v>0</v>
      </c>
      <c r="K187" s="185" t="s">
        <v>184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1.6000000000000001E-4</v>
      </c>
      <c r="R187" s="192">
        <f>Q187*H187</f>
        <v>9.6000000000000013E-4</v>
      </c>
      <c r="S187" s="192">
        <v>0</v>
      </c>
      <c r="T187" s="193">
        <f>S187*H187</f>
        <v>0</v>
      </c>
      <c r="AR187" s="18" t="s">
        <v>185</v>
      </c>
      <c r="AT187" s="18" t="s">
        <v>180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185</v>
      </c>
      <c r="BM187" s="18" t="s">
        <v>5440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5441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2" customFormat="1" ht="11.25">
      <c r="B189" s="198"/>
      <c r="C189" s="199"/>
      <c r="D189" s="195" t="s">
        <v>189</v>
      </c>
      <c r="E189" s="200" t="s">
        <v>19</v>
      </c>
      <c r="F189" s="201" t="s">
        <v>5435</v>
      </c>
      <c r="G189" s="199"/>
      <c r="H189" s="200" t="s">
        <v>19</v>
      </c>
      <c r="I189" s="202"/>
      <c r="J189" s="199"/>
      <c r="K189" s="199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189</v>
      </c>
      <c r="AU189" s="207" t="s">
        <v>85</v>
      </c>
      <c r="AV189" s="12" t="s">
        <v>83</v>
      </c>
      <c r="AW189" s="12" t="s">
        <v>35</v>
      </c>
      <c r="AX189" s="12" t="s">
        <v>75</v>
      </c>
      <c r="AY189" s="207" t="s">
        <v>178</v>
      </c>
    </row>
    <row r="190" spans="2:65" s="13" customFormat="1" ht="11.25">
      <c r="B190" s="208"/>
      <c r="C190" s="209"/>
      <c r="D190" s="195" t="s">
        <v>189</v>
      </c>
      <c r="E190" s="210" t="s">
        <v>19</v>
      </c>
      <c r="F190" s="211" t="s">
        <v>5436</v>
      </c>
      <c r="G190" s="209"/>
      <c r="H190" s="212">
        <v>6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189</v>
      </c>
      <c r="AU190" s="218" t="s">
        <v>85</v>
      </c>
      <c r="AV190" s="13" t="s">
        <v>85</v>
      </c>
      <c r="AW190" s="13" t="s">
        <v>35</v>
      </c>
      <c r="AX190" s="13" t="s">
        <v>83</v>
      </c>
      <c r="AY190" s="218" t="s">
        <v>178</v>
      </c>
    </row>
    <row r="191" spans="2:65" s="1" customFormat="1" ht="23.25" customHeight="1">
      <c r="B191" s="35"/>
      <c r="C191" s="245" t="s">
        <v>329</v>
      </c>
      <c r="D191" s="245" t="s">
        <v>970</v>
      </c>
      <c r="E191" s="246" t="s">
        <v>5442</v>
      </c>
      <c r="F191" s="247" t="s">
        <v>5443</v>
      </c>
      <c r="G191" s="248" t="s">
        <v>291</v>
      </c>
      <c r="H191" s="249">
        <v>18</v>
      </c>
      <c r="I191" s="250"/>
      <c r="J191" s="251">
        <f>ROUND(I191*H191,2)</f>
        <v>0</v>
      </c>
      <c r="K191" s="247" t="s">
        <v>1889</v>
      </c>
      <c r="L191" s="252"/>
      <c r="M191" s="253" t="s">
        <v>19</v>
      </c>
      <c r="N191" s="254" t="s">
        <v>46</v>
      </c>
      <c r="O191" s="61"/>
      <c r="P191" s="192">
        <f>O191*H191</f>
        <v>0</v>
      </c>
      <c r="Q191" s="192">
        <v>1.1999999999999999E-3</v>
      </c>
      <c r="R191" s="192">
        <f>Q191*H191</f>
        <v>2.1599999999999998E-2</v>
      </c>
      <c r="S191" s="192">
        <v>0</v>
      </c>
      <c r="T191" s="193">
        <f>S191*H191</f>
        <v>0</v>
      </c>
      <c r="AR191" s="18" t="s">
        <v>230</v>
      </c>
      <c r="AT191" s="18" t="s">
        <v>970</v>
      </c>
      <c r="AU191" s="18" t="s">
        <v>85</v>
      </c>
      <c r="AY191" s="18" t="s">
        <v>178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83</v>
      </c>
      <c r="BK191" s="194">
        <f>ROUND(I191*H191,2)</f>
        <v>0</v>
      </c>
      <c r="BL191" s="18" t="s">
        <v>185</v>
      </c>
      <c r="BM191" s="18" t="s">
        <v>5444</v>
      </c>
    </row>
    <row r="192" spans="2:65" s="1" customFormat="1" ht="11.25">
      <c r="B192" s="35"/>
      <c r="C192" s="36"/>
      <c r="D192" s="195" t="s">
        <v>187</v>
      </c>
      <c r="E192" s="36"/>
      <c r="F192" s="196" t="s">
        <v>5443</v>
      </c>
      <c r="G192" s="36"/>
      <c r="H192" s="36"/>
      <c r="I192" s="113"/>
      <c r="J192" s="36"/>
      <c r="K192" s="36"/>
      <c r="L192" s="39"/>
      <c r="M192" s="197"/>
      <c r="N192" s="61"/>
      <c r="O192" s="61"/>
      <c r="P192" s="61"/>
      <c r="Q192" s="61"/>
      <c r="R192" s="61"/>
      <c r="S192" s="61"/>
      <c r="T192" s="62"/>
      <c r="AT192" s="18" t="s">
        <v>187</v>
      </c>
      <c r="AU192" s="18" t="s">
        <v>85</v>
      </c>
    </row>
    <row r="193" spans="2:65" s="1" customFormat="1" ht="19.5">
      <c r="B193" s="35"/>
      <c r="C193" s="36"/>
      <c r="D193" s="195" t="s">
        <v>333</v>
      </c>
      <c r="E193" s="36"/>
      <c r="F193" s="241" t="s">
        <v>5445</v>
      </c>
      <c r="G193" s="36"/>
      <c r="H193" s="36"/>
      <c r="I193" s="113"/>
      <c r="J193" s="36"/>
      <c r="K193" s="36"/>
      <c r="L193" s="39"/>
      <c r="M193" s="197"/>
      <c r="N193" s="61"/>
      <c r="O193" s="61"/>
      <c r="P193" s="61"/>
      <c r="Q193" s="61"/>
      <c r="R193" s="61"/>
      <c r="S193" s="61"/>
      <c r="T193" s="62"/>
      <c r="AT193" s="18" t="s">
        <v>333</v>
      </c>
      <c r="AU193" s="18" t="s">
        <v>85</v>
      </c>
    </row>
    <row r="194" spans="2:65" s="11" customFormat="1" ht="22.9" customHeight="1">
      <c r="B194" s="167"/>
      <c r="C194" s="168"/>
      <c r="D194" s="169" t="s">
        <v>74</v>
      </c>
      <c r="E194" s="181" t="s">
        <v>1768</v>
      </c>
      <c r="F194" s="181" t="s">
        <v>1769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SUM(P195:P196)</f>
        <v>0</v>
      </c>
      <c r="Q194" s="175"/>
      <c r="R194" s="176">
        <f>SUM(R195:R196)</f>
        <v>0</v>
      </c>
      <c r="S194" s="175"/>
      <c r="T194" s="177">
        <f>SUM(T195:T196)</f>
        <v>0</v>
      </c>
      <c r="AR194" s="178" t="s">
        <v>83</v>
      </c>
      <c r="AT194" s="179" t="s">
        <v>74</v>
      </c>
      <c r="AU194" s="179" t="s">
        <v>83</v>
      </c>
      <c r="AY194" s="178" t="s">
        <v>178</v>
      </c>
      <c r="BK194" s="180">
        <f>SUM(BK195:BK196)</f>
        <v>0</v>
      </c>
    </row>
    <row r="195" spans="2:65" s="1" customFormat="1" ht="16.5" customHeight="1">
      <c r="B195" s="35"/>
      <c r="C195" s="183" t="s">
        <v>335</v>
      </c>
      <c r="D195" s="183" t="s">
        <v>180</v>
      </c>
      <c r="E195" s="184" t="s">
        <v>5361</v>
      </c>
      <c r="F195" s="185" t="s">
        <v>5362</v>
      </c>
      <c r="G195" s="186" t="s">
        <v>362</v>
      </c>
      <c r="H195" s="187">
        <v>0.94299999999999995</v>
      </c>
      <c r="I195" s="188"/>
      <c r="J195" s="189">
        <f>ROUND(I195*H195,2)</f>
        <v>0</v>
      </c>
      <c r="K195" s="185" t="s">
        <v>184</v>
      </c>
      <c r="L195" s="39"/>
      <c r="M195" s="190" t="s">
        <v>19</v>
      </c>
      <c r="N195" s="191" t="s">
        <v>46</v>
      </c>
      <c r="O195" s="6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8" t="s">
        <v>185</v>
      </c>
      <c r="AT195" s="18" t="s">
        <v>180</v>
      </c>
      <c r="AU195" s="18" t="s">
        <v>85</v>
      </c>
      <c r="AY195" s="18" t="s">
        <v>178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83</v>
      </c>
      <c r="BK195" s="194">
        <f>ROUND(I195*H195,2)</f>
        <v>0</v>
      </c>
      <c r="BL195" s="18" t="s">
        <v>185</v>
      </c>
      <c r="BM195" s="18" t="s">
        <v>5446</v>
      </c>
    </row>
    <row r="196" spans="2:65" s="1" customFormat="1" ht="19.5">
      <c r="B196" s="35"/>
      <c r="C196" s="36"/>
      <c r="D196" s="195" t="s">
        <v>187</v>
      </c>
      <c r="E196" s="36"/>
      <c r="F196" s="196" t="s">
        <v>5364</v>
      </c>
      <c r="G196" s="36"/>
      <c r="H196" s="36"/>
      <c r="I196" s="113"/>
      <c r="J196" s="36"/>
      <c r="K196" s="36"/>
      <c r="L196" s="39"/>
      <c r="M196" s="197"/>
      <c r="N196" s="61"/>
      <c r="O196" s="61"/>
      <c r="P196" s="61"/>
      <c r="Q196" s="61"/>
      <c r="R196" s="61"/>
      <c r="S196" s="61"/>
      <c r="T196" s="62"/>
      <c r="AT196" s="18" t="s">
        <v>187</v>
      </c>
      <c r="AU196" s="18" t="s">
        <v>85</v>
      </c>
    </row>
    <row r="197" spans="2:65" s="11" customFormat="1" ht="25.9" customHeight="1">
      <c r="B197" s="167"/>
      <c r="C197" s="168"/>
      <c r="D197" s="169" t="s">
        <v>74</v>
      </c>
      <c r="E197" s="170" t="s">
        <v>428</v>
      </c>
      <c r="F197" s="170" t="s">
        <v>429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P198+P327</f>
        <v>0</v>
      </c>
      <c r="Q197" s="175"/>
      <c r="R197" s="176">
        <f>R198+R327</f>
        <v>0.50916005000000009</v>
      </c>
      <c r="S197" s="175"/>
      <c r="T197" s="177">
        <f>T198+T327</f>
        <v>0</v>
      </c>
      <c r="AR197" s="178" t="s">
        <v>85</v>
      </c>
      <c r="AT197" s="179" t="s">
        <v>74</v>
      </c>
      <c r="AU197" s="179" t="s">
        <v>75</v>
      </c>
      <c r="AY197" s="178" t="s">
        <v>178</v>
      </c>
      <c r="BK197" s="180">
        <f>BK198+BK327</f>
        <v>0</v>
      </c>
    </row>
    <row r="198" spans="2:65" s="11" customFormat="1" ht="22.9" customHeight="1">
      <c r="B198" s="167"/>
      <c r="C198" s="168"/>
      <c r="D198" s="169" t="s">
        <v>74</v>
      </c>
      <c r="E198" s="181" t="s">
        <v>551</v>
      </c>
      <c r="F198" s="181" t="s">
        <v>552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SUM(P199:P326)</f>
        <v>0</v>
      </c>
      <c r="Q198" s="175"/>
      <c r="R198" s="176">
        <f>SUM(R199:R326)</f>
        <v>0.50916005000000009</v>
      </c>
      <c r="S198" s="175"/>
      <c r="T198" s="177">
        <f>SUM(T199:T326)</f>
        <v>0</v>
      </c>
      <c r="AR198" s="178" t="s">
        <v>85</v>
      </c>
      <c r="AT198" s="179" t="s">
        <v>74</v>
      </c>
      <c r="AU198" s="179" t="s">
        <v>83</v>
      </c>
      <c r="AY198" s="178" t="s">
        <v>178</v>
      </c>
      <c r="BK198" s="180">
        <f>SUM(BK199:BK326)</f>
        <v>0</v>
      </c>
    </row>
    <row r="199" spans="2:65" s="1" customFormat="1" ht="16.5" customHeight="1">
      <c r="B199" s="35"/>
      <c r="C199" s="183" t="s">
        <v>341</v>
      </c>
      <c r="D199" s="183" t="s">
        <v>180</v>
      </c>
      <c r="E199" s="184" t="s">
        <v>5447</v>
      </c>
      <c r="F199" s="185" t="s">
        <v>5448</v>
      </c>
      <c r="G199" s="186" t="s">
        <v>291</v>
      </c>
      <c r="H199" s="187">
        <v>2</v>
      </c>
      <c r="I199" s="188"/>
      <c r="J199" s="189">
        <f>ROUND(I199*H199,2)</f>
        <v>0</v>
      </c>
      <c r="K199" s="185" t="s">
        <v>212</v>
      </c>
      <c r="L199" s="39"/>
      <c r="M199" s="190" t="s">
        <v>19</v>
      </c>
      <c r="N199" s="191" t="s">
        <v>46</v>
      </c>
      <c r="O199" s="61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AR199" s="18" t="s">
        <v>288</v>
      </c>
      <c r="AT199" s="18" t="s">
        <v>180</v>
      </c>
      <c r="AU199" s="18" t="s">
        <v>85</v>
      </c>
      <c r="AY199" s="18" t="s">
        <v>178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83</v>
      </c>
      <c r="BK199" s="194">
        <f>ROUND(I199*H199,2)</f>
        <v>0</v>
      </c>
      <c r="BL199" s="18" t="s">
        <v>288</v>
      </c>
      <c r="BM199" s="18" t="s">
        <v>5449</v>
      </c>
    </row>
    <row r="200" spans="2:65" s="1" customFormat="1" ht="11.25">
      <c r="B200" s="35"/>
      <c r="C200" s="36"/>
      <c r="D200" s="195" t="s">
        <v>187</v>
      </c>
      <c r="E200" s="36"/>
      <c r="F200" s="196" t="s">
        <v>5450</v>
      </c>
      <c r="G200" s="36"/>
      <c r="H200" s="36"/>
      <c r="I200" s="113"/>
      <c r="J200" s="36"/>
      <c r="K200" s="36"/>
      <c r="L200" s="39"/>
      <c r="M200" s="197"/>
      <c r="N200" s="61"/>
      <c r="O200" s="61"/>
      <c r="P200" s="61"/>
      <c r="Q200" s="61"/>
      <c r="R200" s="61"/>
      <c r="S200" s="61"/>
      <c r="T200" s="62"/>
      <c r="AT200" s="18" t="s">
        <v>187</v>
      </c>
      <c r="AU200" s="18" t="s">
        <v>85</v>
      </c>
    </row>
    <row r="201" spans="2:65" s="13" customFormat="1" ht="11.25">
      <c r="B201" s="208"/>
      <c r="C201" s="209"/>
      <c r="D201" s="195" t="s">
        <v>189</v>
      </c>
      <c r="E201" s="210" t="s">
        <v>19</v>
      </c>
      <c r="F201" s="211" t="s">
        <v>5451</v>
      </c>
      <c r="G201" s="209"/>
      <c r="H201" s="212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189</v>
      </c>
      <c r="AU201" s="218" t="s">
        <v>85</v>
      </c>
      <c r="AV201" s="13" t="s">
        <v>85</v>
      </c>
      <c r="AW201" s="13" t="s">
        <v>35</v>
      </c>
      <c r="AX201" s="13" t="s">
        <v>75</v>
      </c>
      <c r="AY201" s="218" t="s">
        <v>178</v>
      </c>
    </row>
    <row r="202" spans="2:65" s="13" customFormat="1" ht="11.25">
      <c r="B202" s="208"/>
      <c r="C202" s="209"/>
      <c r="D202" s="195" t="s">
        <v>189</v>
      </c>
      <c r="E202" s="210" t="s">
        <v>19</v>
      </c>
      <c r="F202" s="211" t="s">
        <v>5452</v>
      </c>
      <c r="G202" s="209"/>
      <c r="H202" s="212">
        <v>1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189</v>
      </c>
      <c r="AU202" s="218" t="s">
        <v>85</v>
      </c>
      <c r="AV202" s="13" t="s">
        <v>85</v>
      </c>
      <c r="AW202" s="13" t="s">
        <v>35</v>
      </c>
      <c r="AX202" s="13" t="s">
        <v>75</v>
      </c>
      <c r="AY202" s="218" t="s">
        <v>178</v>
      </c>
    </row>
    <row r="203" spans="2:65" s="14" customFormat="1" ht="11.25">
      <c r="B203" s="219"/>
      <c r="C203" s="220"/>
      <c r="D203" s="195" t="s">
        <v>189</v>
      </c>
      <c r="E203" s="221" t="s">
        <v>19</v>
      </c>
      <c r="F203" s="222" t="s">
        <v>258</v>
      </c>
      <c r="G203" s="220"/>
      <c r="H203" s="223">
        <v>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189</v>
      </c>
      <c r="AU203" s="229" t="s">
        <v>85</v>
      </c>
      <c r="AV203" s="14" t="s">
        <v>185</v>
      </c>
      <c r="AW203" s="14" t="s">
        <v>35</v>
      </c>
      <c r="AX203" s="14" t="s">
        <v>83</v>
      </c>
      <c r="AY203" s="229" t="s">
        <v>178</v>
      </c>
    </row>
    <row r="204" spans="2:65" s="1" customFormat="1" ht="16.5" customHeight="1">
      <c r="B204" s="35"/>
      <c r="C204" s="183" t="s">
        <v>346</v>
      </c>
      <c r="D204" s="183" t="s">
        <v>180</v>
      </c>
      <c r="E204" s="184" t="s">
        <v>5453</v>
      </c>
      <c r="F204" s="185" t="s">
        <v>5454</v>
      </c>
      <c r="G204" s="186" t="s">
        <v>439</v>
      </c>
      <c r="H204" s="187">
        <v>2</v>
      </c>
      <c r="I204" s="188"/>
      <c r="J204" s="189">
        <f>ROUND(I204*H204,2)</f>
        <v>0</v>
      </c>
      <c r="K204" s="185" t="s">
        <v>212</v>
      </c>
      <c r="L204" s="39"/>
      <c r="M204" s="190" t="s">
        <v>19</v>
      </c>
      <c r="N204" s="191" t="s">
        <v>46</v>
      </c>
      <c r="O204" s="61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8" t="s">
        <v>288</v>
      </c>
      <c r="AT204" s="18" t="s">
        <v>180</v>
      </c>
      <c r="AU204" s="18" t="s">
        <v>85</v>
      </c>
      <c r="AY204" s="18" t="s">
        <v>178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83</v>
      </c>
      <c r="BK204" s="194">
        <f>ROUND(I204*H204,2)</f>
        <v>0</v>
      </c>
      <c r="BL204" s="18" t="s">
        <v>288</v>
      </c>
      <c r="BM204" s="18" t="s">
        <v>5455</v>
      </c>
    </row>
    <row r="205" spans="2:65" s="1" customFormat="1" ht="11.25">
      <c r="B205" s="35"/>
      <c r="C205" s="36"/>
      <c r="D205" s="195" t="s">
        <v>187</v>
      </c>
      <c r="E205" s="36"/>
      <c r="F205" s="196" t="s">
        <v>5454</v>
      </c>
      <c r="G205" s="36"/>
      <c r="H205" s="36"/>
      <c r="I205" s="113"/>
      <c r="J205" s="36"/>
      <c r="K205" s="36"/>
      <c r="L205" s="39"/>
      <c r="M205" s="197"/>
      <c r="N205" s="61"/>
      <c r="O205" s="61"/>
      <c r="P205" s="61"/>
      <c r="Q205" s="61"/>
      <c r="R205" s="61"/>
      <c r="S205" s="61"/>
      <c r="T205" s="62"/>
      <c r="AT205" s="18" t="s">
        <v>187</v>
      </c>
      <c r="AU205" s="18" t="s">
        <v>85</v>
      </c>
    </row>
    <row r="206" spans="2:65" s="1" customFormat="1" ht="58.5">
      <c r="B206" s="35"/>
      <c r="C206" s="36"/>
      <c r="D206" s="195" t="s">
        <v>333</v>
      </c>
      <c r="E206" s="36"/>
      <c r="F206" s="241" t="s">
        <v>5456</v>
      </c>
      <c r="G206" s="36"/>
      <c r="H206" s="36"/>
      <c r="I206" s="113"/>
      <c r="J206" s="36"/>
      <c r="K206" s="36"/>
      <c r="L206" s="39"/>
      <c r="M206" s="197"/>
      <c r="N206" s="61"/>
      <c r="O206" s="61"/>
      <c r="P206" s="61"/>
      <c r="Q206" s="61"/>
      <c r="R206" s="61"/>
      <c r="S206" s="61"/>
      <c r="T206" s="62"/>
      <c r="AT206" s="18" t="s">
        <v>333</v>
      </c>
      <c r="AU206" s="18" t="s">
        <v>85</v>
      </c>
    </row>
    <row r="207" spans="2:65" s="12" customFormat="1" ht="11.25">
      <c r="B207" s="198"/>
      <c r="C207" s="199"/>
      <c r="D207" s="195" t="s">
        <v>189</v>
      </c>
      <c r="E207" s="200" t="s">
        <v>19</v>
      </c>
      <c r="F207" s="201" t="s">
        <v>5457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189</v>
      </c>
      <c r="AU207" s="207" t="s">
        <v>85</v>
      </c>
      <c r="AV207" s="12" t="s">
        <v>83</v>
      </c>
      <c r="AW207" s="12" t="s">
        <v>35</v>
      </c>
      <c r="AX207" s="12" t="s">
        <v>75</v>
      </c>
      <c r="AY207" s="207" t="s">
        <v>178</v>
      </c>
    </row>
    <row r="208" spans="2:65" s="13" customFormat="1" ht="11.25">
      <c r="B208" s="208"/>
      <c r="C208" s="209"/>
      <c r="D208" s="195" t="s">
        <v>189</v>
      </c>
      <c r="E208" s="210" t="s">
        <v>19</v>
      </c>
      <c r="F208" s="211" t="s">
        <v>85</v>
      </c>
      <c r="G208" s="209"/>
      <c r="H208" s="212">
        <v>2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83</v>
      </c>
      <c r="AY208" s="218" t="s">
        <v>178</v>
      </c>
    </row>
    <row r="209" spans="2:65" s="1" customFormat="1" ht="16.5" customHeight="1">
      <c r="B209" s="35"/>
      <c r="C209" s="183" t="s">
        <v>350</v>
      </c>
      <c r="D209" s="183" t="s">
        <v>180</v>
      </c>
      <c r="E209" s="184" t="s">
        <v>5458</v>
      </c>
      <c r="F209" s="185" t="s">
        <v>5459</v>
      </c>
      <c r="G209" s="186" t="s">
        <v>2338</v>
      </c>
      <c r="H209" s="187">
        <v>234.94</v>
      </c>
      <c r="I209" s="188"/>
      <c r="J209" s="189">
        <f>ROUND(I209*H209,2)</f>
        <v>0</v>
      </c>
      <c r="K209" s="185" t="s">
        <v>184</v>
      </c>
      <c r="L209" s="39"/>
      <c r="M209" s="190" t="s">
        <v>19</v>
      </c>
      <c r="N209" s="191" t="s">
        <v>46</v>
      </c>
      <c r="O209" s="61"/>
      <c r="P209" s="192">
        <f>O209*H209</f>
        <v>0</v>
      </c>
      <c r="Q209" s="192">
        <v>6.0000000000000002E-5</v>
      </c>
      <c r="R209" s="192">
        <f>Q209*H209</f>
        <v>1.40964E-2</v>
      </c>
      <c r="S209" s="192">
        <v>0</v>
      </c>
      <c r="T209" s="193">
        <f>S209*H209</f>
        <v>0</v>
      </c>
      <c r="AR209" s="18" t="s">
        <v>288</v>
      </c>
      <c r="AT209" s="18" t="s">
        <v>180</v>
      </c>
      <c r="AU209" s="18" t="s">
        <v>85</v>
      </c>
      <c r="AY209" s="18" t="s">
        <v>178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83</v>
      </c>
      <c r="BK209" s="194">
        <f>ROUND(I209*H209,2)</f>
        <v>0</v>
      </c>
      <c r="BL209" s="18" t="s">
        <v>288</v>
      </c>
      <c r="BM209" s="18" t="s">
        <v>5460</v>
      </c>
    </row>
    <row r="210" spans="2:65" s="1" customFormat="1" ht="11.25">
      <c r="B210" s="35"/>
      <c r="C210" s="36"/>
      <c r="D210" s="195" t="s">
        <v>187</v>
      </c>
      <c r="E210" s="36"/>
      <c r="F210" s="196" t="s">
        <v>5461</v>
      </c>
      <c r="G210" s="36"/>
      <c r="H210" s="36"/>
      <c r="I210" s="113"/>
      <c r="J210" s="36"/>
      <c r="K210" s="36"/>
      <c r="L210" s="39"/>
      <c r="M210" s="197"/>
      <c r="N210" s="61"/>
      <c r="O210" s="61"/>
      <c r="P210" s="61"/>
      <c r="Q210" s="61"/>
      <c r="R210" s="61"/>
      <c r="S210" s="61"/>
      <c r="T210" s="62"/>
      <c r="AT210" s="18" t="s">
        <v>187</v>
      </c>
      <c r="AU210" s="18" t="s">
        <v>85</v>
      </c>
    </row>
    <row r="211" spans="2:65" s="12" customFormat="1" ht="11.25">
      <c r="B211" s="198"/>
      <c r="C211" s="199"/>
      <c r="D211" s="195" t="s">
        <v>189</v>
      </c>
      <c r="E211" s="200" t="s">
        <v>19</v>
      </c>
      <c r="F211" s="201" t="s">
        <v>5462</v>
      </c>
      <c r="G211" s="199"/>
      <c r="H211" s="200" t="s">
        <v>19</v>
      </c>
      <c r="I211" s="202"/>
      <c r="J211" s="199"/>
      <c r="K211" s="199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189</v>
      </c>
      <c r="AU211" s="207" t="s">
        <v>85</v>
      </c>
      <c r="AV211" s="12" t="s">
        <v>83</v>
      </c>
      <c r="AW211" s="12" t="s">
        <v>35</v>
      </c>
      <c r="AX211" s="12" t="s">
        <v>75</v>
      </c>
      <c r="AY211" s="207" t="s">
        <v>178</v>
      </c>
    </row>
    <row r="212" spans="2:65" s="12" customFormat="1" ht="11.25">
      <c r="B212" s="198"/>
      <c r="C212" s="199"/>
      <c r="D212" s="195" t="s">
        <v>189</v>
      </c>
      <c r="E212" s="200" t="s">
        <v>19</v>
      </c>
      <c r="F212" s="201" t="s">
        <v>5463</v>
      </c>
      <c r="G212" s="199"/>
      <c r="H212" s="200" t="s">
        <v>19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189</v>
      </c>
      <c r="AU212" s="207" t="s">
        <v>85</v>
      </c>
      <c r="AV212" s="12" t="s">
        <v>83</v>
      </c>
      <c r="AW212" s="12" t="s">
        <v>35</v>
      </c>
      <c r="AX212" s="12" t="s">
        <v>75</v>
      </c>
      <c r="AY212" s="207" t="s">
        <v>178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5464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5465</v>
      </c>
      <c r="G214" s="209"/>
      <c r="H214" s="212">
        <v>9.0869999999999997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75</v>
      </c>
      <c r="AY214" s="218" t="s">
        <v>178</v>
      </c>
    </row>
    <row r="215" spans="2:65" s="12" customFormat="1" ht="11.25">
      <c r="B215" s="198"/>
      <c r="C215" s="199"/>
      <c r="D215" s="195" t="s">
        <v>189</v>
      </c>
      <c r="E215" s="200" t="s">
        <v>19</v>
      </c>
      <c r="F215" s="201" t="s">
        <v>5466</v>
      </c>
      <c r="G215" s="199"/>
      <c r="H215" s="200" t="s">
        <v>19</v>
      </c>
      <c r="I215" s="202"/>
      <c r="J215" s="199"/>
      <c r="K215" s="199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189</v>
      </c>
      <c r="AU215" s="207" t="s">
        <v>85</v>
      </c>
      <c r="AV215" s="12" t="s">
        <v>83</v>
      </c>
      <c r="AW215" s="12" t="s">
        <v>35</v>
      </c>
      <c r="AX215" s="12" t="s">
        <v>75</v>
      </c>
      <c r="AY215" s="207" t="s">
        <v>178</v>
      </c>
    </row>
    <row r="216" spans="2:65" s="13" customFormat="1" ht="11.25">
      <c r="B216" s="208"/>
      <c r="C216" s="209"/>
      <c r="D216" s="195" t="s">
        <v>189</v>
      </c>
      <c r="E216" s="210" t="s">
        <v>19</v>
      </c>
      <c r="F216" s="211" t="s">
        <v>5467</v>
      </c>
      <c r="G216" s="209"/>
      <c r="H216" s="212">
        <v>20.754999999999999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189</v>
      </c>
      <c r="AU216" s="218" t="s">
        <v>85</v>
      </c>
      <c r="AV216" s="13" t="s">
        <v>85</v>
      </c>
      <c r="AW216" s="13" t="s">
        <v>35</v>
      </c>
      <c r="AX216" s="13" t="s">
        <v>75</v>
      </c>
      <c r="AY216" s="218" t="s">
        <v>178</v>
      </c>
    </row>
    <row r="217" spans="2:65" s="15" customFormat="1" ht="11.25">
      <c r="B217" s="230"/>
      <c r="C217" s="231"/>
      <c r="D217" s="195" t="s">
        <v>189</v>
      </c>
      <c r="E217" s="232" t="s">
        <v>19</v>
      </c>
      <c r="F217" s="233" t="s">
        <v>274</v>
      </c>
      <c r="G217" s="231"/>
      <c r="H217" s="234">
        <v>29.841999999999999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189</v>
      </c>
      <c r="AU217" s="240" t="s">
        <v>85</v>
      </c>
      <c r="AV217" s="15" t="s">
        <v>198</v>
      </c>
      <c r="AW217" s="15" t="s">
        <v>35</v>
      </c>
      <c r="AX217" s="15" t="s">
        <v>75</v>
      </c>
      <c r="AY217" s="240" t="s">
        <v>178</v>
      </c>
    </row>
    <row r="218" spans="2:65" s="12" customFormat="1" ht="11.25">
      <c r="B218" s="198"/>
      <c r="C218" s="199"/>
      <c r="D218" s="195" t="s">
        <v>189</v>
      </c>
      <c r="E218" s="200" t="s">
        <v>19</v>
      </c>
      <c r="F218" s="201" t="s">
        <v>5468</v>
      </c>
      <c r="G218" s="199"/>
      <c r="H218" s="200" t="s">
        <v>19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189</v>
      </c>
      <c r="AU218" s="207" t="s">
        <v>85</v>
      </c>
      <c r="AV218" s="12" t="s">
        <v>83</v>
      </c>
      <c r="AW218" s="12" t="s">
        <v>35</v>
      </c>
      <c r="AX218" s="12" t="s">
        <v>75</v>
      </c>
      <c r="AY218" s="207" t="s">
        <v>178</v>
      </c>
    </row>
    <row r="219" spans="2:65" s="12" customFormat="1" ht="11.25">
      <c r="B219" s="198"/>
      <c r="C219" s="199"/>
      <c r="D219" s="195" t="s">
        <v>189</v>
      </c>
      <c r="E219" s="200" t="s">
        <v>19</v>
      </c>
      <c r="F219" s="201" t="s">
        <v>5469</v>
      </c>
      <c r="G219" s="199"/>
      <c r="H219" s="200" t="s">
        <v>19</v>
      </c>
      <c r="I219" s="202"/>
      <c r="J219" s="199"/>
      <c r="K219" s="199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189</v>
      </c>
      <c r="AU219" s="207" t="s">
        <v>85</v>
      </c>
      <c r="AV219" s="12" t="s">
        <v>83</v>
      </c>
      <c r="AW219" s="12" t="s">
        <v>35</v>
      </c>
      <c r="AX219" s="12" t="s">
        <v>75</v>
      </c>
      <c r="AY219" s="207" t="s">
        <v>178</v>
      </c>
    </row>
    <row r="220" spans="2:65" s="12" customFormat="1" ht="11.25">
      <c r="B220" s="198"/>
      <c r="C220" s="199"/>
      <c r="D220" s="195" t="s">
        <v>189</v>
      </c>
      <c r="E220" s="200" t="s">
        <v>19</v>
      </c>
      <c r="F220" s="201" t="s">
        <v>5470</v>
      </c>
      <c r="G220" s="199"/>
      <c r="H220" s="200" t="s">
        <v>19</v>
      </c>
      <c r="I220" s="202"/>
      <c r="J220" s="199"/>
      <c r="K220" s="199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189</v>
      </c>
      <c r="AU220" s="207" t="s">
        <v>85</v>
      </c>
      <c r="AV220" s="12" t="s">
        <v>83</v>
      </c>
      <c r="AW220" s="12" t="s">
        <v>35</v>
      </c>
      <c r="AX220" s="12" t="s">
        <v>75</v>
      </c>
      <c r="AY220" s="207" t="s">
        <v>178</v>
      </c>
    </row>
    <row r="221" spans="2:65" s="13" customFormat="1" ht="11.25">
      <c r="B221" s="208"/>
      <c r="C221" s="209"/>
      <c r="D221" s="195" t="s">
        <v>189</v>
      </c>
      <c r="E221" s="210" t="s">
        <v>19</v>
      </c>
      <c r="F221" s="211" t="s">
        <v>5471</v>
      </c>
      <c r="G221" s="209"/>
      <c r="H221" s="212">
        <v>23.178999999999998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189</v>
      </c>
      <c r="AU221" s="218" t="s">
        <v>85</v>
      </c>
      <c r="AV221" s="13" t="s">
        <v>85</v>
      </c>
      <c r="AW221" s="13" t="s">
        <v>35</v>
      </c>
      <c r="AX221" s="13" t="s">
        <v>75</v>
      </c>
      <c r="AY221" s="218" t="s">
        <v>178</v>
      </c>
    </row>
    <row r="222" spans="2:65" s="12" customFormat="1" ht="11.25">
      <c r="B222" s="198"/>
      <c r="C222" s="199"/>
      <c r="D222" s="195" t="s">
        <v>189</v>
      </c>
      <c r="E222" s="200" t="s">
        <v>19</v>
      </c>
      <c r="F222" s="201" t="s">
        <v>5472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65" s="13" customFormat="1" ht="11.25">
      <c r="B223" s="208"/>
      <c r="C223" s="209"/>
      <c r="D223" s="195" t="s">
        <v>189</v>
      </c>
      <c r="E223" s="210" t="s">
        <v>19</v>
      </c>
      <c r="F223" s="211" t="s">
        <v>5473</v>
      </c>
      <c r="G223" s="209"/>
      <c r="H223" s="212">
        <v>83.021000000000001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189</v>
      </c>
      <c r="AU223" s="218" t="s">
        <v>85</v>
      </c>
      <c r="AV223" s="13" t="s">
        <v>85</v>
      </c>
      <c r="AW223" s="13" t="s">
        <v>35</v>
      </c>
      <c r="AX223" s="13" t="s">
        <v>75</v>
      </c>
      <c r="AY223" s="218" t="s">
        <v>178</v>
      </c>
    </row>
    <row r="224" spans="2:65" s="15" customFormat="1" ht="11.25">
      <c r="B224" s="230"/>
      <c r="C224" s="231"/>
      <c r="D224" s="195" t="s">
        <v>189</v>
      </c>
      <c r="E224" s="232" t="s">
        <v>19</v>
      </c>
      <c r="F224" s="233" t="s">
        <v>274</v>
      </c>
      <c r="G224" s="231"/>
      <c r="H224" s="234">
        <v>106.2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189</v>
      </c>
      <c r="AU224" s="240" t="s">
        <v>85</v>
      </c>
      <c r="AV224" s="15" t="s">
        <v>198</v>
      </c>
      <c r="AW224" s="15" t="s">
        <v>35</v>
      </c>
      <c r="AX224" s="15" t="s">
        <v>75</v>
      </c>
      <c r="AY224" s="240" t="s">
        <v>178</v>
      </c>
    </row>
    <row r="225" spans="2:51" s="12" customFormat="1" ht="11.25">
      <c r="B225" s="198"/>
      <c r="C225" s="199"/>
      <c r="D225" s="195" t="s">
        <v>189</v>
      </c>
      <c r="E225" s="200" t="s">
        <v>19</v>
      </c>
      <c r="F225" s="201" t="s">
        <v>5474</v>
      </c>
      <c r="G225" s="199"/>
      <c r="H225" s="200" t="s">
        <v>19</v>
      </c>
      <c r="I225" s="202"/>
      <c r="J225" s="199"/>
      <c r="K225" s="199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189</v>
      </c>
      <c r="AU225" s="207" t="s">
        <v>85</v>
      </c>
      <c r="AV225" s="12" t="s">
        <v>83</v>
      </c>
      <c r="AW225" s="12" t="s">
        <v>35</v>
      </c>
      <c r="AX225" s="12" t="s">
        <v>75</v>
      </c>
      <c r="AY225" s="207" t="s">
        <v>178</v>
      </c>
    </row>
    <row r="226" spans="2:51" s="12" customFormat="1" ht="11.25">
      <c r="B226" s="198"/>
      <c r="C226" s="199"/>
      <c r="D226" s="195" t="s">
        <v>189</v>
      </c>
      <c r="E226" s="200" t="s">
        <v>19</v>
      </c>
      <c r="F226" s="201" t="s">
        <v>5419</v>
      </c>
      <c r="G226" s="199"/>
      <c r="H226" s="200" t="s">
        <v>19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189</v>
      </c>
      <c r="AU226" s="207" t="s">
        <v>85</v>
      </c>
      <c r="AV226" s="12" t="s">
        <v>83</v>
      </c>
      <c r="AW226" s="12" t="s">
        <v>35</v>
      </c>
      <c r="AX226" s="12" t="s">
        <v>75</v>
      </c>
      <c r="AY226" s="207" t="s">
        <v>178</v>
      </c>
    </row>
    <row r="227" spans="2:51" s="12" customFormat="1" ht="11.25">
      <c r="B227" s="198"/>
      <c r="C227" s="199"/>
      <c r="D227" s="195" t="s">
        <v>189</v>
      </c>
      <c r="E227" s="200" t="s">
        <v>19</v>
      </c>
      <c r="F227" s="201" t="s">
        <v>5475</v>
      </c>
      <c r="G227" s="199"/>
      <c r="H227" s="200" t="s">
        <v>19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189</v>
      </c>
      <c r="AU227" s="207" t="s">
        <v>85</v>
      </c>
      <c r="AV227" s="12" t="s">
        <v>83</v>
      </c>
      <c r="AW227" s="12" t="s">
        <v>35</v>
      </c>
      <c r="AX227" s="12" t="s">
        <v>75</v>
      </c>
      <c r="AY227" s="207" t="s">
        <v>178</v>
      </c>
    </row>
    <row r="228" spans="2:51" s="13" customFormat="1" ht="11.25">
      <c r="B228" s="208"/>
      <c r="C228" s="209"/>
      <c r="D228" s="195" t="s">
        <v>189</v>
      </c>
      <c r="E228" s="210" t="s">
        <v>19</v>
      </c>
      <c r="F228" s="211" t="s">
        <v>5476</v>
      </c>
      <c r="G228" s="209"/>
      <c r="H228" s="212">
        <v>9.7460000000000004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189</v>
      </c>
      <c r="AU228" s="218" t="s">
        <v>85</v>
      </c>
      <c r="AV228" s="13" t="s">
        <v>85</v>
      </c>
      <c r="AW228" s="13" t="s">
        <v>35</v>
      </c>
      <c r="AX228" s="13" t="s">
        <v>75</v>
      </c>
      <c r="AY228" s="218" t="s">
        <v>178</v>
      </c>
    </row>
    <row r="229" spans="2:51" s="12" customFormat="1" ht="11.25">
      <c r="B229" s="198"/>
      <c r="C229" s="199"/>
      <c r="D229" s="195" t="s">
        <v>189</v>
      </c>
      <c r="E229" s="200" t="s">
        <v>19</v>
      </c>
      <c r="F229" s="201" t="s">
        <v>5477</v>
      </c>
      <c r="G229" s="199"/>
      <c r="H229" s="200" t="s">
        <v>19</v>
      </c>
      <c r="I229" s="202"/>
      <c r="J229" s="199"/>
      <c r="K229" s="199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189</v>
      </c>
      <c r="AU229" s="207" t="s">
        <v>85</v>
      </c>
      <c r="AV229" s="12" t="s">
        <v>83</v>
      </c>
      <c r="AW229" s="12" t="s">
        <v>35</v>
      </c>
      <c r="AX229" s="12" t="s">
        <v>75</v>
      </c>
      <c r="AY229" s="207" t="s">
        <v>178</v>
      </c>
    </row>
    <row r="230" spans="2:51" s="13" customFormat="1" ht="11.25">
      <c r="B230" s="208"/>
      <c r="C230" s="209"/>
      <c r="D230" s="195" t="s">
        <v>189</v>
      </c>
      <c r="E230" s="210" t="s">
        <v>19</v>
      </c>
      <c r="F230" s="211" t="s">
        <v>5478</v>
      </c>
      <c r="G230" s="209"/>
      <c r="H230" s="212">
        <v>23.35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189</v>
      </c>
      <c r="AU230" s="218" t="s">
        <v>85</v>
      </c>
      <c r="AV230" s="13" t="s">
        <v>85</v>
      </c>
      <c r="AW230" s="13" t="s">
        <v>35</v>
      </c>
      <c r="AX230" s="13" t="s">
        <v>75</v>
      </c>
      <c r="AY230" s="218" t="s">
        <v>178</v>
      </c>
    </row>
    <row r="231" spans="2:51" s="12" customFormat="1" ht="11.25">
      <c r="B231" s="198"/>
      <c r="C231" s="199"/>
      <c r="D231" s="195" t="s">
        <v>189</v>
      </c>
      <c r="E231" s="200" t="s">
        <v>19</v>
      </c>
      <c r="F231" s="201" t="s">
        <v>5479</v>
      </c>
      <c r="G231" s="199"/>
      <c r="H231" s="200" t="s">
        <v>19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189</v>
      </c>
      <c r="AU231" s="207" t="s">
        <v>85</v>
      </c>
      <c r="AV231" s="12" t="s">
        <v>83</v>
      </c>
      <c r="AW231" s="12" t="s">
        <v>35</v>
      </c>
      <c r="AX231" s="12" t="s">
        <v>75</v>
      </c>
      <c r="AY231" s="207" t="s">
        <v>178</v>
      </c>
    </row>
    <row r="232" spans="2:51" s="13" customFormat="1" ht="11.25">
      <c r="B232" s="208"/>
      <c r="C232" s="209"/>
      <c r="D232" s="195" t="s">
        <v>189</v>
      </c>
      <c r="E232" s="210" t="s">
        <v>19</v>
      </c>
      <c r="F232" s="211" t="s">
        <v>5480</v>
      </c>
      <c r="G232" s="209"/>
      <c r="H232" s="212">
        <v>0.47099999999999997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189</v>
      </c>
      <c r="AU232" s="218" t="s">
        <v>85</v>
      </c>
      <c r="AV232" s="13" t="s">
        <v>85</v>
      </c>
      <c r="AW232" s="13" t="s">
        <v>35</v>
      </c>
      <c r="AX232" s="13" t="s">
        <v>75</v>
      </c>
      <c r="AY232" s="218" t="s">
        <v>178</v>
      </c>
    </row>
    <row r="233" spans="2:51" s="15" customFormat="1" ht="11.25">
      <c r="B233" s="230"/>
      <c r="C233" s="231"/>
      <c r="D233" s="195" t="s">
        <v>189</v>
      </c>
      <c r="E233" s="232" t="s">
        <v>19</v>
      </c>
      <c r="F233" s="233" t="s">
        <v>274</v>
      </c>
      <c r="G233" s="231"/>
      <c r="H233" s="234">
        <v>33.567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189</v>
      </c>
      <c r="AU233" s="240" t="s">
        <v>85</v>
      </c>
      <c r="AV233" s="15" t="s">
        <v>198</v>
      </c>
      <c r="AW233" s="15" t="s">
        <v>35</v>
      </c>
      <c r="AX233" s="15" t="s">
        <v>75</v>
      </c>
      <c r="AY233" s="240" t="s">
        <v>178</v>
      </c>
    </row>
    <row r="234" spans="2:51" s="12" customFormat="1" ht="11.25">
      <c r="B234" s="198"/>
      <c r="C234" s="199"/>
      <c r="D234" s="195" t="s">
        <v>189</v>
      </c>
      <c r="E234" s="200" t="s">
        <v>19</v>
      </c>
      <c r="F234" s="201" t="s">
        <v>5421</v>
      </c>
      <c r="G234" s="199"/>
      <c r="H234" s="200" t="s">
        <v>19</v>
      </c>
      <c r="I234" s="202"/>
      <c r="J234" s="199"/>
      <c r="K234" s="199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189</v>
      </c>
      <c r="AU234" s="207" t="s">
        <v>85</v>
      </c>
      <c r="AV234" s="12" t="s">
        <v>83</v>
      </c>
      <c r="AW234" s="12" t="s">
        <v>35</v>
      </c>
      <c r="AX234" s="12" t="s">
        <v>75</v>
      </c>
      <c r="AY234" s="207" t="s">
        <v>178</v>
      </c>
    </row>
    <row r="235" spans="2:51" s="12" customFormat="1" ht="11.25">
      <c r="B235" s="198"/>
      <c r="C235" s="199"/>
      <c r="D235" s="195" t="s">
        <v>189</v>
      </c>
      <c r="E235" s="200" t="s">
        <v>19</v>
      </c>
      <c r="F235" s="201" t="s">
        <v>5481</v>
      </c>
      <c r="G235" s="199"/>
      <c r="H235" s="200" t="s">
        <v>19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189</v>
      </c>
      <c r="AU235" s="207" t="s">
        <v>85</v>
      </c>
      <c r="AV235" s="12" t="s">
        <v>83</v>
      </c>
      <c r="AW235" s="12" t="s">
        <v>35</v>
      </c>
      <c r="AX235" s="12" t="s">
        <v>75</v>
      </c>
      <c r="AY235" s="207" t="s">
        <v>178</v>
      </c>
    </row>
    <row r="236" spans="2:51" s="13" customFormat="1" ht="11.25">
      <c r="B236" s="208"/>
      <c r="C236" s="209"/>
      <c r="D236" s="195" t="s">
        <v>189</v>
      </c>
      <c r="E236" s="210" t="s">
        <v>19</v>
      </c>
      <c r="F236" s="211" t="s">
        <v>5482</v>
      </c>
      <c r="G236" s="209"/>
      <c r="H236" s="212">
        <v>12.972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189</v>
      </c>
      <c r="AU236" s="218" t="s">
        <v>85</v>
      </c>
      <c r="AV236" s="13" t="s">
        <v>85</v>
      </c>
      <c r="AW236" s="13" t="s">
        <v>35</v>
      </c>
      <c r="AX236" s="13" t="s">
        <v>75</v>
      </c>
      <c r="AY236" s="218" t="s">
        <v>178</v>
      </c>
    </row>
    <row r="237" spans="2:51" s="12" customFormat="1" ht="11.25">
      <c r="B237" s="198"/>
      <c r="C237" s="199"/>
      <c r="D237" s="195" t="s">
        <v>189</v>
      </c>
      <c r="E237" s="200" t="s">
        <v>19</v>
      </c>
      <c r="F237" s="201" t="s">
        <v>5483</v>
      </c>
      <c r="G237" s="199"/>
      <c r="H237" s="200" t="s">
        <v>19</v>
      </c>
      <c r="I237" s="202"/>
      <c r="J237" s="199"/>
      <c r="K237" s="199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189</v>
      </c>
      <c r="AU237" s="207" t="s">
        <v>85</v>
      </c>
      <c r="AV237" s="12" t="s">
        <v>83</v>
      </c>
      <c r="AW237" s="12" t="s">
        <v>35</v>
      </c>
      <c r="AX237" s="12" t="s">
        <v>75</v>
      </c>
      <c r="AY237" s="207" t="s">
        <v>178</v>
      </c>
    </row>
    <row r="238" spans="2:51" s="13" customFormat="1" ht="11.25">
      <c r="B238" s="208"/>
      <c r="C238" s="209"/>
      <c r="D238" s="195" t="s">
        <v>189</v>
      </c>
      <c r="E238" s="210" t="s">
        <v>19</v>
      </c>
      <c r="F238" s="211" t="s">
        <v>5484</v>
      </c>
      <c r="G238" s="209"/>
      <c r="H238" s="212">
        <v>51.887999999999998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189</v>
      </c>
      <c r="AU238" s="218" t="s">
        <v>85</v>
      </c>
      <c r="AV238" s="13" t="s">
        <v>85</v>
      </c>
      <c r="AW238" s="13" t="s">
        <v>35</v>
      </c>
      <c r="AX238" s="13" t="s">
        <v>75</v>
      </c>
      <c r="AY238" s="218" t="s">
        <v>178</v>
      </c>
    </row>
    <row r="239" spans="2:51" s="12" customFormat="1" ht="11.25">
      <c r="B239" s="198"/>
      <c r="C239" s="199"/>
      <c r="D239" s="195" t="s">
        <v>189</v>
      </c>
      <c r="E239" s="200" t="s">
        <v>19</v>
      </c>
      <c r="F239" s="201" t="s">
        <v>5479</v>
      </c>
      <c r="G239" s="199"/>
      <c r="H239" s="200" t="s">
        <v>19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189</v>
      </c>
      <c r="AU239" s="207" t="s">
        <v>85</v>
      </c>
      <c r="AV239" s="12" t="s">
        <v>83</v>
      </c>
      <c r="AW239" s="12" t="s">
        <v>35</v>
      </c>
      <c r="AX239" s="12" t="s">
        <v>75</v>
      </c>
      <c r="AY239" s="207" t="s">
        <v>178</v>
      </c>
    </row>
    <row r="240" spans="2:51" s="13" customFormat="1" ht="11.25">
      <c r="B240" s="208"/>
      <c r="C240" s="209"/>
      <c r="D240" s="195" t="s">
        <v>189</v>
      </c>
      <c r="E240" s="210" t="s">
        <v>19</v>
      </c>
      <c r="F240" s="211" t="s">
        <v>5480</v>
      </c>
      <c r="G240" s="209"/>
      <c r="H240" s="212">
        <v>0.47099999999999997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189</v>
      </c>
      <c r="AU240" s="218" t="s">
        <v>85</v>
      </c>
      <c r="AV240" s="13" t="s">
        <v>85</v>
      </c>
      <c r="AW240" s="13" t="s">
        <v>35</v>
      </c>
      <c r="AX240" s="13" t="s">
        <v>75</v>
      </c>
      <c r="AY240" s="218" t="s">
        <v>178</v>
      </c>
    </row>
    <row r="241" spans="2:65" s="15" customFormat="1" ht="11.25">
      <c r="B241" s="230"/>
      <c r="C241" s="231"/>
      <c r="D241" s="195" t="s">
        <v>189</v>
      </c>
      <c r="E241" s="232" t="s">
        <v>19</v>
      </c>
      <c r="F241" s="233" t="s">
        <v>274</v>
      </c>
      <c r="G241" s="231"/>
      <c r="H241" s="234">
        <v>65.331000000000003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189</v>
      </c>
      <c r="AU241" s="240" t="s">
        <v>85</v>
      </c>
      <c r="AV241" s="15" t="s">
        <v>198</v>
      </c>
      <c r="AW241" s="15" t="s">
        <v>35</v>
      </c>
      <c r="AX241" s="15" t="s">
        <v>75</v>
      </c>
      <c r="AY241" s="240" t="s">
        <v>178</v>
      </c>
    </row>
    <row r="242" spans="2:65" s="14" customFormat="1" ht="11.25">
      <c r="B242" s="219"/>
      <c r="C242" s="220"/>
      <c r="D242" s="195" t="s">
        <v>189</v>
      </c>
      <c r="E242" s="221" t="s">
        <v>19</v>
      </c>
      <c r="F242" s="222" t="s">
        <v>258</v>
      </c>
      <c r="G242" s="220"/>
      <c r="H242" s="223">
        <v>234.94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189</v>
      </c>
      <c r="AU242" s="229" t="s">
        <v>85</v>
      </c>
      <c r="AV242" s="14" t="s">
        <v>185</v>
      </c>
      <c r="AW242" s="14" t="s">
        <v>35</v>
      </c>
      <c r="AX242" s="14" t="s">
        <v>83</v>
      </c>
      <c r="AY242" s="229" t="s">
        <v>178</v>
      </c>
    </row>
    <row r="243" spans="2:65" s="1" customFormat="1" ht="16.5" customHeight="1">
      <c r="B243" s="35"/>
      <c r="C243" s="245" t="s">
        <v>359</v>
      </c>
      <c r="D243" s="245" t="s">
        <v>970</v>
      </c>
      <c r="E243" s="246" t="s">
        <v>2674</v>
      </c>
      <c r="F243" s="247" t="s">
        <v>2675</v>
      </c>
      <c r="G243" s="248" t="s">
        <v>362</v>
      </c>
      <c r="H243" s="249">
        <v>0.06</v>
      </c>
      <c r="I243" s="250"/>
      <c r="J243" s="251">
        <f>ROUND(I243*H243,2)</f>
        <v>0</v>
      </c>
      <c r="K243" s="247" t="s">
        <v>184</v>
      </c>
      <c r="L243" s="252"/>
      <c r="M243" s="253" t="s">
        <v>19</v>
      </c>
      <c r="N243" s="254" t="s">
        <v>46</v>
      </c>
      <c r="O243" s="61"/>
      <c r="P243" s="192">
        <f>O243*H243</f>
        <v>0</v>
      </c>
      <c r="Q243" s="192">
        <v>1</v>
      </c>
      <c r="R243" s="192">
        <f>Q243*H243</f>
        <v>0.06</v>
      </c>
      <c r="S243" s="192">
        <v>0</v>
      </c>
      <c r="T243" s="193">
        <f>S243*H243</f>
        <v>0</v>
      </c>
      <c r="AR243" s="18" t="s">
        <v>403</v>
      </c>
      <c r="AT243" s="18" t="s">
        <v>970</v>
      </c>
      <c r="AU243" s="18" t="s">
        <v>85</v>
      </c>
      <c r="AY243" s="18" t="s">
        <v>178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83</v>
      </c>
      <c r="BK243" s="194">
        <f>ROUND(I243*H243,2)</f>
        <v>0</v>
      </c>
      <c r="BL243" s="18" t="s">
        <v>288</v>
      </c>
      <c r="BM243" s="18" t="s">
        <v>5485</v>
      </c>
    </row>
    <row r="244" spans="2:65" s="1" customFormat="1" ht="11.25">
      <c r="B244" s="35"/>
      <c r="C244" s="36"/>
      <c r="D244" s="195" t="s">
        <v>187</v>
      </c>
      <c r="E244" s="36"/>
      <c r="F244" s="196" t="s">
        <v>2675</v>
      </c>
      <c r="G244" s="36"/>
      <c r="H244" s="36"/>
      <c r="I244" s="113"/>
      <c r="J244" s="36"/>
      <c r="K244" s="36"/>
      <c r="L244" s="39"/>
      <c r="M244" s="197"/>
      <c r="N244" s="61"/>
      <c r="O244" s="61"/>
      <c r="P244" s="61"/>
      <c r="Q244" s="61"/>
      <c r="R244" s="61"/>
      <c r="S244" s="61"/>
      <c r="T244" s="62"/>
      <c r="AT244" s="18" t="s">
        <v>187</v>
      </c>
      <c r="AU244" s="18" t="s">
        <v>85</v>
      </c>
    </row>
    <row r="245" spans="2:65" s="1" customFormat="1" ht="19.5">
      <c r="B245" s="35"/>
      <c r="C245" s="36"/>
      <c r="D245" s="195" t="s">
        <v>333</v>
      </c>
      <c r="E245" s="36"/>
      <c r="F245" s="241" t="s">
        <v>2677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333</v>
      </c>
      <c r="AU245" s="18" t="s">
        <v>85</v>
      </c>
    </row>
    <row r="246" spans="2:65" s="12" customFormat="1" ht="11.25">
      <c r="B246" s="198"/>
      <c r="C246" s="199"/>
      <c r="D246" s="195" t="s">
        <v>189</v>
      </c>
      <c r="E246" s="200" t="s">
        <v>19</v>
      </c>
      <c r="F246" s="201" t="s">
        <v>2169</v>
      </c>
      <c r="G246" s="199"/>
      <c r="H246" s="200" t="s">
        <v>19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189</v>
      </c>
      <c r="AU246" s="207" t="s">
        <v>85</v>
      </c>
      <c r="AV246" s="12" t="s">
        <v>83</v>
      </c>
      <c r="AW246" s="12" t="s">
        <v>35</v>
      </c>
      <c r="AX246" s="12" t="s">
        <v>75</v>
      </c>
      <c r="AY246" s="207" t="s">
        <v>178</v>
      </c>
    </row>
    <row r="247" spans="2:65" s="12" customFormat="1" ht="11.25">
      <c r="B247" s="198"/>
      <c r="C247" s="199"/>
      <c r="D247" s="195" t="s">
        <v>189</v>
      </c>
      <c r="E247" s="200" t="s">
        <v>19</v>
      </c>
      <c r="F247" s="201" t="s">
        <v>5486</v>
      </c>
      <c r="G247" s="199"/>
      <c r="H247" s="200" t="s">
        <v>19</v>
      </c>
      <c r="I247" s="202"/>
      <c r="J247" s="199"/>
      <c r="K247" s="199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189</v>
      </c>
      <c r="AU247" s="207" t="s">
        <v>85</v>
      </c>
      <c r="AV247" s="12" t="s">
        <v>83</v>
      </c>
      <c r="AW247" s="12" t="s">
        <v>35</v>
      </c>
      <c r="AX247" s="12" t="s">
        <v>75</v>
      </c>
      <c r="AY247" s="207" t="s">
        <v>178</v>
      </c>
    </row>
    <row r="248" spans="2:65" s="12" customFormat="1" ht="11.25">
      <c r="B248" s="198"/>
      <c r="C248" s="199"/>
      <c r="D248" s="195" t="s">
        <v>189</v>
      </c>
      <c r="E248" s="200" t="s">
        <v>19</v>
      </c>
      <c r="F248" s="201" t="s">
        <v>5487</v>
      </c>
      <c r="G248" s="199"/>
      <c r="H248" s="200" t="s">
        <v>19</v>
      </c>
      <c r="I248" s="202"/>
      <c r="J248" s="199"/>
      <c r="K248" s="199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189</v>
      </c>
      <c r="AU248" s="207" t="s">
        <v>85</v>
      </c>
      <c r="AV248" s="12" t="s">
        <v>83</v>
      </c>
      <c r="AW248" s="12" t="s">
        <v>35</v>
      </c>
      <c r="AX248" s="12" t="s">
        <v>75</v>
      </c>
      <c r="AY248" s="207" t="s">
        <v>178</v>
      </c>
    </row>
    <row r="249" spans="2:65" s="12" customFormat="1" ht="11.25">
      <c r="B249" s="198"/>
      <c r="C249" s="199"/>
      <c r="D249" s="195" t="s">
        <v>189</v>
      </c>
      <c r="E249" s="200" t="s">
        <v>19</v>
      </c>
      <c r="F249" s="201" t="s">
        <v>5488</v>
      </c>
      <c r="G249" s="199"/>
      <c r="H249" s="200" t="s">
        <v>19</v>
      </c>
      <c r="I249" s="202"/>
      <c r="J249" s="199"/>
      <c r="K249" s="199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189</v>
      </c>
      <c r="AU249" s="207" t="s">
        <v>85</v>
      </c>
      <c r="AV249" s="12" t="s">
        <v>83</v>
      </c>
      <c r="AW249" s="12" t="s">
        <v>35</v>
      </c>
      <c r="AX249" s="12" t="s">
        <v>75</v>
      </c>
      <c r="AY249" s="207" t="s">
        <v>178</v>
      </c>
    </row>
    <row r="250" spans="2:65" s="13" customFormat="1" ht="11.25">
      <c r="B250" s="208"/>
      <c r="C250" s="209"/>
      <c r="D250" s="195" t="s">
        <v>189</v>
      </c>
      <c r="E250" s="210" t="s">
        <v>19</v>
      </c>
      <c r="F250" s="211" t="s">
        <v>5489</v>
      </c>
      <c r="G250" s="209"/>
      <c r="H250" s="212">
        <v>0.01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189</v>
      </c>
      <c r="AU250" s="218" t="s">
        <v>85</v>
      </c>
      <c r="AV250" s="13" t="s">
        <v>85</v>
      </c>
      <c r="AW250" s="13" t="s">
        <v>35</v>
      </c>
      <c r="AX250" s="13" t="s">
        <v>75</v>
      </c>
      <c r="AY250" s="218" t="s">
        <v>178</v>
      </c>
    </row>
    <row r="251" spans="2:65" s="12" customFormat="1" ht="11.25">
      <c r="B251" s="198"/>
      <c r="C251" s="199"/>
      <c r="D251" s="195" t="s">
        <v>189</v>
      </c>
      <c r="E251" s="200" t="s">
        <v>19</v>
      </c>
      <c r="F251" s="201" t="s">
        <v>5490</v>
      </c>
      <c r="G251" s="199"/>
      <c r="H251" s="200" t="s">
        <v>19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189</v>
      </c>
      <c r="AU251" s="207" t="s">
        <v>85</v>
      </c>
      <c r="AV251" s="12" t="s">
        <v>83</v>
      </c>
      <c r="AW251" s="12" t="s">
        <v>35</v>
      </c>
      <c r="AX251" s="12" t="s">
        <v>75</v>
      </c>
      <c r="AY251" s="207" t="s">
        <v>178</v>
      </c>
    </row>
    <row r="252" spans="2:65" s="12" customFormat="1" ht="11.25">
      <c r="B252" s="198"/>
      <c r="C252" s="199"/>
      <c r="D252" s="195" t="s">
        <v>189</v>
      </c>
      <c r="E252" s="200" t="s">
        <v>19</v>
      </c>
      <c r="F252" s="201" t="s">
        <v>5491</v>
      </c>
      <c r="G252" s="199"/>
      <c r="H252" s="200" t="s">
        <v>19</v>
      </c>
      <c r="I252" s="202"/>
      <c r="J252" s="199"/>
      <c r="K252" s="199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189</v>
      </c>
      <c r="AU252" s="207" t="s">
        <v>85</v>
      </c>
      <c r="AV252" s="12" t="s">
        <v>83</v>
      </c>
      <c r="AW252" s="12" t="s">
        <v>35</v>
      </c>
      <c r="AX252" s="12" t="s">
        <v>75</v>
      </c>
      <c r="AY252" s="207" t="s">
        <v>178</v>
      </c>
    </row>
    <row r="253" spans="2:65" s="13" customFormat="1" ht="11.25">
      <c r="B253" s="208"/>
      <c r="C253" s="209"/>
      <c r="D253" s="195" t="s">
        <v>189</v>
      </c>
      <c r="E253" s="210" t="s">
        <v>19</v>
      </c>
      <c r="F253" s="211" t="s">
        <v>5492</v>
      </c>
      <c r="G253" s="209"/>
      <c r="H253" s="212">
        <v>2.5000000000000001E-2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189</v>
      </c>
      <c r="AU253" s="218" t="s">
        <v>85</v>
      </c>
      <c r="AV253" s="13" t="s">
        <v>85</v>
      </c>
      <c r="AW253" s="13" t="s">
        <v>35</v>
      </c>
      <c r="AX253" s="13" t="s">
        <v>75</v>
      </c>
      <c r="AY253" s="218" t="s">
        <v>178</v>
      </c>
    </row>
    <row r="254" spans="2:65" s="12" customFormat="1" ht="11.25">
      <c r="B254" s="198"/>
      <c r="C254" s="199"/>
      <c r="D254" s="195" t="s">
        <v>189</v>
      </c>
      <c r="E254" s="200" t="s">
        <v>19</v>
      </c>
      <c r="F254" s="201" t="s">
        <v>5419</v>
      </c>
      <c r="G254" s="199"/>
      <c r="H254" s="200" t="s">
        <v>19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189</v>
      </c>
      <c r="AU254" s="207" t="s">
        <v>85</v>
      </c>
      <c r="AV254" s="12" t="s">
        <v>83</v>
      </c>
      <c r="AW254" s="12" t="s">
        <v>35</v>
      </c>
      <c r="AX254" s="12" t="s">
        <v>75</v>
      </c>
      <c r="AY254" s="207" t="s">
        <v>178</v>
      </c>
    </row>
    <row r="255" spans="2:65" s="12" customFormat="1" ht="11.25">
      <c r="B255" s="198"/>
      <c r="C255" s="199"/>
      <c r="D255" s="195" t="s">
        <v>189</v>
      </c>
      <c r="E255" s="200" t="s">
        <v>19</v>
      </c>
      <c r="F255" s="201" t="s">
        <v>5493</v>
      </c>
      <c r="G255" s="199"/>
      <c r="H255" s="200" t="s">
        <v>19</v>
      </c>
      <c r="I255" s="202"/>
      <c r="J255" s="199"/>
      <c r="K255" s="199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189</v>
      </c>
      <c r="AU255" s="207" t="s">
        <v>85</v>
      </c>
      <c r="AV255" s="12" t="s">
        <v>83</v>
      </c>
      <c r="AW255" s="12" t="s">
        <v>35</v>
      </c>
      <c r="AX255" s="12" t="s">
        <v>75</v>
      </c>
      <c r="AY255" s="207" t="s">
        <v>178</v>
      </c>
    </row>
    <row r="256" spans="2:65" s="13" customFormat="1" ht="11.25">
      <c r="B256" s="208"/>
      <c r="C256" s="209"/>
      <c r="D256" s="195" t="s">
        <v>189</v>
      </c>
      <c r="E256" s="210" t="s">
        <v>19</v>
      </c>
      <c r="F256" s="211" t="s">
        <v>5494</v>
      </c>
      <c r="G256" s="209"/>
      <c r="H256" s="212">
        <v>1.0999999999999999E-2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189</v>
      </c>
      <c r="AU256" s="218" t="s">
        <v>85</v>
      </c>
      <c r="AV256" s="13" t="s">
        <v>85</v>
      </c>
      <c r="AW256" s="13" t="s">
        <v>35</v>
      </c>
      <c r="AX256" s="13" t="s">
        <v>75</v>
      </c>
      <c r="AY256" s="218" t="s">
        <v>178</v>
      </c>
    </row>
    <row r="257" spans="2:65" s="12" customFormat="1" ht="11.25">
      <c r="B257" s="198"/>
      <c r="C257" s="199"/>
      <c r="D257" s="195" t="s">
        <v>189</v>
      </c>
      <c r="E257" s="200" t="s">
        <v>19</v>
      </c>
      <c r="F257" s="201" t="s">
        <v>5421</v>
      </c>
      <c r="G257" s="199"/>
      <c r="H257" s="200" t="s">
        <v>19</v>
      </c>
      <c r="I257" s="202"/>
      <c r="J257" s="199"/>
      <c r="K257" s="199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189</v>
      </c>
      <c r="AU257" s="207" t="s">
        <v>85</v>
      </c>
      <c r="AV257" s="12" t="s">
        <v>83</v>
      </c>
      <c r="AW257" s="12" t="s">
        <v>35</v>
      </c>
      <c r="AX257" s="12" t="s">
        <v>75</v>
      </c>
      <c r="AY257" s="207" t="s">
        <v>178</v>
      </c>
    </row>
    <row r="258" spans="2:65" s="12" customFormat="1" ht="11.25">
      <c r="B258" s="198"/>
      <c r="C258" s="199"/>
      <c r="D258" s="195" t="s">
        <v>189</v>
      </c>
      <c r="E258" s="200" t="s">
        <v>19</v>
      </c>
      <c r="F258" s="201" t="s">
        <v>5495</v>
      </c>
      <c r="G258" s="199"/>
      <c r="H258" s="200" t="s">
        <v>19</v>
      </c>
      <c r="I258" s="202"/>
      <c r="J258" s="199"/>
      <c r="K258" s="199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189</v>
      </c>
      <c r="AU258" s="207" t="s">
        <v>85</v>
      </c>
      <c r="AV258" s="12" t="s">
        <v>83</v>
      </c>
      <c r="AW258" s="12" t="s">
        <v>35</v>
      </c>
      <c r="AX258" s="12" t="s">
        <v>75</v>
      </c>
      <c r="AY258" s="207" t="s">
        <v>178</v>
      </c>
    </row>
    <row r="259" spans="2:65" s="13" customFormat="1" ht="11.25">
      <c r="B259" s="208"/>
      <c r="C259" s="209"/>
      <c r="D259" s="195" t="s">
        <v>189</v>
      </c>
      <c r="E259" s="210" t="s">
        <v>19</v>
      </c>
      <c r="F259" s="211" t="s">
        <v>5496</v>
      </c>
      <c r="G259" s="209"/>
      <c r="H259" s="212">
        <v>1.4E-2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189</v>
      </c>
      <c r="AU259" s="218" t="s">
        <v>85</v>
      </c>
      <c r="AV259" s="13" t="s">
        <v>85</v>
      </c>
      <c r="AW259" s="13" t="s">
        <v>35</v>
      </c>
      <c r="AX259" s="13" t="s">
        <v>75</v>
      </c>
      <c r="AY259" s="218" t="s">
        <v>178</v>
      </c>
    </row>
    <row r="260" spans="2:65" s="14" customFormat="1" ht="11.25">
      <c r="B260" s="219"/>
      <c r="C260" s="220"/>
      <c r="D260" s="195" t="s">
        <v>189</v>
      </c>
      <c r="E260" s="221" t="s">
        <v>19</v>
      </c>
      <c r="F260" s="222" t="s">
        <v>258</v>
      </c>
      <c r="G260" s="220"/>
      <c r="H260" s="223">
        <v>0.06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189</v>
      </c>
      <c r="AU260" s="229" t="s">
        <v>85</v>
      </c>
      <c r="AV260" s="14" t="s">
        <v>185</v>
      </c>
      <c r="AW260" s="14" t="s">
        <v>35</v>
      </c>
      <c r="AX260" s="14" t="s">
        <v>83</v>
      </c>
      <c r="AY260" s="229" t="s">
        <v>178</v>
      </c>
    </row>
    <row r="261" spans="2:65" s="1" customFormat="1" ht="16.5" customHeight="1">
      <c r="B261" s="35"/>
      <c r="C261" s="245" t="s">
        <v>374</v>
      </c>
      <c r="D261" s="245" t="s">
        <v>970</v>
      </c>
      <c r="E261" s="246" t="s">
        <v>2682</v>
      </c>
      <c r="F261" s="247" t="s">
        <v>2683</v>
      </c>
      <c r="G261" s="248" t="s">
        <v>362</v>
      </c>
      <c r="H261" s="249">
        <v>0.19700000000000001</v>
      </c>
      <c r="I261" s="250"/>
      <c r="J261" s="251">
        <f>ROUND(I261*H261,2)</f>
        <v>0</v>
      </c>
      <c r="K261" s="247" t="s">
        <v>184</v>
      </c>
      <c r="L261" s="252"/>
      <c r="M261" s="253" t="s">
        <v>19</v>
      </c>
      <c r="N261" s="254" t="s">
        <v>46</v>
      </c>
      <c r="O261" s="61"/>
      <c r="P261" s="192">
        <f>O261*H261</f>
        <v>0</v>
      </c>
      <c r="Q261" s="192">
        <v>1</v>
      </c>
      <c r="R261" s="192">
        <f>Q261*H261</f>
        <v>0.19700000000000001</v>
      </c>
      <c r="S261" s="192">
        <v>0</v>
      </c>
      <c r="T261" s="193">
        <f>S261*H261</f>
        <v>0</v>
      </c>
      <c r="AR261" s="18" t="s">
        <v>403</v>
      </c>
      <c r="AT261" s="18" t="s">
        <v>970</v>
      </c>
      <c r="AU261" s="18" t="s">
        <v>85</v>
      </c>
      <c r="AY261" s="18" t="s">
        <v>178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8" t="s">
        <v>83</v>
      </c>
      <c r="BK261" s="194">
        <f>ROUND(I261*H261,2)</f>
        <v>0</v>
      </c>
      <c r="BL261" s="18" t="s">
        <v>288</v>
      </c>
      <c r="BM261" s="18" t="s">
        <v>5497</v>
      </c>
    </row>
    <row r="262" spans="2:65" s="1" customFormat="1" ht="11.25">
      <c r="B262" s="35"/>
      <c r="C262" s="36"/>
      <c r="D262" s="195" t="s">
        <v>187</v>
      </c>
      <c r="E262" s="36"/>
      <c r="F262" s="196" t="s">
        <v>2683</v>
      </c>
      <c r="G262" s="36"/>
      <c r="H262" s="36"/>
      <c r="I262" s="113"/>
      <c r="J262" s="36"/>
      <c r="K262" s="36"/>
      <c r="L262" s="39"/>
      <c r="M262" s="197"/>
      <c r="N262" s="61"/>
      <c r="O262" s="61"/>
      <c r="P262" s="61"/>
      <c r="Q262" s="61"/>
      <c r="R262" s="61"/>
      <c r="S262" s="61"/>
      <c r="T262" s="62"/>
      <c r="AT262" s="18" t="s">
        <v>187</v>
      </c>
      <c r="AU262" s="18" t="s">
        <v>85</v>
      </c>
    </row>
    <row r="263" spans="2:65" s="1" customFormat="1" ht="19.5">
      <c r="B263" s="35"/>
      <c r="C263" s="36"/>
      <c r="D263" s="195" t="s">
        <v>333</v>
      </c>
      <c r="E263" s="36"/>
      <c r="F263" s="241" t="s">
        <v>2685</v>
      </c>
      <c r="G263" s="36"/>
      <c r="H263" s="36"/>
      <c r="I263" s="113"/>
      <c r="J263" s="36"/>
      <c r="K263" s="36"/>
      <c r="L263" s="39"/>
      <c r="M263" s="197"/>
      <c r="N263" s="61"/>
      <c r="O263" s="61"/>
      <c r="P263" s="61"/>
      <c r="Q263" s="61"/>
      <c r="R263" s="61"/>
      <c r="S263" s="61"/>
      <c r="T263" s="62"/>
      <c r="AT263" s="18" t="s">
        <v>333</v>
      </c>
      <c r="AU263" s="18" t="s">
        <v>85</v>
      </c>
    </row>
    <row r="264" spans="2:65" s="12" customFormat="1" ht="11.25">
      <c r="B264" s="198"/>
      <c r="C264" s="199"/>
      <c r="D264" s="195" t="s">
        <v>189</v>
      </c>
      <c r="E264" s="200" t="s">
        <v>19</v>
      </c>
      <c r="F264" s="201" t="s">
        <v>2169</v>
      </c>
      <c r="G264" s="199"/>
      <c r="H264" s="200" t="s">
        <v>19</v>
      </c>
      <c r="I264" s="202"/>
      <c r="J264" s="199"/>
      <c r="K264" s="199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189</v>
      </c>
      <c r="AU264" s="207" t="s">
        <v>85</v>
      </c>
      <c r="AV264" s="12" t="s">
        <v>83</v>
      </c>
      <c r="AW264" s="12" t="s">
        <v>35</v>
      </c>
      <c r="AX264" s="12" t="s">
        <v>75</v>
      </c>
      <c r="AY264" s="207" t="s">
        <v>178</v>
      </c>
    </row>
    <row r="265" spans="2:65" s="12" customFormat="1" ht="11.25">
      <c r="B265" s="198"/>
      <c r="C265" s="199"/>
      <c r="D265" s="195" t="s">
        <v>189</v>
      </c>
      <c r="E265" s="200" t="s">
        <v>19</v>
      </c>
      <c r="F265" s="201" t="s">
        <v>5486</v>
      </c>
      <c r="G265" s="199"/>
      <c r="H265" s="200" t="s">
        <v>19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189</v>
      </c>
      <c r="AU265" s="207" t="s">
        <v>85</v>
      </c>
      <c r="AV265" s="12" t="s">
        <v>83</v>
      </c>
      <c r="AW265" s="12" t="s">
        <v>35</v>
      </c>
      <c r="AX265" s="12" t="s">
        <v>75</v>
      </c>
      <c r="AY265" s="207" t="s">
        <v>178</v>
      </c>
    </row>
    <row r="266" spans="2:65" s="12" customFormat="1" ht="11.25">
      <c r="B266" s="198"/>
      <c r="C266" s="199"/>
      <c r="D266" s="195" t="s">
        <v>189</v>
      </c>
      <c r="E266" s="200" t="s">
        <v>19</v>
      </c>
      <c r="F266" s="201" t="s">
        <v>5487</v>
      </c>
      <c r="G266" s="199"/>
      <c r="H266" s="200" t="s">
        <v>19</v>
      </c>
      <c r="I266" s="202"/>
      <c r="J266" s="199"/>
      <c r="K266" s="199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189</v>
      </c>
      <c r="AU266" s="207" t="s">
        <v>85</v>
      </c>
      <c r="AV266" s="12" t="s">
        <v>83</v>
      </c>
      <c r="AW266" s="12" t="s">
        <v>35</v>
      </c>
      <c r="AX266" s="12" t="s">
        <v>75</v>
      </c>
      <c r="AY266" s="207" t="s">
        <v>178</v>
      </c>
    </row>
    <row r="267" spans="2:65" s="12" customFormat="1" ht="11.25">
      <c r="B267" s="198"/>
      <c r="C267" s="199"/>
      <c r="D267" s="195" t="s">
        <v>189</v>
      </c>
      <c r="E267" s="200" t="s">
        <v>19</v>
      </c>
      <c r="F267" s="201" t="s">
        <v>5498</v>
      </c>
      <c r="G267" s="199"/>
      <c r="H267" s="200" t="s">
        <v>19</v>
      </c>
      <c r="I267" s="202"/>
      <c r="J267" s="199"/>
      <c r="K267" s="199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189</v>
      </c>
      <c r="AU267" s="207" t="s">
        <v>85</v>
      </c>
      <c r="AV267" s="12" t="s">
        <v>83</v>
      </c>
      <c r="AW267" s="12" t="s">
        <v>35</v>
      </c>
      <c r="AX267" s="12" t="s">
        <v>75</v>
      </c>
      <c r="AY267" s="207" t="s">
        <v>178</v>
      </c>
    </row>
    <row r="268" spans="2:65" s="13" customFormat="1" ht="11.25">
      <c r="B268" s="208"/>
      <c r="C268" s="209"/>
      <c r="D268" s="195" t="s">
        <v>189</v>
      </c>
      <c r="E268" s="210" t="s">
        <v>19</v>
      </c>
      <c r="F268" s="211" t="s">
        <v>5499</v>
      </c>
      <c r="G268" s="209"/>
      <c r="H268" s="212">
        <v>2.3E-2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189</v>
      </c>
      <c r="AU268" s="218" t="s">
        <v>85</v>
      </c>
      <c r="AV268" s="13" t="s">
        <v>85</v>
      </c>
      <c r="AW268" s="13" t="s">
        <v>35</v>
      </c>
      <c r="AX268" s="13" t="s">
        <v>75</v>
      </c>
      <c r="AY268" s="218" t="s">
        <v>178</v>
      </c>
    </row>
    <row r="269" spans="2:65" s="12" customFormat="1" ht="11.25">
      <c r="B269" s="198"/>
      <c r="C269" s="199"/>
      <c r="D269" s="195" t="s">
        <v>189</v>
      </c>
      <c r="E269" s="200" t="s">
        <v>19</v>
      </c>
      <c r="F269" s="201" t="s">
        <v>5490</v>
      </c>
      <c r="G269" s="199"/>
      <c r="H269" s="200" t="s">
        <v>19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189</v>
      </c>
      <c r="AU269" s="207" t="s">
        <v>85</v>
      </c>
      <c r="AV269" s="12" t="s">
        <v>83</v>
      </c>
      <c r="AW269" s="12" t="s">
        <v>35</v>
      </c>
      <c r="AX269" s="12" t="s">
        <v>75</v>
      </c>
      <c r="AY269" s="207" t="s">
        <v>178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5500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3" customFormat="1" ht="11.25">
      <c r="B271" s="208"/>
      <c r="C271" s="209"/>
      <c r="D271" s="195" t="s">
        <v>189</v>
      </c>
      <c r="E271" s="210" t="s">
        <v>19</v>
      </c>
      <c r="F271" s="211" t="s">
        <v>5501</v>
      </c>
      <c r="G271" s="209"/>
      <c r="H271" s="212">
        <v>9.0999999999999998E-2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189</v>
      </c>
      <c r="AU271" s="218" t="s">
        <v>85</v>
      </c>
      <c r="AV271" s="13" t="s">
        <v>85</v>
      </c>
      <c r="AW271" s="13" t="s">
        <v>35</v>
      </c>
      <c r="AX271" s="13" t="s">
        <v>75</v>
      </c>
      <c r="AY271" s="218" t="s">
        <v>178</v>
      </c>
    </row>
    <row r="272" spans="2:65" s="12" customFormat="1" ht="11.25">
      <c r="B272" s="198"/>
      <c r="C272" s="199"/>
      <c r="D272" s="195" t="s">
        <v>189</v>
      </c>
      <c r="E272" s="200" t="s">
        <v>19</v>
      </c>
      <c r="F272" s="201" t="s">
        <v>5419</v>
      </c>
      <c r="G272" s="199"/>
      <c r="H272" s="200" t="s">
        <v>19</v>
      </c>
      <c r="I272" s="202"/>
      <c r="J272" s="199"/>
      <c r="K272" s="199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189</v>
      </c>
      <c r="AU272" s="207" t="s">
        <v>85</v>
      </c>
      <c r="AV272" s="12" t="s">
        <v>83</v>
      </c>
      <c r="AW272" s="12" t="s">
        <v>35</v>
      </c>
      <c r="AX272" s="12" t="s">
        <v>75</v>
      </c>
      <c r="AY272" s="207" t="s">
        <v>178</v>
      </c>
    </row>
    <row r="273" spans="2:65" s="12" customFormat="1" ht="11.25">
      <c r="B273" s="198"/>
      <c r="C273" s="199"/>
      <c r="D273" s="195" t="s">
        <v>189</v>
      </c>
      <c r="E273" s="200" t="s">
        <v>19</v>
      </c>
      <c r="F273" s="201" t="s">
        <v>5502</v>
      </c>
      <c r="G273" s="199"/>
      <c r="H273" s="200" t="s">
        <v>19</v>
      </c>
      <c r="I273" s="202"/>
      <c r="J273" s="199"/>
      <c r="K273" s="199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189</v>
      </c>
      <c r="AU273" s="207" t="s">
        <v>85</v>
      </c>
      <c r="AV273" s="12" t="s">
        <v>83</v>
      </c>
      <c r="AW273" s="12" t="s">
        <v>35</v>
      </c>
      <c r="AX273" s="12" t="s">
        <v>75</v>
      </c>
      <c r="AY273" s="207" t="s">
        <v>178</v>
      </c>
    </row>
    <row r="274" spans="2:65" s="13" customFormat="1" ht="11.25">
      <c r="B274" s="208"/>
      <c r="C274" s="209"/>
      <c r="D274" s="195" t="s">
        <v>189</v>
      </c>
      <c r="E274" s="210" t="s">
        <v>19</v>
      </c>
      <c r="F274" s="211" t="s">
        <v>5503</v>
      </c>
      <c r="G274" s="209"/>
      <c r="H274" s="212">
        <v>2.5999999999999999E-2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189</v>
      </c>
      <c r="AU274" s="218" t="s">
        <v>85</v>
      </c>
      <c r="AV274" s="13" t="s">
        <v>85</v>
      </c>
      <c r="AW274" s="13" t="s">
        <v>35</v>
      </c>
      <c r="AX274" s="13" t="s">
        <v>75</v>
      </c>
      <c r="AY274" s="218" t="s">
        <v>178</v>
      </c>
    </row>
    <row r="275" spans="2:65" s="12" customFormat="1" ht="11.25">
      <c r="B275" s="198"/>
      <c r="C275" s="199"/>
      <c r="D275" s="195" t="s">
        <v>189</v>
      </c>
      <c r="E275" s="200" t="s">
        <v>19</v>
      </c>
      <c r="F275" s="201" t="s">
        <v>5421</v>
      </c>
      <c r="G275" s="199"/>
      <c r="H275" s="200" t="s">
        <v>19</v>
      </c>
      <c r="I275" s="202"/>
      <c r="J275" s="199"/>
      <c r="K275" s="199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189</v>
      </c>
      <c r="AU275" s="207" t="s">
        <v>85</v>
      </c>
      <c r="AV275" s="12" t="s">
        <v>83</v>
      </c>
      <c r="AW275" s="12" t="s">
        <v>35</v>
      </c>
      <c r="AX275" s="12" t="s">
        <v>75</v>
      </c>
      <c r="AY275" s="207" t="s">
        <v>178</v>
      </c>
    </row>
    <row r="276" spans="2:65" s="12" customFormat="1" ht="11.25">
      <c r="B276" s="198"/>
      <c r="C276" s="199"/>
      <c r="D276" s="195" t="s">
        <v>189</v>
      </c>
      <c r="E276" s="200" t="s">
        <v>19</v>
      </c>
      <c r="F276" s="201" t="s">
        <v>5504</v>
      </c>
      <c r="G276" s="199"/>
      <c r="H276" s="200" t="s">
        <v>19</v>
      </c>
      <c r="I276" s="202"/>
      <c r="J276" s="199"/>
      <c r="K276" s="199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189</v>
      </c>
      <c r="AU276" s="207" t="s">
        <v>85</v>
      </c>
      <c r="AV276" s="12" t="s">
        <v>83</v>
      </c>
      <c r="AW276" s="12" t="s">
        <v>35</v>
      </c>
      <c r="AX276" s="12" t="s">
        <v>75</v>
      </c>
      <c r="AY276" s="207" t="s">
        <v>178</v>
      </c>
    </row>
    <row r="277" spans="2:65" s="13" customFormat="1" ht="11.25">
      <c r="B277" s="208"/>
      <c r="C277" s="209"/>
      <c r="D277" s="195" t="s">
        <v>189</v>
      </c>
      <c r="E277" s="210" t="s">
        <v>19</v>
      </c>
      <c r="F277" s="211" t="s">
        <v>5505</v>
      </c>
      <c r="G277" s="209"/>
      <c r="H277" s="212">
        <v>5.7000000000000002E-2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189</v>
      </c>
      <c r="AU277" s="218" t="s">
        <v>85</v>
      </c>
      <c r="AV277" s="13" t="s">
        <v>85</v>
      </c>
      <c r="AW277" s="13" t="s">
        <v>35</v>
      </c>
      <c r="AX277" s="13" t="s">
        <v>75</v>
      </c>
      <c r="AY277" s="218" t="s">
        <v>178</v>
      </c>
    </row>
    <row r="278" spans="2:65" s="14" customFormat="1" ht="11.25">
      <c r="B278" s="219"/>
      <c r="C278" s="220"/>
      <c r="D278" s="195" t="s">
        <v>189</v>
      </c>
      <c r="E278" s="221" t="s">
        <v>19</v>
      </c>
      <c r="F278" s="222" t="s">
        <v>258</v>
      </c>
      <c r="G278" s="220"/>
      <c r="H278" s="223">
        <v>0.19700000000000001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189</v>
      </c>
      <c r="AU278" s="229" t="s">
        <v>85</v>
      </c>
      <c r="AV278" s="14" t="s">
        <v>185</v>
      </c>
      <c r="AW278" s="14" t="s">
        <v>35</v>
      </c>
      <c r="AX278" s="14" t="s">
        <v>83</v>
      </c>
      <c r="AY278" s="229" t="s">
        <v>178</v>
      </c>
    </row>
    <row r="279" spans="2:65" s="1" customFormat="1" ht="16.5" customHeight="1">
      <c r="B279" s="35"/>
      <c r="C279" s="245" t="s">
        <v>388</v>
      </c>
      <c r="D279" s="245" t="s">
        <v>970</v>
      </c>
      <c r="E279" s="246" t="s">
        <v>5506</v>
      </c>
      <c r="F279" s="247" t="s">
        <v>5507</v>
      </c>
      <c r="G279" s="248" t="s">
        <v>362</v>
      </c>
      <c r="H279" s="249">
        <v>2E-3</v>
      </c>
      <c r="I279" s="250"/>
      <c r="J279" s="251">
        <f>ROUND(I279*H279,2)</f>
        <v>0</v>
      </c>
      <c r="K279" s="247" t="s">
        <v>184</v>
      </c>
      <c r="L279" s="252"/>
      <c r="M279" s="253" t="s">
        <v>19</v>
      </c>
      <c r="N279" s="254" t="s">
        <v>46</v>
      </c>
      <c r="O279" s="61"/>
      <c r="P279" s="192">
        <f>O279*H279</f>
        <v>0</v>
      </c>
      <c r="Q279" s="192">
        <v>1</v>
      </c>
      <c r="R279" s="192">
        <f>Q279*H279</f>
        <v>2E-3</v>
      </c>
      <c r="S279" s="192">
        <v>0</v>
      </c>
      <c r="T279" s="193">
        <f>S279*H279</f>
        <v>0</v>
      </c>
      <c r="AR279" s="18" t="s">
        <v>403</v>
      </c>
      <c r="AT279" s="18" t="s">
        <v>970</v>
      </c>
      <c r="AU279" s="18" t="s">
        <v>85</v>
      </c>
      <c r="AY279" s="18" t="s">
        <v>178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8" t="s">
        <v>83</v>
      </c>
      <c r="BK279" s="194">
        <f>ROUND(I279*H279,2)</f>
        <v>0</v>
      </c>
      <c r="BL279" s="18" t="s">
        <v>288</v>
      </c>
      <c r="BM279" s="18" t="s">
        <v>5508</v>
      </c>
    </row>
    <row r="280" spans="2:65" s="1" customFormat="1" ht="11.25">
      <c r="B280" s="35"/>
      <c r="C280" s="36"/>
      <c r="D280" s="195" t="s">
        <v>187</v>
      </c>
      <c r="E280" s="36"/>
      <c r="F280" s="196" t="s">
        <v>5507</v>
      </c>
      <c r="G280" s="36"/>
      <c r="H280" s="36"/>
      <c r="I280" s="113"/>
      <c r="J280" s="36"/>
      <c r="K280" s="36"/>
      <c r="L280" s="39"/>
      <c r="M280" s="197"/>
      <c r="N280" s="61"/>
      <c r="O280" s="61"/>
      <c r="P280" s="61"/>
      <c r="Q280" s="61"/>
      <c r="R280" s="61"/>
      <c r="S280" s="61"/>
      <c r="T280" s="62"/>
      <c r="AT280" s="18" t="s">
        <v>187</v>
      </c>
      <c r="AU280" s="18" t="s">
        <v>85</v>
      </c>
    </row>
    <row r="281" spans="2:65" s="1" customFormat="1" ht="19.5">
      <c r="B281" s="35"/>
      <c r="C281" s="36"/>
      <c r="D281" s="195" t="s">
        <v>333</v>
      </c>
      <c r="E281" s="36"/>
      <c r="F281" s="241" t="s">
        <v>5509</v>
      </c>
      <c r="G281" s="36"/>
      <c r="H281" s="36"/>
      <c r="I281" s="113"/>
      <c r="J281" s="36"/>
      <c r="K281" s="36"/>
      <c r="L281" s="39"/>
      <c r="M281" s="197"/>
      <c r="N281" s="61"/>
      <c r="O281" s="61"/>
      <c r="P281" s="61"/>
      <c r="Q281" s="61"/>
      <c r="R281" s="61"/>
      <c r="S281" s="61"/>
      <c r="T281" s="62"/>
      <c r="AT281" s="18" t="s">
        <v>333</v>
      </c>
      <c r="AU281" s="18" t="s">
        <v>85</v>
      </c>
    </row>
    <row r="282" spans="2:65" s="12" customFormat="1" ht="11.25">
      <c r="B282" s="198"/>
      <c r="C282" s="199"/>
      <c r="D282" s="195" t="s">
        <v>189</v>
      </c>
      <c r="E282" s="200" t="s">
        <v>19</v>
      </c>
      <c r="F282" s="201" t="s">
        <v>2169</v>
      </c>
      <c r="G282" s="199"/>
      <c r="H282" s="200" t="s">
        <v>19</v>
      </c>
      <c r="I282" s="202"/>
      <c r="J282" s="199"/>
      <c r="K282" s="199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189</v>
      </c>
      <c r="AU282" s="207" t="s">
        <v>85</v>
      </c>
      <c r="AV282" s="12" t="s">
        <v>83</v>
      </c>
      <c r="AW282" s="12" t="s">
        <v>35</v>
      </c>
      <c r="AX282" s="12" t="s">
        <v>75</v>
      </c>
      <c r="AY282" s="207" t="s">
        <v>178</v>
      </c>
    </row>
    <row r="283" spans="2:65" s="12" customFormat="1" ht="11.25">
      <c r="B283" s="198"/>
      <c r="C283" s="199"/>
      <c r="D283" s="195" t="s">
        <v>189</v>
      </c>
      <c r="E283" s="200" t="s">
        <v>19</v>
      </c>
      <c r="F283" s="201" t="s">
        <v>5486</v>
      </c>
      <c r="G283" s="199"/>
      <c r="H283" s="200" t="s">
        <v>19</v>
      </c>
      <c r="I283" s="202"/>
      <c r="J283" s="199"/>
      <c r="K283" s="199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189</v>
      </c>
      <c r="AU283" s="207" t="s">
        <v>85</v>
      </c>
      <c r="AV283" s="12" t="s">
        <v>83</v>
      </c>
      <c r="AW283" s="12" t="s">
        <v>35</v>
      </c>
      <c r="AX283" s="12" t="s">
        <v>75</v>
      </c>
      <c r="AY283" s="207" t="s">
        <v>178</v>
      </c>
    </row>
    <row r="284" spans="2:65" s="12" customFormat="1" ht="11.25">
      <c r="B284" s="198"/>
      <c r="C284" s="199"/>
      <c r="D284" s="195" t="s">
        <v>189</v>
      </c>
      <c r="E284" s="200" t="s">
        <v>19</v>
      </c>
      <c r="F284" s="201" t="s">
        <v>5419</v>
      </c>
      <c r="G284" s="199"/>
      <c r="H284" s="200" t="s">
        <v>19</v>
      </c>
      <c r="I284" s="202"/>
      <c r="J284" s="199"/>
      <c r="K284" s="199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189</v>
      </c>
      <c r="AU284" s="207" t="s">
        <v>85</v>
      </c>
      <c r="AV284" s="12" t="s">
        <v>83</v>
      </c>
      <c r="AW284" s="12" t="s">
        <v>35</v>
      </c>
      <c r="AX284" s="12" t="s">
        <v>75</v>
      </c>
      <c r="AY284" s="207" t="s">
        <v>178</v>
      </c>
    </row>
    <row r="285" spans="2:65" s="12" customFormat="1" ht="11.25">
      <c r="B285" s="198"/>
      <c r="C285" s="199"/>
      <c r="D285" s="195" t="s">
        <v>189</v>
      </c>
      <c r="E285" s="200" t="s">
        <v>19</v>
      </c>
      <c r="F285" s="201" t="s">
        <v>5510</v>
      </c>
      <c r="G285" s="199"/>
      <c r="H285" s="200" t="s">
        <v>19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189</v>
      </c>
      <c r="AU285" s="207" t="s">
        <v>85</v>
      </c>
      <c r="AV285" s="12" t="s">
        <v>83</v>
      </c>
      <c r="AW285" s="12" t="s">
        <v>35</v>
      </c>
      <c r="AX285" s="12" t="s">
        <v>75</v>
      </c>
      <c r="AY285" s="207" t="s">
        <v>178</v>
      </c>
    </row>
    <row r="286" spans="2:65" s="13" customFormat="1" ht="11.25">
      <c r="B286" s="208"/>
      <c r="C286" s="209"/>
      <c r="D286" s="195" t="s">
        <v>189</v>
      </c>
      <c r="E286" s="210" t="s">
        <v>19</v>
      </c>
      <c r="F286" s="211" t="s">
        <v>5511</v>
      </c>
      <c r="G286" s="209"/>
      <c r="H286" s="212">
        <v>1E-3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189</v>
      </c>
      <c r="AU286" s="218" t="s">
        <v>85</v>
      </c>
      <c r="AV286" s="13" t="s">
        <v>85</v>
      </c>
      <c r="AW286" s="13" t="s">
        <v>35</v>
      </c>
      <c r="AX286" s="13" t="s">
        <v>75</v>
      </c>
      <c r="AY286" s="218" t="s">
        <v>178</v>
      </c>
    </row>
    <row r="287" spans="2:65" s="12" customFormat="1" ht="11.25">
      <c r="B287" s="198"/>
      <c r="C287" s="199"/>
      <c r="D287" s="195" t="s">
        <v>189</v>
      </c>
      <c r="E287" s="200" t="s">
        <v>19</v>
      </c>
      <c r="F287" s="201" t="s">
        <v>5421</v>
      </c>
      <c r="G287" s="199"/>
      <c r="H287" s="200" t="s">
        <v>19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189</v>
      </c>
      <c r="AU287" s="207" t="s">
        <v>85</v>
      </c>
      <c r="AV287" s="12" t="s">
        <v>83</v>
      </c>
      <c r="AW287" s="12" t="s">
        <v>35</v>
      </c>
      <c r="AX287" s="12" t="s">
        <v>75</v>
      </c>
      <c r="AY287" s="207" t="s">
        <v>178</v>
      </c>
    </row>
    <row r="288" spans="2:65" s="12" customFormat="1" ht="11.25">
      <c r="B288" s="198"/>
      <c r="C288" s="199"/>
      <c r="D288" s="195" t="s">
        <v>189</v>
      </c>
      <c r="E288" s="200" t="s">
        <v>19</v>
      </c>
      <c r="F288" s="201" t="s">
        <v>5510</v>
      </c>
      <c r="G288" s="199"/>
      <c r="H288" s="200" t="s">
        <v>19</v>
      </c>
      <c r="I288" s="202"/>
      <c r="J288" s="199"/>
      <c r="K288" s="199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189</v>
      </c>
      <c r="AU288" s="207" t="s">
        <v>85</v>
      </c>
      <c r="AV288" s="12" t="s">
        <v>83</v>
      </c>
      <c r="AW288" s="12" t="s">
        <v>35</v>
      </c>
      <c r="AX288" s="12" t="s">
        <v>75</v>
      </c>
      <c r="AY288" s="207" t="s">
        <v>178</v>
      </c>
    </row>
    <row r="289" spans="2:65" s="13" customFormat="1" ht="11.25">
      <c r="B289" s="208"/>
      <c r="C289" s="209"/>
      <c r="D289" s="195" t="s">
        <v>189</v>
      </c>
      <c r="E289" s="210" t="s">
        <v>19</v>
      </c>
      <c r="F289" s="211" t="s">
        <v>5511</v>
      </c>
      <c r="G289" s="209"/>
      <c r="H289" s="212">
        <v>1E-3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189</v>
      </c>
      <c r="AU289" s="218" t="s">
        <v>85</v>
      </c>
      <c r="AV289" s="13" t="s">
        <v>85</v>
      </c>
      <c r="AW289" s="13" t="s">
        <v>35</v>
      </c>
      <c r="AX289" s="13" t="s">
        <v>75</v>
      </c>
      <c r="AY289" s="218" t="s">
        <v>178</v>
      </c>
    </row>
    <row r="290" spans="2:65" s="14" customFormat="1" ht="11.25">
      <c r="B290" s="219"/>
      <c r="C290" s="220"/>
      <c r="D290" s="195" t="s">
        <v>189</v>
      </c>
      <c r="E290" s="221" t="s">
        <v>19</v>
      </c>
      <c r="F290" s="222" t="s">
        <v>258</v>
      </c>
      <c r="G290" s="220"/>
      <c r="H290" s="223">
        <v>2E-3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189</v>
      </c>
      <c r="AU290" s="229" t="s">
        <v>85</v>
      </c>
      <c r="AV290" s="14" t="s">
        <v>185</v>
      </c>
      <c r="AW290" s="14" t="s">
        <v>35</v>
      </c>
      <c r="AX290" s="14" t="s">
        <v>83</v>
      </c>
      <c r="AY290" s="229" t="s">
        <v>178</v>
      </c>
    </row>
    <row r="291" spans="2:65" s="1" customFormat="1" ht="29.25" customHeight="1">
      <c r="B291" s="35"/>
      <c r="C291" s="245" t="s">
        <v>393</v>
      </c>
      <c r="D291" s="245" t="s">
        <v>970</v>
      </c>
      <c r="E291" s="246" t="s">
        <v>2703</v>
      </c>
      <c r="F291" s="247" t="s">
        <v>2704</v>
      </c>
      <c r="G291" s="248" t="s">
        <v>2705</v>
      </c>
      <c r="H291" s="249">
        <v>3</v>
      </c>
      <c r="I291" s="250"/>
      <c r="J291" s="251">
        <f>ROUND(I291*H291,2)</f>
        <v>0</v>
      </c>
      <c r="K291" s="247" t="s">
        <v>1889</v>
      </c>
      <c r="L291" s="252"/>
      <c r="M291" s="253" t="s">
        <v>19</v>
      </c>
      <c r="N291" s="254" t="s">
        <v>46</v>
      </c>
      <c r="O291" s="61"/>
      <c r="P291" s="192">
        <f>O291*H291</f>
        <v>0</v>
      </c>
      <c r="Q291" s="192">
        <v>2.9999999999999997E-4</v>
      </c>
      <c r="R291" s="192">
        <f>Q291*H291</f>
        <v>8.9999999999999998E-4</v>
      </c>
      <c r="S291" s="192">
        <v>0</v>
      </c>
      <c r="T291" s="193">
        <f>S291*H291</f>
        <v>0</v>
      </c>
      <c r="AR291" s="18" t="s">
        <v>403</v>
      </c>
      <c r="AT291" s="18" t="s">
        <v>970</v>
      </c>
      <c r="AU291" s="18" t="s">
        <v>85</v>
      </c>
      <c r="AY291" s="18" t="s">
        <v>178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83</v>
      </c>
      <c r="BK291" s="194">
        <f>ROUND(I291*H291,2)</f>
        <v>0</v>
      </c>
      <c r="BL291" s="18" t="s">
        <v>288</v>
      </c>
      <c r="BM291" s="18" t="s">
        <v>5512</v>
      </c>
    </row>
    <row r="292" spans="2:65" s="1" customFormat="1" ht="11.25">
      <c r="B292" s="35"/>
      <c r="C292" s="36"/>
      <c r="D292" s="195" t="s">
        <v>187</v>
      </c>
      <c r="E292" s="36"/>
      <c r="F292" s="196" t="s">
        <v>2704</v>
      </c>
      <c r="G292" s="36"/>
      <c r="H292" s="36"/>
      <c r="I292" s="113"/>
      <c r="J292" s="36"/>
      <c r="K292" s="36"/>
      <c r="L292" s="39"/>
      <c r="M292" s="197"/>
      <c r="N292" s="61"/>
      <c r="O292" s="61"/>
      <c r="P292" s="61"/>
      <c r="Q292" s="61"/>
      <c r="R292" s="61"/>
      <c r="S292" s="61"/>
      <c r="T292" s="62"/>
      <c r="AT292" s="18" t="s">
        <v>187</v>
      </c>
      <c r="AU292" s="18" t="s">
        <v>85</v>
      </c>
    </row>
    <row r="293" spans="2:65" s="1" customFormat="1" ht="29.25">
      <c r="B293" s="35"/>
      <c r="C293" s="36"/>
      <c r="D293" s="195" t="s">
        <v>333</v>
      </c>
      <c r="E293" s="36"/>
      <c r="F293" s="241" t="s">
        <v>2707</v>
      </c>
      <c r="G293" s="36"/>
      <c r="H293" s="36"/>
      <c r="I293" s="113"/>
      <c r="J293" s="36"/>
      <c r="K293" s="36"/>
      <c r="L293" s="39"/>
      <c r="M293" s="197"/>
      <c r="N293" s="61"/>
      <c r="O293" s="61"/>
      <c r="P293" s="61"/>
      <c r="Q293" s="61"/>
      <c r="R293" s="61"/>
      <c r="S293" s="61"/>
      <c r="T293" s="62"/>
      <c r="AT293" s="18" t="s">
        <v>333</v>
      </c>
      <c r="AU293" s="18" t="s">
        <v>85</v>
      </c>
    </row>
    <row r="294" spans="2:65" s="13" customFormat="1" ht="11.25">
      <c r="B294" s="208"/>
      <c r="C294" s="209"/>
      <c r="D294" s="195" t="s">
        <v>189</v>
      </c>
      <c r="E294" s="210" t="s">
        <v>19</v>
      </c>
      <c r="F294" s="211" t="s">
        <v>5451</v>
      </c>
      <c r="G294" s="209"/>
      <c r="H294" s="212">
        <v>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189</v>
      </c>
      <c r="AU294" s="218" t="s">
        <v>85</v>
      </c>
      <c r="AV294" s="13" t="s">
        <v>85</v>
      </c>
      <c r="AW294" s="13" t="s">
        <v>35</v>
      </c>
      <c r="AX294" s="13" t="s">
        <v>75</v>
      </c>
      <c r="AY294" s="218" t="s">
        <v>178</v>
      </c>
    </row>
    <row r="295" spans="2:65" s="13" customFormat="1" ht="11.25">
      <c r="B295" s="208"/>
      <c r="C295" s="209"/>
      <c r="D295" s="195" t="s">
        <v>189</v>
      </c>
      <c r="E295" s="210" t="s">
        <v>19</v>
      </c>
      <c r="F295" s="211" t="s">
        <v>5513</v>
      </c>
      <c r="G295" s="209"/>
      <c r="H295" s="212">
        <v>2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189</v>
      </c>
      <c r="AU295" s="218" t="s">
        <v>85</v>
      </c>
      <c r="AV295" s="13" t="s">
        <v>85</v>
      </c>
      <c r="AW295" s="13" t="s">
        <v>35</v>
      </c>
      <c r="AX295" s="13" t="s">
        <v>75</v>
      </c>
      <c r="AY295" s="218" t="s">
        <v>178</v>
      </c>
    </row>
    <row r="296" spans="2:65" s="14" customFormat="1" ht="11.25">
      <c r="B296" s="219"/>
      <c r="C296" s="220"/>
      <c r="D296" s="195" t="s">
        <v>189</v>
      </c>
      <c r="E296" s="221" t="s">
        <v>19</v>
      </c>
      <c r="F296" s="222" t="s">
        <v>258</v>
      </c>
      <c r="G296" s="220"/>
      <c r="H296" s="223">
        <v>3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189</v>
      </c>
      <c r="AU296" s="229" t="s">
        <v>85</v>
      </c>
      <c r="AV296" s="14" t="s">
        <v>185</v>
      </c>
      <c r="AW296" s="14" t="s">
        <v>35</v>
      </c>
      <c r="AX296" s="14" t="s">
        <v>83</v>
      </c>
      <c r="AY296" s="229" t="s">
        <v>178</v>
      </c>
    </row>
    <row r="297" spans="2:65" s="1" customFormat="1" ht="30" customHeight="1">
      <c r="B297" s="35"/>
      <c r="C297" s="245" t="s">
        <v>398</v>
      </c>
      <c r="D297" s="245" t="s">
        <v>970</v>
      </c>
      <c r="E297" s="246" t="s">
        <v>2709</v>
      </c>
      <c r="F297" s="247" t="s">
        <v>2710</v>
      </c>
      <c r="G297" s="248" t="s">
        <v>2338</v>
      </c>
      <c r="H297" s="249">
        <v>23.494</v>
      </c>
      <c r="I297" s="250"/>
      <c r="J297" s="251">
        <f>ROUND(I297*H297,2)</f>
        <v>0</v>
      </c>
      <c r="K297" s="247" t="s">
        <v>1889</v>
      </c>
      <c r="L297" s="252"/>
      <c r="M297" s="253" t="s">
        <v>19</v>
      </c>
      <c r="N297" s="254" t="s">
        <v>46</v>
      </c>
      <c r="O297" s="61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AR297" s="18" t="s">
        <v>403</v>
      </c>
      <c r="AT297" s="18" t="s">
        <v>970</v>
      </c>
      <c r="AU297" s="18" t="s">
        <v>85</v>
      </c>
      <c r="AY297" s="18" t="s">
        <v>178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83</v>
      </c>
      <c r="BK297" s="194">
        <f>ROUND(I297*H297,2)</f>
        <v>0</v>
      </c>
      <c r="BL297" s="18" t="s">
        <v>288</v>
      </c>
      <c r="BM297" s="18" t="s">
        <v>5514</v>
      </c>
    </row>
    <row r="298" spans="2:65" s="1" customFormat="1" ht="11.25">
      <c r="B298" s="35"/>
      <c r="C298" s="36"/>
      <c r="D298" s="195" t="s">
        <v>187</v>
      </c>
      <c r="E298" s="36"/>
      <c r="F298" s="196" t="s">
        <v>2710</v>
      </c>
      <c r="G298" s="36"/>
      <c r="H298" s="36"/>
      <c r="I298" s="113"/>
      <c r="J298" s="36"/>
      <c r="K298" s="36"/>
      <c r="L298" s="39"/>
      <c r="M298" s="197"/>
      <c r="N298" s="61"/>
      <c r="O298" s="61"/>
      <c r="P298" s="61"/>
      <c r="Q298" s="61"/>
      <c r="R298" s="61"/>
      <c r="S298" s="61"/>
      <c r="T298" s="62"/>
      <c r="AT298" s="18" t="s">
        <v>187</v>
      </c>
      <c r="AU298" s="18" t="s">
        <v>85</v>
      </c>
    </row>
    <row r="299" spans="2:65" s="12" customFormat="1" ht="11.25">
      <c r="B299" s="198"/>
      <c r="C299" s="199"/>
      <c r="D299" s="195" t="s">
        <v>189</v>
      </c>
      <c r="E299" s="200" t="s">
        <v>19</v>
      </c>
      <c r="F299" s="201" t="s">
        <v>2712</v>
      </c>
      <c r="G299" s="199"/>
      <c r="H299" s="200" t="s">
        <v>19</v>
      </c>
      <c r="I299" s="202"/>
      <c r="J299" s="199"/>
      <c r="K299" s="199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189</v>
      </c>
      <c r="AU299" s="207" t="s">
        <v>85</v>
      </c>
      <c r="AV299" s="12" t="s">
        <v>83</v>
      </c>
      <c r="AW299" s="12" t="s">
        <v>35</v>
      </c>
      <c r="AX299" s="12" t="s">
        <v>75</v>
      </c>
      <c r="AY299" s="207" t="s">
        <v>178</v>
      </c>
    </row>
    <row r="300" spans="2:65" s="13" customFormat="1" ht="11.25">
      <c r="B300" s="208"/>
      <c r="C300" s="209"/>
      <c r="D300" s="195" t="s">
        <v>189</v>
      </c>
      <c r="E300" s="210" t="s">
        <v>19</v>
      </c>
      <c r="F300" s="211" t="s">
        <v>5515</v>
      </c>
      <c r="G300" s="209"/>
      <c r="H300" s="212">
        <v>23.494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189</v>
      </c>
      <c r="AU300" s="218" t="s">
        <v>85</v>
      </c>
      <c r="AV300" s="13" t="s">
        <v>85</v>
      </c>
      <c r="AW300" s="13" t="s">
        <v>35</v>
      </c>
      <c r="AX300" s="13" t="s">
        <v>83</v>
      </c>
      <c r="AY300" s="218" t="s">
        <v>178</v>
      </c>
    </row>
    <row r="301" spans="2:65" s="1" customFormat="1" ht="16.5" customHeight="1">
      <c r="B301" s="35"/>
      <c r="C301" s="183" t="s">
        <v>403</v>
      </c>
      <c r="D301" s="183" t="s">
        <v>180</v>
      </c>
      <c r="E301" s="184" t="s">
        <v>5516</v>
      </c>
      <c r="F301" s="185" t="s">
        <v>5517</v>
      </c>
      <c r="G301" s="186" t="s">
        <v>2338</v>
      </c>
      <c r="H301" s="187">
        <v>204.99299999999999</v>
      </c>
      <c r="I301" s="188"/>
      <c r="J301" s="189">
        <f>ROUND(I301*H301,2)</f>
        <v>0</v>
      </c>
      <c r="K301" s="185" t="s">
        <v>184</v>
      </c>
      <c r="L301" s="39"/>
      <c r="M301" s="190" t="s">
        <v>19</v>
      </c>
      <c r="N301" s="191" t="s">
        <v>46</v>
      </c>
      <c r="O301" s="61"/>
      <c r="P301" s="192">
        <f>O301*H301</f>
        <v>0</v>
      </c>
      <c r="Q301" s="192">
        <v>5.0000000000000002E-5</v>
      </c>
      <c r="R301" s="192">
        <f>Q301*H301</f>
        <v>1.0249650000000001E-2</v>
      </c>
      <c r="S301" s="192">
        <v>0</v>
      </c>
      <c r="T301" s="193">
        <f>S301*H301</f>
        <v>0</v>
      </c>
      <c r="AR301" s="18" t="s">
        <v>288</v>
      </c>
      <c r="AT301" s="18" t="s">
        <v>180</v>
      </c>
      <c r="AU301" s="18" t="s">
        <v>85</v>
      </c>
      <c r="AY301" s="18" t="s">
        <v>178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83</v>
      </c>
      <c r="BK301" s="194">
        <f>ROUND(I301*H301,2)</f>
        <v>0</v>
      </c>
      <c r="BL301" s="18" t="s">
        <v>288</v>
      </c>
      <c r="BM301" s="18" t="s">
        <v>5518</v>
      </c>
    </row>
    <row r="302" spans="2:65" s="1" customFormat="1" ht="11.25">
      <c r="B302" s="35"/>
      <c r="C302" s="36"/>
      <c r="D302" s="195" t="s">
        <v>187</v>
      </c>
      <c r="E302" s="36"/>
      <c r="F302" s="196" t="s">
        <v>5519</v>
      </c>
      <c r="G302" s="36"/>
      <c r="H302" s="36"/>
      <c r="I302" s="113"/>
      <c r="J302" s="36"/>
      <c r="K302" s="36"/>
      <c r="L302" s="39"/>
      <c r="M302" s="197"/>
      <c r="N302" s="61"/>
      <c r="O302" s="61"/>
      <c r="P302" s="61"/>
      <c r="Q302" s="61"/>
      <c r="R302" s="61"/>
      <c r="S302" s="61"/>
      <c r="T302" s="62"/>
      <c r="AT302" s="18" t="s">
        <v>187</v>
      </c>
      <c r="AU302" s="18" t="s">
        <v>85</v>
      </c>
    </row>
    <row r="303" spans="2:65" s="12" customFormat="1" ht="11.25">
      <c r="B303" s="198"/>
      <c r="C303" s="199"/>
      <c r="D303" s="195" t="s">
        <v>189</v>
      </c>
      <c r="E303" s="200" t="s">
        <v>19</v>
      </c>
      <c r="F303" s="201" t="s">
        <v>5520</v>
      </c>
      <c r="G303" s="199"/>
      <c r="H303" s="200" t="s">
        <v>19</v>
      </c>
      <c r="I303" s="202"/>
      <c r="J303" s="199"/>
      <c r="K303" s="199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189</v>
      </c>
      <c r="AU303" s="207" t="s">
        <v>85</v>
      </c>
      <c r="AV303" s="12" t="s">
        <v>83</v>
      </c>
      <c r="AW303" s="12" t="s">
        <v>35</v>
      </c>
      <c r="AX303" s="12" t="s">
        <v>75</v>
      </c>
      <c r="AY303" s="207" t="s">
        <v>178</v>
      </c>
    </row>
    <row r="304" spans="2:65" s="12" customFormat="1" ht="11.25">
      <c r="B304" s="198"/>
      <c r="C304" s="199"/>
      <c r="D304" s="195" t="s">
        <v>189</v>
      </c>
      <c r="E304" s="200" t="s">
        <v>19</v>
      </c>
      <c r="F304" s="201" t="s">
        <v>5521</v>
      </c>
      <c r="G304" s="199"/>
      <c r="H304" s="200" t="s">
        <v>19</v>
      </c>
      <c r="I304" s="202"/>
      <c r="J304" s="199"/>
      <c r="K304" s="199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189</v>
      </c>
      <c r="AU304" s="207" t="s">
        <v>85</v>
      </c>
      <c r="AV304" s="12" t="s">
        <v>83</v>
      </c>
      <c r="AW304" s="12" t="s">
        <v>35</v>
      </c>
      <c r="AX304" s="12" t="s">
        <v>75</v>
      </c>
      <c r="AY304" s="207" t="s">
        <v>178</v>
      </c>
    </row>
    <row r="305" spans="2:65" s="13" customFormat="1" ht="11.25">
      <c r="B305" s="208"/>
      <c r="C305" s="209"/>
      <c r="D305" s="195" t="s">
        <v>189</v>
      </c>
      <c r="E305" s="210" t="s">
        <v>19</v>
      </c>
      <c r="F305" s="211" t="s">
        <v>5522</v>
      </c>
      <c r="G305" s="209"/>
      <c r="H305" s="212">
        <v>143.07300000000001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189</v>
      </c>
      <c r="AU305" s="218" t="s">
        <v>85</v>
      </c>
      <c r="AV305" s="13" t="s">
        <v>85</v>
      </c>
      <c r="AW305" s="13" t="s">
        <v>35</v>
      </c>
      <c r="AX305" s="13" t="s">
        <v>75</v>
      </c>
      <c r="AY305" s="218" t="s">
        <v>178</v>
      </c>
    </row>
    <row r="306" spans="2:65" s="12" customFormat="1" ht="11.25">
      <c r="B306" s="198"/>
      <c r="C306" s="199"/>
      <c r="D306" s="195" t="s">
        <v>189</v>
      </c>
      <c r="E306" s="200" t="s">
        <v>19</v>
      </c>
      <c r="F306" s="201" t="s">
        <v>5523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85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65" s="13" customFormat="1" ht="11.25">
      <c r="B307" s="208"/>
      <c r="C307" s="209"/>
      <c r="D307" s="195" t="s">
        <v>189</v>
      </c>
      <c r="E307" s="210" t="s">
        <v>19</v>
      </c>
      <c r="F307" s="211" t="s">
        <v>5524</v>
      </c>
      <c r="G307" s="209"/>
      <c r="H307" s="212">
        <v>61.92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189</v>
      </c>
      <c r="AU307" s="218" t="s">
        <v>85</v>
      </c>
      <c r="AV307" s="13" t="s">
        <v>85</v>
      </c>
      <c r="AW307" s="13" t="s">
        <v>35</v>
      </c>
      <c r="AX307" s="13" t="s">
        <v>75</v>
      </c>
      <c r="AY307" s="218" t="s">
        <v>178</v>
      </c>
    </row>
    <row r="308" spans="2:65" s="14" customFormat="1" ht="11.25">
      <c r="B308" s="219"/>
      <c r="C308" s="220"/>
      <c r="D308" s="195" t="s">
        <v>189</v>
      </c>
      <c r="E308" s="221" t="s">
        <v>19</v>
      </c>
      <c r="F308" s="222" t="s">
        <v>258</v>
      </c>
      <c r="G308" s="220"/>
      <c r="H308" s="223">
        <v>204.99299999999999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189</v>
      </c>
      <c r="AU308" s="229" t="s">
        <v>85</v>
      </c>
      <c r="AV308" s="14" t="s">
        <v>185</v>
      </c>
      <c r="AW308" s="14" t="s">
        <v>35</v>
      </c>
      <c r="AX308" s="14" t="s">
        <v>83</v>
      </c>
      <c r="AY308" s="229" t="s">
        <v>178</v>
      </c>
    </row>
    <row r="309" spans="2:65" s="1" customFormat="1" ht="28.5" customHeight="1">
      <c r="B309" s="35"/>
      <c r="C309" s="245" t="s">
        <v>408</v>
      </c>
      <c r="D309" s="245" t="s">
        <v>970</v>
      </c>
      <c r="E309" s="246" t="s">
        <v>5525</v>
      </c>
      <c r="F309" s="247" t="s">
        <v>5526</v>
      </c>
      <c r="G309" s="248" t="s">
        <v>362</v>
      </c>
      <c r="H309" s="249">
        <v>0.157</v>
      </c>
      <c r="I309" s="250"/>
      <c r="J309" s="251">
        <f>ROUND(I309*H309,2)</f>
        <v>0</v>
      </c>
      <c r="K309" s="247" t="s">
        <v>1889</v>
      </c>
      <c r="L309" s="252"/>
      <c r="M309" s="253" t="s">
        <v>19</v>
      </c>
      <c r="N309" s="254" t="s">
        <v>46</v>
      </c>
      <c r="O309" s="61"/>
      <c r="P309" s="192">
        <f>O309*H309</f>
        <v>0</v>
      </c>
      <c r="Q309" s="192">
        <v>1</v>
      </c>
      <c r="R309" s="192">
        <f>Q309*H309</f>
        <v>0.157</v>
      </c>
      <c r="S309" s="192">
        <v>0</v>
      </c>
      <c r="T309" s="193">
        <f>S309*H309</f>
        <v>0</v>
      </c>
      <c r="AR309" s="18" t="s">
        <v>403</v>
      </c>
      <c r="AT309" s="18" t="s">
        <v>970</v>
      </c>
      <c r="AU309" s="18" t="s">
        <v>85</v>
      </c>
      <c r="AY309" s="18" t="s">
        <v>178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8" t="s">
        <v>83</v>
      </c>
      <c r="BK309" s="194">
        <f>ROUND(I309*H309,2)</f>
        <v>0</v>
      </c>
      <c r="BL309" s="18" t="s">
        <v>288</v>
      </c>
      <c r="BM309" s="18" t="s">
        <v>5527</v>
      </c>
    </row>
    <row r="310" spans="2:65" s="1" customFormat="1" ht="11.25">
      <c r="B310" s="35"/>
      <c r="C310" s="36"/>
      <c r="D310" s="195" t="s">
        <v>187</v>
      </c>
      <c r="E310" s="36"/>
      <c r="F310" s="196" t="s">
        <v>5526</v>
      </c>
      <c r="G310" s="36"/>
      <c r="H310" s="36"/>
      <c r="I310" s="113"/>
      <c r="J310" s="36"/>
      <c r="K310" s="36"/>
      <c r="L310" s="39"/>
      <c r="M310" s="197"/>
      <c r="N310" s="61"/>
      <c r="O310" s="61"/>
      <c r="P310" s="61"/>
      <c r="Q310" s="61"/>
      <c r="R310" s="61"/>
      <c r="S310" s="61"/>
      <c r="T310" s="62"/>
      <c r="AT310" s="18" t="s">
        <v>187</v>
      </c>
      <c r="AU310" s="18" t="s">
        <v>85</v>
      </c>
    </row>
    <row r="311" spans="2:65" s="1" customFormat="1" ht="19.5">
      <c r="B311" s="35"/>
      <c r="C311" s="36"/>
      <c r="D311" s="195" t="s">
        <v>333</v>
      </c>
      <c r="E311" s="36"/>
      <c r="F311" s="241" t="s">
        <v>5528</v>
      </c>
      <c r="G311" s="36"/>
      <c r="H311" s="36"/>
      <c r="I311" s="113"/>
      <c r="J311" s="36"/>
      <c r="K311" s="36"/>
      <c r="L311" s="39"/>
      <c r="M311" s="197"/>
      <c r="N311" s="61"/>
      <c r="O311" s="61"/>
      <c r="P311" s="61"/>
      <c r="Q311" s="61"/>
      <c r="R311" s="61"/>
      <c r="S311" s="61"/>
      <c r="T311" s="62"/>
      <c r="AT311" s="18" t="s">
        <v>333</v>
      </c>
      <c r="AU311" s="18" t="s">
        <v>85</v>
      </c>
    </row>
    <row r="312" spans="2:65" s="12" customFormat="1" ht="11.25">
      <c r="B312" s="198"/>
      <c r="C312" s="199"/>
      <c r="D312" s="195" t="s">
        <v>189</v>
      </c>
      <c r="E312" s="200" t="s">
        <v>19</v>
      </c>
      <c r="F312" s="201" t="s">
        <v>5529</v>
      </c>
      <c r="G312" s="199"/>
      <c r="H312" s="200" t="s">
        <v>19</v>
      </c>
      <c r="I312" s="202"/>
      <c r="J312" s="199"/>
      <c r="K312" s="199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189</v>
      </c>
      <c r="AU312" s="207" t="s">
        <v>85</v>
      </c>
      <c r="AV312" s="12" t="s">
        <v>83</v>
      </c>
      <c r="AW312" s="12" t="s">
        <v>35</v>
      </c>
      <c r="AX312" s="12" t="s">
        <v>75</v>
      </c>
      <c r="AY312" s="207" t="s">
        <v>178</v>
      </c>
    </row>
    <row r="313" spans="2:65" s="12" customFormat="1" ht="11.25">
      <c r="B313" s="198"/>
      <c r="C313" s="199"/>
      <c r="D313" s="195" t="s">
        <v>189</v>
      </c>
      <c r="E313" s="200" t="s">
        <v>19</v>
      </c>
      <c r="F313" s="201" t="s">
        <v>2169</v>
      </c>
      <c r="G313" s="199"/>
      <c r="H313" s="200" t="s">
        <v>19</v>
      </c>
      <c r="I313" s="202"/>
      <c r="J313" s="199"/>
      <c r="K313" s="199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189</v>
      </c>
      <c r="AU313" s="207" t="s">
        <v>85</v>
      </c>
      <c r="AV313" s="12" t="s">
        <v>83</v>
      </c>
      <c r="AW313" s="12" t="s">
        <v>35</v>
      </c>
      <c r="AX313" s="12" t="s">
        <v>75</v>
      </c>
      <c r="AY313" s="207" t="s">
        <v>178</v>
      </c>
    </row>
    <row r="314" spans="2:65" s="12" customFormat="1" ht="11.25">
      <c r="B314" s="198"/>
      <c r="C314" s="199"/>
      <c r="D314" s="195" t="s">
        <v>189</v>
      </c>
      <c r="E314" s="200" t="s">
        <v>19</v>
      </c>
      <c r="F314" s="201" t="s">
        <v>5530</v>
      </c>
      <c r="G314" s="199"/>
      <c r="H314" s="200" t="s">
        <v>19</v>
      </c>
      <c r="I314" s="202"/>
      <c r="J314" s="199"/>
      <c r="K314" s="199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189</v>
      </c>
      <c r="AU314" s="207" t="s">
        <v>85</v>
      </c>
      <c r="AV314" s="12" t="s">
        <v>83</v>
      </c>
      <c r="AW314" s="12" t="s">
        <v>35</v>
      </c>
      <c r="AX314" s="12" t="s">
        <v>75</v>
      </c>
      <c r="AY314" s="207" t="s">
        <v>178</v>
      </c>
    </row>
    <row r="315" spans="2:65" s="13" customFormat="1" ht="11.25">
      <c r="B315" s="208"/>
      <c r="C315" s="209"/>
      <c r="D315" s="195" t="s">
        <v>189</v>
      </c>
      <c r="E315" s="210" t="s">
        <v>19</v>
      </c>
      <c r="F315" s="211" t="s">
        <v>5531</v>
      </c>
      <c r="G315" s="209"/>
      <c r="H315" s="212">
        <v>0.157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189</v>
      </c>
      <c r="AU315" s="218" t="s">
        <v>85</v>
      </c>
      <c r="AV315" s="13" t="s">
        <v>85</v>
      </c>
      <c r="AW315" s="13" t="s">
        <v>35</v>
      </c>
      <c r="AX315" s="13" t="s">
        <v>83</v>
      </c>
      <c r="AY315" s="218" t="s">
        <v>178</v>
      </c>
    </row>
    <row r="316" spans="2:65" s="1" customFormat="1" ht="16.5" customHeight="1">
      <c r="B316" s="35"/>
      <c r="C316" s="245" t="s">
        <v>413</v>
      </c>
      <c r="D316" s="245" t="s">
        <v>970</v>
      </c>
      <c r="E316" s="246" t="s">
        <v>5532</v>
      </c>
      <c r="F316" s="247" t="s">
        <v>5533</v>
      </c>
      <c r="G316" s="248" t="s">
        <v>496</v>
      </c>
      <c r="H316" s="249">
        <v>3.96</v>
      </c>
      <c r="I316" s="250"/>
      <c r="J316" s="251">
        <f>ROUND(I316*H316,2)</f>
        <v>0</v>
      </c>
      <c r="K316" s="247" t="s">
        <v>184</v>
      </c>
      <c r="L316" s="252"/>
      <c r="M316" s="253" t="s">
        <v>19</v>
      </c>
      <c r="N316" s="254" t="s">
        <v>46</v>
      </c>
      <c r="O316" s="61"/>
      <c r="P316" s="192">
        <f>O316*H316</f>
        <v>0</v>
      </c>
      <c r="Q316" s="192">
        <v>1.7149999999999999E-2</v>
      </c>
      <c r="R316" s="192">
        <f>Q316*H316</f>
        <v>6.7913999999999988E-2</v>
      </c>
      <c r="S316" s="192">
        <v>0</v>
      </c>
      <c r="T316" s="193">
        <f>S316*H316</f>
        <v>0</v>
      </c>
      <c r="AR316" s="18" t="s">
        <v>403</v>
      </c>
      <c r="AT316" s="18" t="s">
        <v>970</v>
      </c>
      <c r="AU316" s="18" t="s">
        <v>85</v>
      </c>
      <c r="AY316" s="18" t="s">
        <v>178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83</v>
      </c>
      <c r="BK316" s="194">
        <f>ROUND(I316*H316,2)</f>
        <v>0</v>
      </c>
      <c r="BL316" s="18" t="s">
        <v>288</v>
      </c>
      <c r="BM316" s="18" t="s">
        <v>5534</v>
      </c>
    </row>
    <row r="317" spans="2:65" s="1" customFormat="1" ht="11.25">
      <c r="B317" s="35"/>
      <c r="C317" s="36"/>
      <c r="D317" s="195" t="s">
        <v>187</v>
      </c>
      <c r="E317" s="36"/>
      <c r="F317" s="196" t="s">
        <v>5533</v>
      </c>
      <c r="G317" s="36"/>
      <c r="H317" s="36"/>
      <c r="I317" s="113"/>
      <c r="J317" s="36"/>
      <c r="K317" s="36"/>
      <c r="L317" s="39"/>
      <c r="M317" s="197"/>
      <c r="N317" s="61"/>
      <c r="O317" s="61"/>
      <c r="P317" s="61"/>
      <c r="Q317" s="61"/>
      <c r="R317" s="61"/>
      <c r="S317" s="61"/>
      <c r="T317" s="62"/>
      <c r="AT317" s="18" t="s">
        <v>187</v>
      </c>
      <c r="AU317" s="18" t="s">
        <v>85</v>
      </c>
    </row>
    <row r="318" spans="2:65" s="1" customFormat="1" ht="19.5">
      <c r="B318" s="35"/>
      <c r="C318" s="36"/>
      <c r="D318" s="195" t="s">
        <v>333</v>
      </c>
      <c r="E318" s="36"/>
      <c r="F318" s="241" t="s">
        <v>5535</v>
      </c>
      <c r="G318" s="36"/>
      <c r="H318" s="36"/>
      <c r="I318" s="113"/>
      <c r="J318" s="36"/>
      <c r="K318" s="36"/>
      <c r="L318" s="39"/>
      <c r="M318" s="197"/>
      <c r="N318" s="61"/>
      <c r="O318" s="61"/>
      <c r="P318" s="61"/>
      <c r="Q318" s="61"/>
      <c r="R318" s="61"/>
      <c r="S318" s="61"/>
      <c r="T318" s="62"/>
      <c r="AT318" s="18" t="s">
        <v>333</v>
      </c>
      <c r="AU318" s="18" t="s">
        <v>85</v>
      </c>
    </row>
    <row r="319" spans="2:65" s="12" customFormat="1" ht="11.25">
      <c r="B319" s="198"/>
      <c r="C319" s="199"/>
      <c r="D319" s="195" t="s">
        <v>189</v>
      </c>
      <c r="E319" s="200" t="s">
        <v>19</v>
      </c>
      <c r="F319" s="201" t="s">
        <v>5529</v>
      </c>
      <c r="G319" s="199"/>
      <c r="H319" s="200" t="s">
        <v>19</v>
      </c>
      <c r="I319" s="202"/>
      <c r="J319" s="199"/>
      <c r="K319" s="199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189</v>
      </c>
      <c r="AU319" s="207" t="s">
        <v>85</v>
      </c>
      <c r="AV319" s="12" t="s">
        <v>83</v>
      </c>
      <c r="AW319" s="12" t="s">
        <v>35</v>
      </c>
      <c r="AX319" s="12" t="s">
        <v>75</v>
      </c>
      <c r="AY319" s="207" t="s">
        <v>178</v>
      </c>
    </row>
    <row r="320" spans="2:65" s="12" customFormat="1" ht="11.25">
      <c r="B320" s="198"/>
      <c r="C320" s="199"/>
      <c r="D320" s="195" t="s">
        <v>189</v>
      </c>
      <c r="E320" s="200" t="s">
        <v>19</v>
      </c>
      <c r="F320" s="201" t="s">
        <v>2169</v>
      </c>
      <c r="G320" s="199"/>
      <c r="H320" s="200" t="s">
        <v>19</v>
      </c>
      <c r="I320" s="202"/>
      <c r="J320" s="199"/>
      <c r="K320" s="199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189</v>
      </c>
      <c r="AU320" s="207" t="s">
        <v>85</v>
      </c>
      <c r="AV320" s="12" t="s">
        <v>83</v>
      </c>
      <c r="AW320" s="12" t="s">
        <v>35</v>
      </c>
      <c r="AX320" s="12" t="s">
        <v>75</v>
      </c>
      <c r="AY320" s="207" t="s">
        <v>178</v>
      </c>
    </row>
    <row r="321" spans="2:65" s="12" customFormat="1" ht="11.25">
      <c r="B321" s="198"/>
      <c r="C321" s="199"/>
      <c r="D321" s="195" t="s">
        <v>189</v>
      </c>
      <c r="E321" s="200" t="s">
        <v>19</v>
      </c>
      <c r="F321" s="201" t="s">
        <v>5536</v>
      </c>
      <c r="G321" s="199"/>
      <c r="H321" s="200" t="s">
        <v>19</v>
      </c>
      <c r="I321" s="202"/>
      <c r="J321" s="199"/>
      <c r="K321" s="199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189</v>
      </c>
      <c r="AU321" s="207" t="s">
        <v>85</v>
      </c>
      <c r="AV321" s="12" t="s">
        <v>83</v>
      </c>
      <c r="AW321" s="12" t="s">
        <v>35</v>
      </c>
      <c r="AX321" s="12" t="s">
        <v>75</v>
      </c>
      <c r="AY321" s="207" t="s">
        <v>178</v>
      </c>
    </row>
    <row r="322" spans="2:65" s="13" customFormat="1" ht="11.25">
      <c r="B322" s="208"/>
      <c r="C322" s="209"/>
      <c r="D322" s="195" t="s">
        <v>189</v>
      </c>
      <c r="E322" s="210" t="s">
        <v>19</v>
      </c>
      <c r="F322" s="211" t="s">
        <v>5537</v>
      </c>
      <c r="G322" s="209"/>
      <c r="H322" s="212">
        <v>3.96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189</v>
      </c>
      <c r="AU322" s="218" t="s">
        <v>85</v>
      </c>
      <c r="AV322" s="13" t="s">
        <v>85</v>
      </c>
      <c r="AW322" s="13" t="s">
        <v>35</v>
      </c>
      <c r="AX322" s="13" t="s">
        <v>83</v>
      </c>
      <c r="AY322" s="218" t="s">
        <v>178</v>
      </c>
    </row>
    <row r="323" spans="2:65" s="1" customFormat="1" ht="16.5" customHeight="1">
      <c r="B323" s="35"/>
      <c r="C323" s="183" t="s">
        <v>418</v>
      </c>
      <c r="D323" s="183" t="s">
        <v>180</v>
      </c>
      <c r="E323" s="184" t="s">
        <v>5538</v>
      </c>
      <c r="F323" s="185" t="s">
        <v>5539</v>
      </c>
      <c r="G323" s="186" t="s">
        <v>291</v>
      </c>
      <c r="H323" s="187">
        <v>4</v>
      </c>
      <c r="I323" s="188"/>
      <c r="J323" s="189">
        <f>ROUND(I323*H323,2)</f>
        <v>0</v>
      </c>
      <c r="K323" s="185" t="s">
        <v>212</v>
      </c>
      <c r="L323" s="39"/>
      <c r="M323" s="190" t="s">
        <v>19</v>
      </c>
      <c r="N323" s="191" t="s">
        <v>46</v>
      </c>
      <c r="O323" s="61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AR323" s="18" t="s">
        <v>288</v>
      </c>
      <c r="AT323" s="18" t="s">
        <v>180</v>
      </c>
      <c r="AU323" s="18" t="s">
        <v>85</v>
      </c>
      <c r="AY323" s="18" t="s">
        <v>178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8" t="s">
        <v>83</v>
      </c>
      <c r="BK323" s="194">
        <f>ROUND(I323*H323,2)</f>
        <v>0</v>
      </c>
      <c r="BL323" s="18" t="s">
        <v>288</v>
      </c>
      <c r="BM323" s="18" t="s">
        <v>5540</v>
      </c>
    </row>
    <row r="324" spans="2:65" s="1" customFormat="1" ht="11.25">
      <c r="B324" s="35"/>
      <c r="C324" s="36"/>
      <c r="D324" s="195" t="s">
        <v>187</v>
      </c>
      <c r="E324" s="36"/>
      <c r="F324" s="196" t="s">
        <v>5539</v>
      </c>
      <c r="G324" s="36"/>
      <c r="H324" s="36"/>
      <c r="I324" s="113"/>
      <c r="J324" s="36"/>
      <c r="K324" s="36"/>
      <c r="L324" s="39"/>
      <c r="M324" s="197"/>
      <c r="N324" s="61"/>
      <c r="O324" s="61"/>
      <c r="P324" s="61"/>
      <c r="Q324" s="61"/>
      <c r="R324" s="61"/>
      <c r="S324" s="61"/>
      <c r="T324" s="62"/>
      <c r="AT324" s="18" t="s">
        <v>187</v>
      </c>
      <c r="AU324" s="18" t="s">
        <v>85</v>
      </c>
    </row>
    <row r="325" spans="2:65" s="1" customFormat="1" ht="16.5" customHeight="1">
      <c r="B325" s="35"/>
      <c r="C325" s="183" t="s">
        <v>423</v>
      </c>
      <c r="D325" s="183" t="s">
        <v>180</v>
      </c>
      <c r="E325" s="184" t="s">
        <v>4315</v>
      </c>
      <c r="F325" s="185" t="s">
        <v>4316</v>
      </c>
      <c r="G325" s="186" t="s">
        <v>362</v>
      </c>
      <c r="H325" s="187">
        <v>0.50900000000000001</v>
      </c>
      <c r="I325" s="188"/>
      <c r="J325" s="189">
        <f>ROUND(I325*H325,2)</f>
        <v>0</v>
      </c>
      <c r="K325" s="185" t="s">
        <v>184</v>
      </c>
      <c r="L325" s="39"/>
      <c r="M325" s="190" t="s">
        <v>19</v>
      </c>
      <c r="N325" s="191" t="s">
        <v>46</v>
      </c>
      <c r="O325" s="61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AR325" s="18" t="s">
        <v>288</v>
      </c>
      <c r="AT325" s="18" t="s">
        <v>180</v>
      </c>
      <c r="AU325" s="18" t="s">
        <v>85</v>
      </c>
      <c r="AY325" s="18" t="s">
        <v>178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18" t="s">
        <v>83</v>
      </c>
      <c r="BK325" s="194">
        <f>ROUND(I325*H325,2)</f>
        <v>0</v>
      </c>
      <c r="BL325" s="18" t="s">
        <v>288</v>
      </c>
      <c r="BM325" s="18" t="s">
        <v>5541</v>
      </c>
    </row>
    <row r="326" spans="2:65" s="1" customFormat="1" ht="19.5">
      <c r="B326" s="35"/>
      <c r="C326" s="36"/>
      <c r="D326" s="195" t="s">
        <v>187</v>
      </c>
      <c r="E326" s="36"/>
      <c r="F326" s="196" t="s">
        <v>4318</v>
      </c>
      <c r="G326" s="36"/>
      <c r="H326" s="36"/>
      <c r="I326" s="113"/>
      <c r="J326" s="36"/>
      <c r="K326" s="36"/>
      <c r="L326" s="39"/>
      <c r="M326" s="197"/>
      <c r="N326" s="61"/>
      <c r="O326" s="61"/>
      <c r="P326" s="61"/>
      <c r="Q326" s="61"/>
      <c r="R326" s="61"/>
      <c r="S326" s="61"/>
      <c r="T326" s="62"/>
      <c r="AT326" s="18" t="s">
        <v>187</v>
      </c>
      <c r="AU326" s="18" t="s">
        <v>85</v>
      </c>
    </row>
    <row r="327" spans="2:65" s="11" customFormat="1" ht="22.9" customHeight="1">
      <c r="B327" s="167"/>
      <c r="C327" s="168"/>
      <c r="D327" s="169" t="s">
        <v>74</v>
      </c>
      <c r="E327" s="181" t="s">
        <v>2856</v>
      </c>
      <c r="F327" s="181" t="s">
        <v>2857</v>
      </c>
      <c r="G327" s="168"/>
      <c r="H327" s="168"/>
      <c r="I327" s="171"/>
      <c r="J327" s="182">
        <f>BK327</f>
        <v>0</v>
      </c>
      <c r="K327" s="168"/>
      <c r="L327" s="173"/>
      <c r="M327" s="174"/>
      <c r="N327" s="175"/>
      <c r="O327" s="175"/>
      <c r="P327" s="176">
        <f>SUM(P328:P343)</f>
        <v>0</v>
      </c>
      <c r="Q327" s="175"/>
      <c r="R327" s="176">
        <f>SUM(R328:R343)</f>
        <v>0</v>
      </c>
      <c r="S327" s="175"/>
      <c r="T327" s="177">
        <f>SUM(T328:T343)</f>
        <v>0</v>
      </c>
      <c r="AR327" s="178" t="s">
        <v>85</v>
      </c>
      <c r="AT327" s="179" t="s">
        <v>74</v>
      </c>
      <c r="AU327" s="179" t="s">
        <v>83</v>
      </c>
      <c r="AY327" s="178" t="s">
        <v>178</v>
      </c>
      <c r="BK327" s="180">
        <f>SUM(BK328:BK343)</f>
        <v>0</v>
      </c>
    </row>
    <row r="328" spans="2:65" s="1" customFormat="1" ht="16.5" customHeight="1">
      <c r="B328" s="35"/>
      <c r="C328" s="183" t="s">
        <v>432</v>
      </c>
      <c r="D328" s="183" t="s">
        <v>180</v>
      </c>
      <c r="E328" s="184" t="s">
        <v>2923</v>
      </c>
      <c r="F328" s="185" t="s">
        <v>2924</v>
      </c>
      <c r="G328" s="186" t="s">
        <v>2338</v>
      </c>
      <c r="H328" s="187">
        <v>439.93299999999999</v>
      </c>
      <c r="I328" s="188"/>
      <c r="J328" s="189">
        <f>ROUND(I328*H328,2)</f>
        <v>0</v>
      </c>
      <c r="K328" s="185" t="s">
        <v>212</v>
      </c>
      <c r="L328" s="39"/>
      <c r="M328" s="190" t="s">
        <v>19</v>
      </c>
      <c r="N328" s="191" t="s">
        <v>46</v>
      </c>
      <c r="O328" s="61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AR328" s="18" t="s">
        <v>288</v>
      </c>
      <c r="AT328" s="18" t="s">
        <v>180</v>
      </c>
      <c r="AU328" s="18" t="s">
        <v>85</v>
      </c>
      <c r="AY328" s="18" t="s">
        <v>178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83</v>
      </c>
      <c r="BK328" s="194">
        <f>ROUND(I328*H328,2)</f>
        <v>0</v>
      </c>
      <c r="BL328" s="18" t="s">
        <v>288</v>
      </c>
      <c r="BM328" s="18" t="s">
        <v>5542</v>
      </c>
    </row>
    <row r="329" spans="2:65" s="1" customFormat="1" ht="11.25">
      <c r="B329" s="35"/>
      <c r="C329" s="36"/>
      <c r="D329" s="195" t="s">
        <v>187</v>
      </c>
      <c r="E329" s="36"/>
      <c r="F329" s="196" t="s">
        <v>2924</v>
      </c>
      <c r="G329" s="36"/>
      <c r="H329" s="36"/>
      <c r="I329" s="113"/>
      <c r="J329" s="36"/>
      <c r="K329" s="36"/>
      <c r="L329" s="39"/>
      <c r="M329" s="197"/>
      <c r="N329" s="61"/>
      <c r="O329" s="61"/>
      <c r="P329" s="61"/>
      <c r="Q329" s="61"/>
      <c r="R329" s="61"/>
      <c r="S329" s="61"/>
      <c r="T329" s="62"/>
      <c r="AT329" s="18" t="s">
        <v>187</v>
      </c>
      <c r="AU329" s="18" t="s">
        <v>85</v>
      </c>
    </row>
    <row r="330" spans="2:65" s="12" customFormat="1" ht="11.25">
      <c r="B330" s="198"/>
      <c r="C330" s="199"/>
      <c r="D330" s="195" t="s">
        <v>189</v>
      </c>
      <c r="E330" s="200" t="s">
        <v>19</v>
      </c>
      <c r="F330" s="201" t="s">
        <v>5543</v>
      </c>
      <c r="G330" s="199"/>
      <c r="H330" s="200" t="s">
        <v>19</v>
      </c>
      <c r="I330" s="202"/>
      <c r="J330" s="199"/>
      <c r="K330" s="199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189</v>
      </c>
      <c r="AU330" s="207" t="s">
        <v>85</v>
      </c>
      <c r="AV330" s="12" t="s">
        <v>83</v>
      </c>
      <c r="AW330" s="12" t="s">
        <v>35</v>
      </c>
      <c r="AX330" s="12" t="s">
        <v>75</v>
      </c>
      <c r="AY330" s="207" t="s">
        <v>178</v>
      </c>
    </row>
    <row r="331" spans="2:65" s="12" customFormat="1" ht="11.25">
      <c r="B331" s="198"/>
      <c r="C331" s="199"/>
      <c r="D331" s="195" t="s">
        <v>189</v>
      </c>
      <c r="E331" s="200" t="s">
        <v>19</v>
      </c>
      <c r="F331" s="201" t="s">
        <v>5544</v>
      </c>
      <c r="G331" s="199"/>
      <c r="H331" s="200" t="s">
        <v>19</v>
      </c>
      <c r="I331" s="202"/>
      <c r="J331" s="199"/>
      <c r="K331" s="199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189</v>
      </c>
      <c r="AU331" s="207" t="s">
        <v>85</v>
      </c>
      <c r="AV331" s="12" t="s">
        <v>83</v>
      </c>
      <c r="AW331" s="12" t="s">
        <v>35</v>
      </c>
      <c r="AX331" s="12" t="s">
        <v>75</v>
      </c>
      <c r="AY331" s="207" t="s">
        <v>178</v>
      </c>
    </row>
    <row r="332" spans="2:65" s="13" customFormat="1" ht="11.25">
      <c r="B332" s="208"/>
      <c r="C332" s="209"/>
      <c r="D332" s="195" t="s">
        <v>189</v>
      </c>
      <c r="E332" s="210" t="s">
        <v>19</v>
      </c>
      <c r="F332" s="211" t="s">
        <v>5545</v>
      </c>
      <c r="G332" s="209"/>
      <c r="H332" s="212">
        <v>29.841999999999999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189</v>
      </c>
      <c r="AU332" s="218" t="s">
        <v>85</v>
      </c>
      <c r="AV332" s="13" t="s">
        <v>85</v>
      </c>
      <c r="AW332" s="13" t="s">
        <v>35</v>
      </c>
      <c r="AX332" s="13" t="s">
        <v>75</v>
      </c>
      <c r="AY332" s="218" t="s">
        <v>178</v>
      </c>
    </row>
    <row r="333" spans="2:65" s="12" customFormat="1" ht="11.25">
      <c r="B333" s="198"/>
      <c r="C333" s="199"/>
      <c r="D333" s="195" t="s">
        <v>189</v>
      </c>
      <c r="E333" s="200" t="s">
        <v>19</v>
      </c>
      <c r="F333" s="201" t="s">
        <v>5546</v>
      </c>
      <c r="G333" s="199"/>
      <c r="H333" s="200" t="s">
        <v>19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189</v>
      </c>
      <c r="AU333" s="207" t="s">
        <v>85</v>
      </c>
      <c r="AV333" s="12" t="s">
        <v>83</v>
      </c>
      <c r="AW333" s="12" t="s">
        <v>35</v>
      </c>
      <c r="AX333" s="12" t="s">
        <v>75</v>
      </c>
      <c r="AY333" s="207" t="s">
        <v>178</v>
      </c>
    </row>
    <row r="334" spans="2:65" s="13" customFormat="1" ht="11.25">
      <c r="B334" s="208"/>
      <c r="C334" s="209"/>
      <c r="D334" s="195" t="s">
        <v>189</v>
      </c>
      <c r="E334" s="210" t="s">
        <v>19</v>
      </c>
      <c r="F334" s="211" t="s">
        <v>5547</v>
      </c>
      <c r="G334" s="209"/>
      <c r="H334" s="212">
        <v>106.2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189</v>
      </c>
      <c r="AU334" s="218" t="s">
        <v>85</v>
      </c>
      <c r="AV334" s="13" t="s">
        <v>85</v>
      </c>
      <c r="AW334" s="13" t="s">
        <v>35</v>
      </c>
      <c r="AX334" s="13" t="s">
        <v>75</v>
      </c>
      <c r="AY334" s="218" t="s">
        <v>178</v>
      </c>
    </row>
    <row r="335" spans="2:65" s="12" customFormat="1" ht="11.25">
      <c r="B335" s="198"/>
      <c r="C335" s="199"/>
      <c r="D335" s="195" t="s">
        <v>189</v>
      </c>
      <c r="E335" s="200" t="s">
        <v>19</v>
      </c>
      <c r="F335" s="201" t="s">
        <v>5419</v>
      </c>
      <c r="G335" s="199"/>
      <c r="H335" s="200" t="s">
        <v>19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189</v>
      </c>
      <c r="AU335" s="207" t="s">
        <v>85</v>
      </c>
      <c r="AV335" s="12" t="s">
        <v>83</v>
      </c>
      <c r="AW335" s="12" t="s">
        <v>35</v>
      </c>
      <c r="AX335" s="12" t="s">
        <v>75</v>
      </c>
      <c r="AY335" s="207" t="s">
        <v>178</v>
      </c>
    </row>
    <row r="336" spans="2:65" s="13" customFormat="1" ht="11.25">
      <c r="B336" s="208"/>
      <c r="C336" s="209"/>
      <c r="D336" s="195" t="s">
        <v>189</v>
      </c>
      <c r="E336" s="210" t="s">
        <v>19</v>
      </c>
      <c r="F336" s="211" t="s">
        <v>5548</v>
      </c>
      <c r="G336" s="209"/>
      <c r="H336" s="212">
        <v>33.567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189</v>
      </c>
      <c r="AU336" s="218" t="s">
        <v>85</v>
      </c>
      <c r="AV336" s="13" t="s">
        <v>85</v>
      </c>
      <c r="AW336" s="13" t="s">
        <v>35</v>
      </c>
      <c r="AX336" s="13" t="s">
        <v>75</v>
      </c>
      <c r="AY336" s="218" t="s">
        <v>178</v>
      </c>
    </row>
    <row r="337" spans="2:51" s="12" customFormat="1" ht="11.25">
      <c r="B337" s="198"/>
      <c r="C337" s="199"/>
      <c r="D337" s="195" t="s">
        <v>189</v>
      </c>
      <c r="E337" s="200" t="s">
        <v>19</v>
      </c>
      <c r="F337" s="201" t="s">
        <v>5421</v>
      </c>
      <c r="G337" s="199"/>
      <c r="H337" s="200" t="s">
        <v>19</v>
      </c>
      <c r="I337" s="202"/>
      <c r="J337" s="199"/>
      <c r="K337" s="199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189</v>
      </c>
      <c r="AU337" s="207" t="s">
        <v>85</v>
      </c>
      <c r="AV337" s="12" t="s">
        <v>83</v>
      </c>
      <c r="AW337" s="12" t="s">
        <v>35</v>
      </c>
      <c r="AX337" s="12" t="s">
        <v>75</v>
      </c>
      <c r="AY337" s="207" t="s">
        <v>178</v>
      </c>
    </row>
    <row r="338" spans="2:51" s="13" customFormat="1" ht="11.25">
      <c r="B338" s="208"/>
      <c r="C338" s="209"/>
      <c r="D338" s="195" t="s">
        <v>189</v>
      </c>
      <c r="E338" s="210" t="s">
        <v>19</v>
      </c>
      <c r="F338" s="211" t="s">
        <v>5549</v>
      </c>
      <c r="G338" s="209"/>
      <c r="H338" s="212">
        <v>65.331000000000003</v>
      </c>
      <c r="I338" s="213"/>
      <c r="J338" s="209"/>
      <c r="K338" s="209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189</v>
      </c>
      <c r="AU338" s="218" t="s">
        <v>85</v>
      </c>
      <c r="AV338" s="13" t="s">
        <v>85</v>
      </c>
      <c r="AW338" s="13" t="s">
        <v>35</v>
      </c>
      <c r="AX338" s="13" t="s">
        <v>75</v>
      </c>
      <c r="AY338" s="218" t="s">
        <v>178</v>
      </c>
    </row>
    <row r="339" spans="2:51" s="12" customFormat="1" ht="11.25">
      <c r="B339" s="198"/>
      <c r="C339" s="199"/>
      <c r="D339" s="195" t="s">
        <v>189</v>
      </c>
      <c r="E339" s="200" t="s">
        <v>19</v>
      </c>
      <c r="F339" s="201" t="s">
        <v>5550</v>
      </c>
      <c r="G339" s="199"/>
      <c r="H339" s="200" t="s">
        <v>19</v>
      </c>
      <c r="I339" s="202"/>
      <c r="J339" s="199"/>
      <c r="K339" s="199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189</v>
      </c>
      <c r="AU339" s="207" t="s">
        <v>85</v>
      </c>
      <c r="AV339" s="12" t="s">
        <v>83</v>
      </c>
      <c r="AW339" s="12" t="s">
        <v>35</v>
      </c>
      <c r="AX339" s="12" t="s">
        <v>75</v>
      </c>
      <c r="AY339" s="207" t="s">
        <v>178</v>
      </c>
    </row>
    <row r="340" spans="2:51" s="13" customFormat="1" ht="11.25">
      <c r="B340" s="208"/>
      <c r="C340" s="209"/>
      <c r="D340" s="195" t="s">
        <v>189</v>
      </c>
      <c r="E340" s="210" t="s">
        <v>19</v>
      </c>
      <c r="F340" s="211" t="s">
        <v>5551</v>
      </c>
      <c r="G340" s="209"/>
      <c r="H340" s="212">
        <v>143.07300000000001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189</v>
      </c>
      <c r="AU340" s="218" t="s">
        <v>85</v>
      </c>
      <c r="AV340" s="13" t="s">
        <v>85</v>
      </c>
      <c r="AW340" s="13" t="s">
        <v>35</v>
      </c>
      <c r="AX340" s="13" t="s">
        <v>75</v>
      </c>
      <c r="AY340" s="218" t="s">
        <v>178</v>
      </c>
    </row>
    <row r="341" spans="2:51" s="12" customFormat="1" ht="11.25">
      <c r="B341" s="198"/>
      <c r="C341" s="199"/>
      <c r="D341" s="195" t="s">
        <v>189</v>
      </c>
      <c r="E341" s="200" t="s">
        <v>19</v>
      </c>
      <c r="F341" s="201" t="s">
        <v>5552</v>
      </c>
      <c r="G341" s="199"/>
      <c r="H341" s="200" t="s">
        <v>19</v>
      </c>
      <c r="I341" s="202"/>
      <c r="J341" s="199"/>
      <c r="K341" s="199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189</v>
      </c>
      <c r="AU341" s="207" t="s">
        <v>85</v>
      </c>
      <c r="AV341" s="12" t="s">
        <v>83</v>
      </c>
      <c r="AW341" s="12" t="s">
        <v>35</v>
      </c>
      <c r="AX341" s="12" t="s">
        <v>75</v>
      </c>
      <c r="AY341" s="207" t="s">
        <v>178</v>
      </c>
    </row>
    <row r="342" spans="2:51" s="13" customFormat="1" ht="11.25">
      <c r="B342" s="208"/>
      <c r="C342" s="209"/>
      <c r="D342" s="195" t="s">
        <v>189</v>
      </c>
      <c r="E342" s="210" t="s">
        <v>19</v>
      </c>
      <c r="F342" s="211" t="s">
        <v>5553</v>
      </c>
      <c r="G342" s="209"/>
      <c r="H342" s="212">
        <v>61.92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189</v>
      </c>
      <c r="AU342" s="218" t="s">
        <v>85</v>
      </c>
      <c r="AV342" s="13" t="s">
        <v>85</v>
      </c>
      <c r="AW342" s="13" t="s">
        <v>35</v>
      </c>
      <c r="AX342" s="13" t="s">
        <v>75</v>
      </c>
      <c r="AY342" s="218" t="s">
        <v>178</v>
      </c>
    </row>
    <row r="343" spans="2:51" s="14" customFormat="1" ht="11.25">
      <c r="B343" s="219"/>
      <c r="C343" s="220"/>
      <c r="D343" s="195" t="s">
        <v>189</v>
      </c>
      <c r="E343" s="221" t="s">
        <v>19</v>
      </c>
      <c r="F343" s="222" t="s">
        <v>258</v>
      </c>
      <c r="G343" s="220"/>
      <c r="H343" s="223">
        <v>439.93299999999999</v>
      </c>
      <c r="I343" s="224"/>
      <c r="J343" s="220"/>
      <c r="K343" s="220"/>
      <c r="L343" s="225"/>
      <c r="M343" s="242"/>
      <c r="N343" s="243"/>
      <c r="O343" s="243"/>
      <c r="P343" s="243"/>
      <c r="Q343" s="243"/>
      <c r="R343" s="243"/>
      <c r="S343" s="243"/>
      <c r="T343" s="244"/>
      <c r="AT343" s="229" t="s">
        <v>189</v>
      </c>
      <c r="AU343" s="229" t="s">
        <v>85</v>
      </c>
      <c r="AV343" s="14" t="s">
        <v>185</v>
      </c>
      <c r="AW343" s="14" t="s">
        <v>35</v>
      </c>
      <c r="AX343" s="14" t="s">
        <v>83</v>
      </c>
      <c r="AY343" s="229" t="s">
        <v>178</v>
      </c>
    </row>
    <row r="344" spans="2:51" s="1" customFormat="1" ht="6.95" customHeight="1">
      <c r="B344" s="47"/>
      <c r="C344" s="48"/>
      <c r="D344" s="48"/>
      <c r="E344" s="48"/>
      <c r="F344" s="48"/>
      <c r="G344" s="48"/>
      <c r="H344" s="48"/>
      <c r="I344" s="135"/>
      <c r="J344" s="48"/>
      <c r="K344" s="48"/>
      <c r="L344" s="39"/>
    </row>
  </sheetData>
  <sheetProtection algorithmName="SHA-512" hashValue="9+YjibQfKBpiIGro9NfKKNpc112XAF0P9cbFomEL9IM087u8XT7TwXZA/k7THnEwfF15pV6aD4FmUKFGGoH4ng==" saltValue="t4Yo501NV5RLUGrPdmTMrIk8qzsOJ2DitXASmiKBrH7uNnqlvSonU7FBSX+lXGRjJx+RF5zc7OgPX3m2jF99bA==" spinCount="100000" sheet="1" objects="1" scenarios="1" formatColumns="0" formatRows="0" autoFilter="0"/>
  <autoFilter ref="C93:K34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"/>
  <sheetViews>
    <sheetView showGridLines="0" workbookViewId="0">
      <selection activeCell="D6" sqref="D6"/>
    </sheetView>
  </sheetViews>
  <sheetFormatPr defaultRowHeight="15"/>
  <cols>
    <col min="1" max="1" width="2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122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5365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5554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ROUND(J89,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ROUND((SUM(BE89:BE158)),  2)</f>
        <v>0</v>
      </c>
      <c r="I35" s="124">
        <v>0.21</v>
      </c>
      <c r="J35" s="123">
        <f>ROUND(((SUM(BE89:BE158))*I35),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ROUND((SUM(BF89:BF158)),  2)</f>
        <v>0</v>
      </c>
      <c r="I36" s="124">
        <v>0.15</v>
      </c>
      <c r="J36" s="123">
        <f>ROUND(((SUM(BF89:BF158))*I36),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ROUND((SUM(BG89:BG158)),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ROUND((SUM(BH89:BH158)),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ROUND((SUM(BI89:BI158)),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5365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502 - Venkovní asfaltová plocha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J89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J90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J91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5555</v>
      </c>
      <c r="E66" s="153"/>
      <c r="F66" s="153"/>
      <c r="G66" s="153"/>
      <c r="H66" s="153"/>
      <c r="I66" s="154"/>
      <c r="J66" s="155">
        <f>J121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614</v>
      </c>
      <c r="E67" s="153"/>
      <c r="F67" s="153"/>
      <c r="G67" s="153"/>
      <c r="H67" s="153"/>
      <c r="I67" s="154"/>
      <c r="J67" s="155">
        <f>J156</f>
        <v>0</v>
      </c>
      <c r="K67" s="95"/>
      <c r="L67" s="156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3"/>
      <c r="J68" s="36"/>
      <c r="K68" s="36"/>
      <c r="L68" s="39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35"/>
      <c r="J69" s="48"/>
      <c r="K69" s="48"/>
      <c r="L69" s="39"/>
    </row>
    <row r="73" spans="2:12" s="1" customFormat="1" ht="6.95" customHeight="1">
      <c r="B73" s="49"/>
      <c r="C73" s="50"/>
      <c r="D73" s="50"/>
      <c r="E73" s="50"/>
      <c r="F73" s="50"/>
      <c r="G73" s="50"/>
      <c r="H73" s="50"/>
      <c r="I73" s="138"/>
      <c r="J73" s="50"/>
      <c r="K73" s="50"/>
      <c r="L73" s="39"/>
    </row>
    <row r="74" spans="2:12" s="1" customFormat="1" ht="24.95" customHeight="1">
      <c r="B74" s="35"/>
      <c r="C74" s="24" t="s">
        <v>163</v>
      </c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6.95" customHeight="1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12" customHeight="1">
      <c r="B76" s="35"/>
      <c r="C76" s="30" t="s">
        <v>16</v>
      </c>
      <c r="D76" s="36"/>
      <c r="E76" s="36"/>
      <c r="F76" s="36"/>
      <c r="G76" s="36"/>
      <c r="H76" s="36"/>
      <c r="I76" s="113"/>
      <c r="J76" s="36"/>
      <c r="K76" s="36"/>
      <c r="L76" s="39"/>
    </row>
    <row r="77" spans="2:12" s="1" customFormat="1" ht="16.5" customHeight="1">
      <c r="B77" s="35"/>
      <c r="C77" s="36"/>
      <c r="D77" s="36"/>
      <c r="E77" s="391" t="str">
        <f>E7</f>
        <v>Modernizace sportovního areálu Za Branou</v>
      </c>
      <c r="F77" s="392"/>
      <c r="G77" s="392"/>
      <c r="H77" s="392"/>
      <c r="I77" s="113"/>
      <c r="J77" s="36"/>
      <c r="K77" s="36"/>
      <c r="L77" s="39"/>
    </row>
    <row r="78" spans="2:12" ht="12" customHeight="1">
      <c r="B78" s="22"/>
      <c r="C78" s="30" t="s">
        <v>140</v>
      </c>
      <c r="D78" s="23"/>
      <c r="E78" s="23"/>
      <c r="F78" s="23"/>
      <c r="G78" s="23"/>
      <c r="H78" s="23"/>
      <c r="J78" s="23"/>
      <c r="K78" s="23"/>
      <c r="L78" s="21"/>
    </row>
    <row r="79" spans="2:12" s="1" customFormat="1" ht="16.5" customHeight="1">
      <c r="B79" s="35"/>
      <c r="C79" s="36"/>
      <c r="D79" s="36"/>
      <c r="E79" s="391" t="s">
        <v>5365</v>
      </c>
      <c r="F79" s="359"/>
      <c r="G79" s="359"/>
      <c r="H79" s="359"/>
      <c r="I79" s="113"/>
      <c r="J79" s="36"/>
      <c r="K79" s="36"/>
      <c r="L79" s="39"/>
    </row>
    <row r="80" spans="2:12" s="1" customFormat="1" ht="12" customHeight="1">
      <c r="B80" s="35"/>
      <c r="C80" s="30" t="s">
        <v>2971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6.5" customHeight="1">
      <c r="B81" s="35"/>
      <c r="C81" s="36"/>
      <c r="D81" s="36"/>
      <c r="E81" s="360" t="str">
        <f>E11</f>
        <v>502 - Venkovní asfaltová plocha</v>
      </c>
      <c r="F81" s="359"/>
      <c r="G81" s="359"/>
      <c r="H81" s="359"/>
      <c r="I81" s="113"/>
      <c r="J81" s="36"/>
      <c r="K81" s="36"/>
      <c r="L81" s="39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5" s="1" customFormat="1" ht="12" customHeight="1">
      <c r="B83" s="35"/>
      <c r="C83" s="30" t="s">
        <v>21</v>
      </c>
      <c r="D83" s="36"/>
      <c r="E83" s="36"/>
      <c r="F83" s="28" t="str">
        <f>F14</f>
        <v>Pacov</v>
      </c>
      <c r="G83" s="36"/>
      <c r="H83" s="36"/>
      <c r="I83" s="114" t="s">
        <v>23</v>
      </c>
      <c r="J83" s="56" t="str">
        <f>IF(J14="","",J14)</f>
        <v>18.5.2019</v>
      </c>
      <c r="K83" s="36"/>
      <c r="L83" s="39"/>
    </row>
    <row r="84" spans="2:65" s="1" customFormat="1" ht="6.95" customHeight="1">
      <c r="B84" s="35"/>
      <c r="C84" s="36"/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3.7" customHeight="1">
      <c r="B85" s="35"/>
      <c r="C85" s="30" t="s">
        <v>25</v>
      </c>
      <c r="D85" s="36"/>
      <c r="E85" s="36"/>
      <c r="F85" s="28" t="str">
        <f>E17</f>
        <v>TJ Slavoj Pacov</v>
      </c>
      <c r="G85" s="36"/>
      <c r="H85" s="36"/>
      <c r="I85" s="114" t="s">
        <v>32</v>
      </c>
      <c r="J85" s="33" t="str">
        <f>E23</f>
        <v>Ing. Jan Šlechta</v>
      </c>
      <c r="K85" s="36"/>
      <c r="L85" s="39"/>
    </row>
    <row r="86" spans="2:65" s="1" customFormat="1" ht="13.7" customHeight="1">
      <c r="B86" s="35"/>
      <c r="C86" s="30" t="s">
        <v>30</v>
      </c>
      <c r="D86" s="36"/>
      <c r="E86" s="36"/>
      <c r="F86" s="28" t="str">
        <f>IF(E20="","",E20)</f>
        <v>Vyplň údaj</v>
      </c>
      <c r="G86" s="36"/>
      <c r="H86" s="36"/>
      <c r="I86" s="114" t="s">
        <v>36</v>
      </c>
      <c r="J86" s="33" t="str">
        <f>E26</f>
        <v>Ing. Pavel Vochozka</v>
      </c>
      <c r="K86" s="36"/>
      <c r="L86" s="39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5" s="10" customFormat="1" ht="29.25" customHeight="1">
      <c r="B88" s="157"/>
      <c r="C88" s="158" t="s">
        <v>164</v>
      </c>
      <c r="D88" s="159" t="s">
        <v>60</v>
      </c>
      <c r="E88" s="159" t="s">
        <v>56</v>
      </c>
      <c r="F88" s="159" t="s">
        <v>57</v>
      </c>
      <c r="G88" s="159" t="s">
        <v>165</v>
      </c>
      <c r="H88" s="159" t="s">
        <v>166</v>
      </c>
      <c r="I88" s="160" t="s">
        <v>167</v>
      </c>
      <c r="J88" s="159" t="s">
        <v>144</v>
      </c>
      <c r="K88" s="161" t="s">
        <v>168</v>
      </c>
      <c r="L88" s="162"/>
      <c r="M88" s="65" t="s">
        <v>19</v>
      </c>
      <c r="N88" s="66" t="s">
        <v>45</v>
      </c>
      <c r="O88" s="66" t="s">
        <v>169</v>
      </c>
      <c r="P88" s="66" t="s">
        <v>170</v>
      </c>
      <c r="Q88" s="66" t="s">
        <v>171</v>
      </c>
      <c r="R88" s="66" t="s">
        <v>172</v>
      </c>
      <c r="S88" s="66" t="s">
        <v>173</v>
      </c>
      <c r="T88" s="67" t="s">
        <v>174</v>
      </c>
    </row>
    <row r="89" spans="2:65" s="1" customFormat="1" ht="22.9" customHeight="1">
      <c r="B89" s="35"/>
      <c r="C89" s="72" t="s">
        <v>175</v>
      </c>
      <c r="D89" s="36"/>
      <c r="E89" s="36"/>
      <c r="F89" s="36"/>
      <c r="G89" s="36"/>
      <c r="H89" s="36"/>
      <c r="I89" s="113"/>
      <c r="J89" s="163">
        <f>BK89</f>
        <v>0</v>
      </c>
      <c r="K89" s="36"/>
      <c r="L89" s="39"/>
      <c r="M89" s="68"/>
      <c r="N89" s="69"/>
      <c r="O89" s="69"/>
      <c r="P89" s="164">
        <f>P90</f>
        <v>0</v>
      </c>
      <c r="Q89" s="69"/>
      <c r="R89" s="164">
        <f>R90</f>
        <v>246.39138600000001</v>
      </c>
      <c r="S89" s="69"/>
      <c r="T89" s="165">
        <f>T90</f>
        <v>0</v>
      </c>
      <c r="AT89" s="18" t="s">
        <v>74</v>
      </c>
      <c r="AU89" s="18" t="s">
        <v>145</v>
      </c>
      <c r="BK89" s="166">
        <f>BK90</f>
        <v>0</v>
      </c>
    </row>
    <row r="90" spans="2:65" s="11" customFormat="1" ht="25.9" customHeight="1">
      <c r="B90" s="167"/>
      <c r="C90" s="168"/>
      <c r="D90" s="169" t="s">
        <v>74</v>
      </c>
      <c r="E90" s="170" t="s">
        <v>176</v>
      </c>
      <c r="F90" s="170" t="s">
        <v>177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P91+P121+P156</f>
        <v>0</v>
      </c>
      <c r="Q90" s="175"/>
      <c r="R90" s="176">
        <f>R91+R121+R156</f>
        <v>246.39138600000001</v>
      </c>
      <c r="S90" s="175"/>
      <c r="T90" s="177">
        <f>T91+T121+T156</f>
        <v>0</v>
      </c>
      <c r="AR90" s="178" t="s">
        <v>83</v>
      </c>
      <c r="AT90" s="179" t="s">
        <v>74</v>
      </c>
      <c r="AU90" s="179" t="s">
        <v>75</v>
      </c>
      <c r="AY90" s="178" t="s">
        <v>178</v>
      </c>
      <c r="BK90" s="180">
        <f>BK91+BK121+BK156</f>
        <v>0</v>
      </c>
    </row>
    <row r="91" spans="2:65" s="11" customFormat="1" ht="22.9" customHeight="1">
      <c r="B91" s="167"/>
      <c r="C91" s="168"/>
      <c r="D91" s="169" t="s">
        <v>74</v>
      </c>
      <c r="E91" s="181" t="s">
        <v>83</v>
      </c>
      <c r="F91" s="181" t="s">
        <v>179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SUM(P92:P120)</f>
        <v>0</v>
      </c>
      <c r="Q91" s="175"/>
      <c r="R91" s="176">
        <f>SUM(R92:R120)</f>
        <v>0</v>
      </c>
      <c r="S91" s="175"/>
      <c r="T91" s="177">
        <f>SUM(T92:T120)</f>
        <v>0</v>
      </c>
      <c r="AR91" s="178" t="s">
        <v>83</v>
      </c>
      <c r="AT91" s="179" t="s">
        <v>74</v>
      </c>
      <c r="AU91" s="179" t="s">
        <v>83</v>
      </c>
      <c r="AY91" s="178" t="s">
        <v>178</v>
      </c>
      <c r="BK91" s="180">
        <f>SUM(BK92:BK120)</f>
        <v>0</v>
      </c>
    </row>
    <row r="92" spans="2:65" s="1" customFormat="1" ht="16.5" customHeight="1">
      <c r="B92" s="35"/>
      <c r="C92" s="183" t="s">
        <v>83</v>
      </c>
      <c r="D92" s="183" t="s">
        <v>180</v>
      </c>
      <c r="E92" s="184" t="s">
        <v>623</v>
      </c>
      <c r="F92" s="185" t="s">
        <v>624</v>
      </c>
      <c r="G92" s="186" t="s">
        <v>226</v>
      </c>
      <c r="H92" s="187">
        <v>119.26600000000001</v>
      </c>
      <c r="I92" s="188"/>
      <c r="J92" s="189">
        <f>ROUND(I92*H92,2)</f>
        <v>0</v>
      </c>
      <c r="K92" s="185" t="s">
        <v>184</v>
      </c>
      <c r="L92" s="39"/>
      <c r="M92" s="190" t="s">
        <v>19</v>
      </c>
      <c r="N92" s="191" t="s">
        <v>46</v>
      </c>
      <c r="O92" s="61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18" t="s">
        <v>185</v>
      </c>
      <c r="AT92" s="18" t="s">
        <v>180</v>
      </c>
      <c r="AU92" s="18" t="s">
        <v>85</v>
      </c>
      <c r="AY92" s="18" t="s">
        <v>178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8" t="s">
        <v>83</v>
      </c>
      <c r="BK92" s="194">
        <f>ROUND(I92*H92,2)</f>
        <v>0</v>
      </c>
      <c r="BL92" s="18" t="s">
        <v>185</v>
      </c>
      <c r="BM92" s="18" t="s">
        <v>5556</v>
      </c>
    </row>
    <row r="93" spans="2:65" s="1" customFormat="1" ht="19.5">
      <c r="B93" s="35"/>
      <c r="C93" s="36"/>
      <c r="D93" s="195" t="s">
        <v>187</v>
      </c>
      <c r="E93" s="36"/>
      <c r="F93" s="196" t="s">
        <v>626</v>
      </c>
      <c r="G93" s="36"/>
      <c r="H93" s="36"/>
      <c r="I93" s="113"/>
      <c r="J93" s="36"/>
      <c r="K93" s="36"/>
      <c r="L93" s="39"/>
      <c r="M93" s="197"/>
      <c r="N93" s="61"/>
      <c r="O93" s="61"/>
      <c r="P93" s="61"/>
      <c r="Q93" s="61"/>
      <c r="R93" s="61"/>
      <c r="S93" s="61"/>
      <c r="T93" s="62"/>
      <c r="AT93" s="18" t="s">
        <v>187</v>
      </c>
      <c r="AU93" s="18" t="s">
        <v>85</v>
      </c>
    </row>
    <row r="94" spans="2:65" s="12" customFormat="1" ht="11.25">
      <c r="B94" s="198"/>
      <c r="C94" s="199"/>
      <c r="D94" s="195" t="s">
        <v>189</v>
      </c>
      <c r="E94" s="200" t="s">
        <v>19</v>
      </c>
      <c r="F94" s="201" t="s">
        <v>5557</v>
      </c>
      <c r="G94" s="199"/>
      <c r="H94" s="200" t="s">
        <v>19</v>
      </c>
      <c r="I94" s="202"/>
      <c r="J94" s="199"/>
      <c r="K94" s="199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189</v>
      </c>
      <c r="AU94" s="207" t="s">
        <v>85</v>
      </c>
      <c r="AV94" s="12" t="s">
        <v>83</v>
      </c>
      <c r="AW94" s="12" t="s">
        <v>35</v>
      </c>
      <c r="AX94" s="12" t="s">
        <v>75</v>
      </c>
      <c r="AY94" s="207" t="s">
        <v>178</v>
      </c>
    </row>
    <row r="95" spans="2:65" s="12" customFormat="1" ht="11.25">
      <c r="B95" s="198"/>
      <c r="C95" s="199"/>
      <c r="D95" s="195" t="s">
        <v>189</v>
      </c>
      <c r="E95" s="200" t="s">
        <v>19</v>
      </c>
      <c r="F95" s="201" t="s">
        <v>5558</v>
      </c>
      <c r="G95" s="199"/>
      <c r="H95" s="200" t="s">
        <v>19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189</v>
      </c>
      <c r="AU95" s="207" t="s">
        <v>85</v>
      </c>
      <c r="AV95" s="12" t="s">
        <v>83</v>
      </c>
      <c r="AW95" s="12" t="s">
        <v>35</v>
      </c>
      <c r="AX95" s="12" t="s">
        <v>75</v>
      </c>
      <c r="AY95" s="207" t="s">
        <v>178</v>
      </c>
    </row>
    <row r="96" spans="2:65" s="13" customFormat="1" ht="11.25">
      <c r="B96" s="208"/>
      <c r="C96" s="209"/>
      <c r="D96" s="195" t="s">
        <v>189</v>
      </c>
      <c r="E96" s="210" t="s">
        <v>19</v>
      </c>
      <c r="F96" s="211" t="s">
        <v>5559</v>
      </c>
      <c r="G96" s="209"/>
      <c r="H96" s="212">
        <v>55.411999999999999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189</v>
      </c>
      <c r="AU96" s="218" t="s">
        <v>85</v>
      </c>
      <c r="AV96" s="13" t="s">
        <v>85</v>
      </c>
      <c r="AW96" s="13" t="s">
        <v>35</v>
      </c>
      <c r="AX96" s="13" t="s">
        <v>75</v>
      </c>
      <c r="AY96" s="218" t="s">
        <v>178</v>
      </c>
    </row>
    <row r="97" spans="2:65" s="13" customFormat="1" ht="11.25">
      <c r="B97" s="208"/>
      <c r="C97" s="209"/>
      <c r="D97" s="195" t="s">
        <v>189</v>
      </c>
      <c r="E97" s="210" t="s">
        <v>19</v>
      </c>
      <c r="F97" s="211" t="s">
        <v>5560</v>
      </c>
      <c r="G97" s="209"/>
      <c r="H97" s="212">
        <v>54.072000000000003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189</v>
      </c>
      <c r="AU97" s="218" t="s">
        <v>85</v>
      </c>
      <c r="AV97" s="13" t="s">
        <v>85</v>
      </c>
      <c r="AW97" s="13" t="s">
        <v>35</v>
      </c>
      <c r="AX97" s="13" t="s">
        <v>75</v>
      </c>
      <c r="AY97" s="218" t="s">
        <v>178</v>
      </c>
    </row>
    <row r="98" spans="2:65" s="13" customFormat="1" ht="11.25">
      <c r="B98" s="208"/>
      <c r="C98" s="209"/>
      <c r="D98" s="195" t="s">
        <v>189</v>
      </c>
      <c r="E98" s="210" t="s">
        <v>19</v>
      </c>
      <c r="F98" s="211" t="s">
        <v>5561</v>
      </c>
      <c r="G98" s="209"/>
      <c r="H98" s="212">
        <v>9.782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189</v>
      </c>
      <c r="AU98" s="218" t="s">
        <v>85</v>
      </c>
      <c r="AV98" s="13" t="s">
        <v>85</v>
      </c>
      <c r="AW98" s="13" t="s">
        <v>35</v>
      </c>
      <c r="AX98" s="13" t="s">
        <v>75</v>
      </c>
      <c r="AY98" s="218" t="s">
        <v>178</v>
      </c>
    </row>
    <row r="99" spans="2:65" s="14" customFormat="1" ht="11.25">
      <c r="B99" s="219"/>
      <c r="C99" s="220"/>
      <c r="D99" s="195" t="s">
        <v>189</v>
      </c>
      <c r="E99" s="221" t="s">
        <v>19</v>
      </c>
      <c r="F99" s="222" t="s">
        <v>258</v>
      </c>
      <c r="G99" s="220"/>
      <c r="H99" s="223">
        <v>119.26600000000001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189</v>
      </c>
      <c r="AU99" s="229" t="s">
        <v>85</v>
      </c>
      <c r="AV99" s="14" t="s">
        <v>185</v>
      </c>
      <c r="AW99" s="14" t="s">
        <v>35</v>
      </c>
      <c r="AX99" s="14" t="s">
        <v>83</v>
      </c>
      <c r="AY99" s="229" t="s">
        <v>178</v>
      </c>
    </row>
    <row r="100" spans="2:65" s="1" customFormat="1" ht="16.5" customHeight="1">
      <c r="B100" s="35"/>
      <c r="C100" s="183" t="s">
        <v>85</v>
      </c>
      <c r="D100" s="183" t="s">
        <v>180</v>
      </c>
      <c r="E100" s="184" t="s">
        <v>631</v>
      </c>
      <c r="F100" s="185" t="s">
        <v>632</v>
      </c>
      <c r="G100" s="186" t="s">
        <v>226</v>
      </c>
      <c r="H100" s="187">
        <v>59.633000000000003</v>
      </c>
      <c r="I100" s="188"/>
      <c r="J100" s="189">
        <f>ROUND(I100*H100,2)</f>
        <v>0</v>
      </c>
      <c r="K100" s="185" t="s">
        <v>184</v>
      </c>
      <c r="L100" s="39"/>
      <c r="M100" s="190" t="s">
        <v>19</v>
      </c>
      <c r="N100" s="191" t="s">
        <v>46</v>
      </c>
      <c r="O100" s="61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8" t="s">
        <v>185</v>
      </c>
      <c r="AT100" s="18" t="s">
        <v>180</v>
      </c>
      <c r="AU100" s="18" t="s">
        <v>85</v>
      </c>
      <c r="AY100" s="18" t="s">
        <v>178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8" t="s">
        <v>83</v>
      </c>
      <c r="BK100" s="194">
        <f>ROUND(I100*H100,2)</f>
        <v>0</v>
      </c>
      <c r="BL100" s="18" t="s">
        <v>185</v>
      </c>
      <c r="BM100" s="18" t="s">
        <v>5562</v>
      </c>
    </row>
    <row r="101" spans="2:65" s="1" customFormat="1" ht="19.5">
      <c r="B101" s="35"/>
      <c r="C101" s="36"/>
      <c r="D101" s="195" t="s">
        <v>187</v>
      </c>
      <c r="E101" s="36"/>
      <c r="F101" s="196" t="s">
        <v>634</v>
      </c>
      <c r="G101" s="36"/>
      <c r="H101" s="36"/>
      <c r="I101" s="113"/>
      <c r="J101" s="36"/>
      <c r="K101" s="36"/>
      <c r="L101" s="39"/>
      <c r="M101" s="197"/>
      <c r="N101" s="61"/>
      <c r="O101" s="61"/>
      <c r="P101" s="61"/>
      <c r="Q101" s="61"/>
      <c r="R101" s="61"/>
      <c r="S101" s="61"/>
      <c r="T101" s="62"/>
      <c r="AT101" s="18" t="s">
        <v>187</v>
      </c>
      <c r="AU101" s="18" t="s">
        <v>85</v>
      </c>
    </row>
    <row r="102" spans="2:65" s="12" customFormat="1" ht="11.25">
      <c r="B102" s="198"/>
      <c r="C102" s="199"/>
      <c r="D102" s="195" t="s">
        <v>189</v>
      </c>
      <c r="E102" s="200" t="s">
        <v>19</v>
      </c>
      <c r="F102" s="201" t="s">
        <v>635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189</v>
      </c>
      <c r="AU102" s="207" t="s">
        <v>85</v>
      </c>
      <c r="AV102" s="12" t="s">
        <v>83</v>
      </c>
      <c r="AW102" s="12" t="s">
        <v>35</v>
      </c>
      <c r="AX102" s="12" t="s">
        <v>75</v>
      </c>
      <c r="AY102" s="207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5563</v>
      </c>
      <c r="G103" s="209"/>
      <c r="H103" s="212">
        <v>59.633000000000003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83</v>
      </c>
      <c r="AY103" s="218" t="s">
        <v>178</v>
      </c>
    </row>
    <row r="104" spans="2:65" s="1" customFormat="1" ht="16.5" customHeight="1">
      <c r="B104" s="35"/>
      <c r="C104" s="183" t="s">
        <v>198</v>
      </c>
      <c r="D104" s="183" t="s">
        <v>180</v>
      </c>
      <c r="E104" s="184" t="s">
        <v>2981</v>
      </c>
      <c r="F104" s="185" t="s">
        <v>2982</v>
      </c>
      <c r="G104" s="186" t="s">
        <v>226</v>
      </c>
      <c r="H104" s="187">
        <v>119.26600000000001</v>
      </c>
      <c r="I104" s="188"/>
      <c r="J104" s="189">
        <f>ROUND(I104*H104,2)</f>
        <v>0</v>
      </c>
      <c r="K104" s="185" t="s">
        <v>184</v>
      </c>
      <c r="L104" s="39"/>
      <c r="M104" s="190" t="s">
        <v>19</v>
      </c>
      <c r="N104" s="191" t="s">
        <v>46</v>
      </c>
      <c r="O104" s="61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185</v>
      </c>
      <c r="AT104" s="18" t="s">
        <v>180</v>
      </c>
      <c r="AU104" s="18" t="s">
        <v>85</v>
      </c>
      <c r="AY104" s="18" t="s">
        <v>178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83</v>
      </c>
      <c r="BK104" s="194">
        <f>ROUND(I104*H104,2)</f>
        <v>0</v>
      </c>
      <c r="BL104" s="18" t="s">
        <v>185</v>
      </c>
      <c r="BM104" s="18" t="s">
        <v>5564</v>
      </c>
    </row>
    <row r="105" spans="2:65" s="1" customFormat="1" ht="19.5">
      <c r="B105" s="35"/>
      <c r="C105" s="36"/>
      <c r="D105" s="195" t="s">
        <v>187</v>
      </c>
      <c r="E105" s="36"/>
      <c r="F105" s="196" t="s">
        <v>2984</v>
      </c>
      <c r="G105" s="36"/>
      <c r="H105" s="36"/>
      <c r="I105" s="113"/>
      <c r="J105" s="36"/>
      <c r="K105" s="36"/>
      <c r="L105" s="39"/>
      <c r="M105" s="197"/>
      <c r="N105" s="61"/>
      <c r="O105" s="61"/>
      <c r="P105" s="61"/>
      <c r="Q105" s="61"/>
      <c r="R105" s="61"/>
      <c r="S105" s="61"/>
      <c r="T105" s="62"/>
      <c r="AT105" s="18" t="s">
        <v>187</v>
      </c>
      <c r="AU105" s="18" t="s">
        <v>85</v>
      </c>
    </row>
    <row r="106" spans="2:65" s="12" customFormat="1" ht="11.25">
      <c r="B106" s="198"/>
      <c r="C106" s="199"/>
      <c r="D106" s="195" t="s">
        <v>189</v>
      </c>
      <c r="E106" s="200" t="s">
        <v>19</v>
      </c>
      <c r="F106" s="201" t="s">
        <v>691</v>
      </c>
      <c r="G106" s="199"/>
      <c r="H106" s="200" t="s">
        <v>19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189</v>
      </c>
      <c r="AU106" s="207" t="s">
        <v>85</v>
      </c>
      <c r="AV106" s="12" t="s">
        <v>83</v>
      </c>
      <c r="AW106" s="12" t="s">
        <v>35</v>
      </c>
      <c r="AX106" s="12" t="s">
        <v>75</v>
      </c>
      <c r="AY106" s="207" t="s">
        <v>178</v>
      </c>
    </row>
    <row r="107" spans="2:65" s="13" customFormat="1" ht="11.25">
      <c r="B107" s="208"/>
      <c r="C107" s="209"/>
      <c r="D107" s="195" t="s">
        <v>189</v>
      </c>
      <c r="E107" s="210" t="s">
        <v>19</v>
      </c>
      <c r="F107" s="211" t="s">
        <v>5565</v>
      </c>
      <c r="G107" s="209"/>
      <c r="H107" s="212">
        <v>119.26600000000001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189</v>
      </c>
      <c r="AU107" s="218" t="s">
        <v>85</v>
      </c>
      <c r="AV107" s="13" t="s">
        <v>85</v>
      </c>
      <c r="AW107" s="13" t="s">
        <v>35</v>
      </c>
      <c r="AX107" s="13" t="s">
        <v>83</v>
      </c>
      <c r="AY107" s="218" t="s">
        <v>178</v>
      </c>
    </row>
    <row r="108" spans="2:65" s="1" customFormat="1" ht="16.5" customHeight="1">
      <c r="B108" s="35"/>
      <c r="C108" s="183" t="s">
        <v>185</v>
      </c>
      <c r="D108" s="183" t="s">
        <v>180</v>
      </c>
      <c r="E108" s="184" t="s">
        <v>702</v>
      </c>
      <c r="F108" s="185" t="s">
        <v>703</v>
      </c>
      <c r="G108" s="186" t="s">
        <v>226</v>
      </c>
      <c r="H108" s="187">
        <v>119.26600000000001</v>
      </c>
      <c r="I108" s="188"/>
      <c r="J108" s="189">
        <f>ROUND(I108*H108,2)</f>
        <v>0</v>
      </c>
      <c r="K108" s="185" t="s">
        <v>184</v>
      </c>
      <c r="L108" s="39"/>
      <c r="M108" s="190" t="s">
        <v>19</v>
      </c>
      <c r="N108" s="191" t="s">
        <v>46</v>
      </c>
      <c r="O108" s="61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18" t="s">
        <v>185</v>
      </c>
      <c r="AT108" s="18" t="s">
        <v>180</v>
      </c>
      <c r="AU108" s="18" t="s">
        <v>85</v>
      </c>
      <c r="AY108" s="18" t="s">
        <v>178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83</v>
      </c>
      <c r="BK108" s="194">
        <f>ROUND(I108*H108,2)</f>
        <v>0</v>
      </c>
      <c r="BL108" s="18" t="s">
        <v>185</v>
      </c>
      <c r="BM108" s="18" t="s">
        <v>5566</v>
      </c>
    </row>
    <row r="109" spans="2:65" s="1" customFormat="1" ht="11.25">
      <c r="B109" s="35"/>
      <c r="C109" s="36"/>
      <c r="D109" s="195" t="s">
        <v>187</v>
      </c>
      <c r="E109" s="36"/>
      <c r="F109" s="196" t="s">
        <v>703</v>
      </c>
      <c r="G109" s="36"/>
      <c r="H109" s="36"/>
      <c r="I109" s="113"/>
      <c r="J109" s="36"/>
      <c r="K109" s="36"/>
      <c r="L109" s="39"/>
      <c r="M109" s="197"/>
      <c r="N109" s="61"/>
      <c r="O109" s="61"/>
      <c r="P109" s="61"/>
      <c r="Q109" s="61"/>
      <c r="R109" s="61"/>
      <c r="S109" s="61"/>
      <c r="T109" s="62"/>
      <c r="AT109" s="18" t="s">
        <v>187</v>
      </c>
      <c r="AU109" s="18" t="s">
        <v>85</v>
      </c>
    </row>
    <row r="110" spans="2:65" s="1" customFormat="1" ht="22.5" customHeight="1">
      <c r="B110" s="35"/>
      <c r="C110" s="183" t="s">
        <v>209</v>
      </c>
      <c r="D110" s="183" t="s">
        <v>180</v>
      </c>
      <c r="E110" s="184" t="s">
        <v>708</v>
      </c>
      <c r="F110" s="185" t="s">
        <v>709</v>
      </c>
      <c r="G110" s="186" t="s">
        <v>362</v>
      </c>
      <c r="H110" s="187">
        <v>190.82599999999999</v>
      </c>
      <c r="I110" s="188"/>
      <c r="J110" s="189">
        <f>ROUND(I110*H110,2)</f>
        <v>0</v>
      </c>
      <c r="K110" s="185" t="s">
        <v>487</v>
      </c>
      <c r="L110" s="39"/>
      <c r="M110" s="190" t="s">
        <v>19</v>
      </c>
      <c r="N110" s="191" t="s">
        <v>46</v>
      </c>
      <c r="O110" s="61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18" t="s">
        <v>185</v>
      </c>
      <c r="AT110" s="18" t="s">
        <v>180</v>
      </c>
      <c r="AU110" s="18" t="s">
        <v>85</v>
      </c>
      <c r="AY110" s="18" t="s">
        <v>178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83</v>
      </c>
      <c r="BK110" s="194">
        <f>ROUND(I110*H110,2)</f>
        <v>0</v>
      </c>
      <c r="BL110" s="18" t="s">
        <v>185</v>
      </c>
      <c r="BM110" s="18" t="s">
        <v>5567</v>
      </c>
    </row>
    <row r="111" spans="2:65" s="1" customFormat="1" ht="11.25">
      <c r="B111" s="35"/>
      <c r="C111" s="36"/>
      <c r="D111" s="195" t="s">
        <v>187</v>
      </c>
      <c r="E111" s="36"/>
      <c r="F111" s="196" t="s">
        <v>427</v>
      </c>
      <c r="G111" s="36"/>
      <c r="H111" s="36"/>
      <c r="I111" s="113"/>
      <c r="J111" s="36"/>
      <c r="K111" s="36"/>
      <c r="L111" s="39"/>
      <c r="M111" s="197"/>
      <c r="N111" s="61"/>
      <c r="O111" s="61"/>
      <c r="P111" s="61"/>
      <c r="Q111" s="61"/>
      <c r="R111" s="61"/>
      <c r="S111" s="61"/>
      <c r="T111" s="62"/>
      <c r="AT111" s="18" t="s">
        <v>187</v>
      </c>
      <c r="AU111" s="18" t="s">
        <v>85</v>
      </c>
    </row>
    <row r="112" spans="2:65" s="12" customFormat="1" ht="11.25">
      <c r="B112" s="198"/>
      <c r="C112" s="199"/>
      <c r="D112" s="195" t="s">
        <v>189</v>
      </c>
      <c r="E112" s="200" t="s">
        <v>19</v>
      </c>
      <c r="F112" s="201" t="s">
        <v>711</v>
      </c>
      <c r="G112" s="199"/>
      <c r="H112" s="200" t="s">
        <v>19</v>
      </c>
      <c r="I112" s="202"/>
      <c r="J112" s="199"/>
      <c r="K112" s="199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189</v>
      </c>
      <c r="AU112" s="207" t="s">
        <v>85</v>
      </c>
      <c r="AV112" s="12" t="s">
        <v>83</v>
      </c>
      <c r="AW112" s="12" t="s">
        <v>35</v>
      </c>
      <c r="AX112" s="12" t="s">
        <v>75</v>
      </c>
      <c r="AY112" s="207" t="s">
        <v>178</v>
      </c>
    </row>
    <row r="113" spans="2:65" s="13" customFormat="1" ht="11.25">
      <c r="B113" s="208"/>
      <c r="C113" s="209"/>
      <c r="D113" s="195" t="s">
        <v>189</v>
      </c>
      <c r="E113" s="210" t="s">
        <v>19</v>
      </c>
      <c r="F113" s="211" t="s">
        <v>5568</v>
      </c>
      <c r="G113" s="209"/>
      <c r="H113" s="212">
        <v>190.82599999999999</v>
      </c>
      <c r="I113" s="213"/>
      <c r="J113" s="209"/>
      <c r="K113" s="209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189</v>
      </c>
      <c r="AU113" s="218" t="s">
        <v>85</v>
      </c>
      <c r="AV113" s="13" t="s">
        <v>85</v>
      </c>
      <c r="AW113" s="13" t="s">
        <v>35</v>
      </c>
      <c r="AX113" s="13" t="s">
        <v>83</v>
      </c>
      <c r="AY113" s="218" t="s">
        <v>178</v>
      </c>
    </row>
    <row r="114" spans="2:65" s="1" customFormat="1" ht="16.5" customHeight="1">
      <c r="B114" s="35"/>
      <c r="C114" s="183" t="s">
        <v>218</v>
      </c>
      <c r="D114" s="183" t="s">
        <v>180</v>
      </c>
      <c r="E114" s="184" t="s">
        <v>5569</v>
      </c>
      <c r="F114" s="185" t="s">
        <v>5570</v>
      </c>
      <c r="G114" s="186" t="s">
        <v>183</v>
      </c>
      <c r="H114" s="187">
        <v>243.4</v>
      </c>
      <c r="I114" s="188"/>
      <c r="J114" s="189">
        <f>ROUND(I114*H114,2)</f>
        <v>0</v>
      </c>
      <c r="K114" s="185" t="s">
        <v>184</v>
      </c>
      <c r="L114" s="39"/>
      <c r="M114" s="190" t="s">
        <v>19</v>
      </c>
      <c r="N114" s="191" t="s">
        <v>46</v>
      </c>
      <c r="O114" s="61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18" t="s">
        <v>185</v>
      </c>
      <c r="AT114" s="18" t="s">
        <v>180</v>
      </c>
      <c r="AU114" s="18" t="s">
        <v>85</v>
      </c>
      <c r="AY114" s="18" t="s">
        <v>178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83</v>
      </c>
      <c r="BK114" s="194">
        <f>ROUND(I114*H114,2)</f>
        <v>0</v>
      </c>
      <c r="BL114" s="18" t="s">
        <v>185</v>
      </c>
      <c r="BM114" s="18" t="s">
        <v>5571</v>
      </c>
    </row>
    <row r="115" spans="2:65" s="1" customFormat="1" ht="11.25">
      <c r="B115" s="35"/>
      <c r="C115" s="36"/>
      <c r="D115" s="195" t="s">
        <v>187</v>
      </c>
      <c r="E115" s="36"/>
      <c r="F115" s="196" t="s">
        <v>5572</v>
      </c>
      <c r="G115" s="36"/>
      <c r="H115" s="36"/>
      <c r="I115" s="113"/>
      <c r="J115" s="36"/>
      <c r="K115" s="36"/>
      <c r="L115" s="39"/>
      <c r="M115" s="197"/>
      <c r="N115" s="61"/>
      <c r="O115" s="61"/>
      <c r="P115" s="61"/>
      <c r="Q115" s="61"/>
      <c r="R115" s="61"/>
      <c r="S115" s="61"/>
      <c r="T115" s="62"/>
      <c r="AT115" s="18" t="s">
        <v>187</v>
      </c>
      <c r="AU115" s="18" t="s">
        <v>85</v>
      </c>
    </row>
    <row r="116" spans="2:65" s="12" customFormat="1" ht="11.25">
      <c r="B116" s="198"/>
      <c r="C116" s="199"/>
      <c r="D116" s="195" t="s">
        <v>189</v>
      </c>
      <c r="E116" s="200" t="s">
        <v>19</v>
      </c>
      <c r="F116" s="201" t="s">
        <v>5573</v>
      </c>
      <c r="G116" s="199"/>
      <c r="H116" s="200" t="s">
        <v>19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189</v>
      </c>
      <c r="AU116" s="207" t="s">
        <v>85</v>
      </c>
      <c r="AV116" s="12" t="s">
        <v>83</v>
      </c>
      <c r="AW116" s="12" t="s">
        <v>35</v>
      </c>
      <c r="AX116" s="12" t="s">
        <v>75</v>
      </c>
      <c r="AY116" s="207" t="s">
        <v>178</v>
      </c>
    </row>
    <row r="117" spans="2:65" s="13" customFormat="1" ht="11.25">
      <c r="B117" s="208"/>
      <c r="C117" s="209"/>
      <c r="D117" s="195" t="s">
        <v>189</v>
      </c>
      <c r="E117" s="210" t="s">
        <v>19</v>
      </c>
      <c r="F117" s="211" t="s">
        <v>5574</v>
      </c>
      <c r="G117" s="209"/>
      <c r="H117" s="212">
        <v>113.08499999999999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189</v>
      </c>
      <c r="AU117" s="218" t="s">
        <v>85</v>
      </c>
      <c r="AV117" s="13" t="s">
        <v>85</v>
      </c>
      <c r="AW117" s="13" t="s">
        <v>35</v>
      </c>
      <c r="AX117" s="13" t="s">
        <v>75</v>
      </c>
      <c r="AY117" s="218" t="s">
        <v>178</v>
      </c>
    </row>
    <row r="118" spans="2:65" s="13" customFormat="1" ht="11.25">
      <c r="B118" s="208"/>
      <c r="C118" s="209"/>
      <c r="D118" s="195" t="s">
        <v>189</v>
      </c>
      <c r="E118" s="210" t="s">
        <v>19</v>
      </c>
      <c r="F118" s="211" t="s">
        <v>5575</v>
      </c>
      <c r="G118" s="209"/>
      <c r="H118" s="212">
        <v>110.352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189</v>
      </c>
      <c r="AU118" s="218" t="s">
        <v>85</v>
      </c>
      <c r="AV118" s="13" t="s">
        <v>85</v>
      </c>
      <c r="AW118" s="13" t="s">
        <v>35</v>
      </c>
      <c r="AX118" s="13" t="s">
        <v>75</v>
      </c>
      <c r="AY118" s="218" t="s">
        <v>178</v>
      </c>
    </row>
    <row r="119" spans="2:65" s="13" customFormat="1" ht="11.25">
      <c r="B119" s="208"/>
      <c r="C119" s="209"/>
      <c r="D119" s="195" t="s">
        <v>189</v>
      </c>
      <c r="E119" s="210" t="s">
        <v>19</v>
      </c>
      <c r="F119" s="211" t="s">
        <v>5576</v>
      </c>
      <c r="G119" s="209"/>
      <c r="H119" s="212">
        <v>19.963000000000001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189</v>
      </c>
      <c r="AU119" s="218" t="s">
        <v>85</v>
      </c>
      <c r="AV119" s="13" t="s">
        <v>85</v>
      </c>
      <c r="AW119" s="13" t="s">
        <v>35</v>
      </c>
      <c r="AX119" s="13" t="s">
        <v>75</v>
      </c>
      <c r="AY119" s="218" t="s">
        <v>178</v>
      </c>
    </row>
    <row r="120" spans="2:65" s="14" customFormat="1" ht="11.25">
      <c r="B120" s="219"/>
      <c r="C120" s="220"/>
      <c r="D120" s="195" t="s">
        <v>189</v>
      </c>
      <c r="E120" s="221" t="s">
        <v>19</v>
      </c>
      <c r="F120" s="222" t="s">
        <v>258</v>
      </c>
      <c r="G120" s="220"/>
      <c r="H120" s="223">
        <v>243.4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189</v>
      </c>
      <c r="AU120" s="229" t="s">
        <v>85</v>
      </c>
      <c r="AV120" s="14" t="s">
        <v>185</v>
      </c>
      <c r="AW120" s="14" t="s">
        <v>35</v>
      </c>
      <c r="AX120" s="14" t="s">
        <v>83</v>
      </c>
      <c r="AY120" s="229" t="s">
        <v>178</v>
      </c>
    </row>
    <row r="121" spans="2:65" s="11" customFormat="1" ht="22.9" customHeight="1">
      <c r="B121" s="167"/>
      <c r="C121" s="168"/>
      <c r="D121" s="169" t="s">
        <v>74</v>
      </c>
      <c r="E121" s="181" t="s">
        <v>209</v>
      </c>
      <c r="F121" s="181" t="s">
        <v>5577</v>
      </c>
      <c r="G121" s="168"/>
      <c r="H121" s="168"/>
      <c r="I121" s="171"/>
      <c r="J121" s="182">
        <f>BK121</f>
        <v>0</v>
      </c>
      <c r="K121" s="168"/>
      <c r="L121" s="173"/>
      <c r="M121" s="174"/>
      <c r="N121" s="175"/>
      <c r="O121" s="175"/>
      <c r="P121" s="176">
        <f>SUM(P122:P155)</f>
        <v>0</v>
      </c>
      <c r="Q121" s="175"/>
      <c r="R121" s="176">
        <f>SUM(R122:R155)</f>
        <v>246.39138600000001</v>
      </c>
      <c r="S121" s="175"/>
      <c r="T121" s="177">
        <f>SUM(T122:T155)</f>
        <v>0</v>
      </c>
      <c r="AR121" s="178" t="s">
        <v>83</v>
      </c>
      <c r="AT121" s="179" t="s">
        <v>74</v>
      </c>
      <c r="AU121" s="179" t="s">
        <v>83</v>
      </c>
      <c r="AY121" s="178" t="s">
        <v>178</v>
      </c>
      <c r="BK121" s="180">
        <f>SUM(BK122:BK155)</f>
        <v>0</v>
      </c>
    </row>
    <row r="122" spans="2:65" s="1" customFormat="1" ht="16.5" customHeight="1">
      <c r="B122" s="35"/>
      <c r="C122" s="183" t="s">
        <v>223</v>
      </c>
      <c r="D122" s="183" t="s">
        <v>180</v>
      </c>
      <c r="E122" s="184" t="s">
        <v>5578</v>
      </c>
      <c r="F122" s="185" t="s">
        <v>5579</v>
      </c>
      <c r="G122" s="186" t="s">
        <v>183</v>
      </c>
      <c r="H122" s="187">
        <v>243.4</v>
      </c>
      <c r="I122" s="188"/>
      <c r="J122" s="189">
        <f>ROUND(I122*H122,2)</f>
        <v>0</v>
      </c>
      <c r="K122" s="185" t="s">
        <v>184</v>
      </c>
      <c r="L122" s="39"/>
      <c r="M122" s="190" t="s">
        <v>19</v>
      </c>
      <c r="N122" s="191" t="s">
        <v>46</v>
      </c>
      <c r="O122" s="61"/>
      <c r="P122" s="192">
        <f>O122*H122</f>
        <v>0</v>
      </c>
      <c r="Q122" s="192">
        <v>0.34838999999999998</v>
      </c>
      <c r="R122" s="192">
        <f>Q122*H122</f>
        <v>84.798125999999996</v>
      </c>
      <c r="S122" s="192">
        <v>0</v>
      </c>
      <c r="T122" s="193">
        <f>S122*H122</f>
        <v>0</v>
      </c>
      <c r="AR122" s="18" t="s">
        <v>185</v>
      </c>
      <c r="AT122" s="18" t="s">
        <v>180</v>
      </c>
      <c r="AU122" s="18" t="s">
        <v>85</v>
      </c>
      <c r="AY122" s="18" t="s">
        <v>178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83</v>
      </c>
      <c r="BK122" s="194">
        <f>ROUND(I122*H122,2)</f>
        <v>0</v>
      </c>
      <c r="BL122" s="18" t="s">
        <v>185</v>
      </c>
      <c r="BM122" s="18" t="s">
        <v>5580</v>
      </c>
    </row>
    <row r="123" spans="2:65" s="1" customFormat="1" ht="11.25">
      <c r="B123" s="35"/>
      <c r="C123" s="36"/>
      <c r="D123" s="195" t="s">
        <v>187</v>
      </c>
      <c r="E123" s="36"/>
      <c r="F123" s="196" t="s">
        <v>5581</v>
      </c>
      <c r="G123" s="36"/>
      <c r="H123" s="36"/>
      <c r="I123" s="113"/>
      <c r="J123" s="36"/>
      <c r="K123" s="36"/>
      <c r="L123" s="39"/>
      <c r="M123" s="197"/>
      <c r="N123" s="61"/>
      <c r="O123" s="61"/>
      <c r="P123" s="61"/>
      <c r="Q123" s="61"/>
      <c r="R123" s="61"/>
      <c r="S123" s="61"/>
      <c r="T123" s="62"/>
      <c r="AT123" s="18" t="s">
        <v>187</v>
      </c>
      <c r="AU123" s="18" t="s">
        <v>85</v>
      </c>
    </row>
    <row r="124" spans="2:65" s="1" customFormat="1" ht="29.25">
      <c r="B124" s="35"/>
      <c r="C124" s="36"/>
      <c r="D124" s="195" t="s">
        <v>333</v>
      </c>
      <c r="E124" s="36"/>
      <c r="F124" s="241" t="s">
        <v>5582</v>
      </c>
      <c r="G124" s="36"/>
      <c r="H124" s="36"/>
      <c r="I124" s="113"/>
      <c r="J124" s="36"/>
      <c r="K124" s="36"/>
      <c r="L124" s="39"/>
      <c r="M124" s="197"/>
      <c r="N124" s="61"/>
      <c r="O124" s="61"/>
      <c r="P124" s="61"/>
      <c r="Q124" s="61"/>
      <c r="R124" s="61"/>
      <c r="S124" s="61"/>
      <c r="T124" s="62"/>
      <c r="AT124" s="18" t="s">
        <v>333</v>
      </c>
      <c r="AU124" s="18" t="s">
        <v>85</v>
      </c>
    </row>
    <row r="125" spans="2:65" s="12" customFormat="1" ht="11.25">
      <c r="B125" s="198"/>
      <c r="C125" s="199"/>
      <c r="D125" s="195" t="s">
        <v>189</v>
      </c>
      <c r="E125" s="200" t="s">
        <v>19</v>
      </c>
      <c r="F125" s="201" t="s">
        <v>5583</v>
      </c>
      <c r="G125" s="199"/>
      <c r="H125" s="200" t="s">
        <v>19</v>
      </c>
      <c r="I125" s="202"/>
      <c r="J125" s="199"/>
      <c r="K125" s="199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189</v>
      </c>
      <c r="AU125" s="207" t="s">
        <v>85</v>
      </c>
      <c r="AV125" s="12" t="s">
        <v>83</v>
      </c>
      <c r="AW125" s="12" t="s">
        <v>35</v>
      </c>
      <c r="AX125" s="12" t="s">
        <v>75</v>
      </c>
      <c r="AY125" s="207" t="s">
        <v>178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5584</v>
      </c>
      <c r="G126" s="209"/>
      <c r="H126" s="212">
        <v>243.4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83</v>
      </c>
      <c r="AY126" s="218" t="s">
        <v>178</v>
      </c>
    </row>
    <row r="127" spans="2:65" s="1" customFormat="1" ht="16.5" customHeight="1">
      <c r="B127" s="35"/>
      <c r="C127" s="183" t="s">
        <v>230</v>
      </c>
      <c r="D127" s="183" t="s">
        <v>180</v>
      </c>
      <c r="E127" s="184" t="s">
        <v>5585</v>
      </c>
      <c r="F127" s="185" t="s">
        <v>5586</v>
      </c>
      <c r="G127" s="186" t="s">
        <v>183</v>
      </c>
      <c r="H127" s="187">
        <v>243.4</v>
      </c>
      <c r="I127" s="188"/>
      <c r="J127" s="189">
        <f>ROUND(I127*H127,2)</f>
        <v>0</v>
      </c>
      <c r="K127" s="185" t="s">
        <v>184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0.378</v>
      </c>
      <c r="R127" s="192">
        <f>Q127*H127</f>
        <v>92.005200000000002</v>
      </c>
      <c r="S127" s="192">
        <v>0</v>
      </c>
      <c r="T127" s="193">
        <f>S127*H127</f>
        <v>0</v>
      </c>
      <c r="AR127" s="18" t="s">
        <v>185</v>
      </c>
      <c r="AT127" s="18" t="s">
        <v>180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5587</v>
      </c>
    </row>
    <row r="128" spans="2:65" s="1" customFormat="1" ht="11.25">
      <c r="B128" s="35"/>
      <c r="C128" s="36"/>
      <c r="D128" s="195" t="s">
        <v>187</v>
      </c>
      <c r="E128" s="36"/>
      <c r="F128" s="196" t="s">
        <v>5588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" customFormat="1" ht="39">
      <c r="B129" s="35"/>
      <c r="C129" s="36"/>
      <c r="D129" s="195" t="s">
        <v>333</v>
      </c>
      <c r="E129" s="36"/>
      <c r="F129" s="241" t="s">
        <v>5589</v>
      </c>
      <c r="G129" s="36"/>
      <c r="H129" s="36"/>
      <c r="I129" s="113"/>
      <c r="J129" s="36"/>
      <c r="K129" s="36"/>
      <c r="L129" s="39"/>
      <c r="M129" s="197"/>
      <c r="N129" s="61"/>
      <c r="O129" s="61"/>
      <c r="P129" s="61"/>
      <c r="Q129" s="61"/>
      <c r="R129" s="61"/>
      <c r="S129" s="61"/>
      <c r="T129" s="62"/>
      <c r="AT129" s="18" t="s">
        <v>333</v>
      </c>
      <c r="AU129" s="18" t="s">
        <v>85</v>
      </c>
    </row>
    <row r="130" spans="2:65" s="12" customFormat="1" ht="11.25">
      <c r="B130" s="198"/>
      <c r="C130" s="199"/>
      <c r="D130" s="195" t="s">
        <v>189</v>
      </c>
      <c r="E130" s="200" t="s">
        <v>19</v>
      </c>
      <c r="F130" s="201" t="s">
        <v>5583</v>
      </c>
      <c r="G130" s="199"/>
      <c r="H130" s="200" t="s">
        <v>19</v>
      </c>
      <c r="I130" s="202"/>
      <c r="J130" s="199"/>
      <c r="K130" s="199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189</v>
      </c>
      <c r="AU130" s="207" t="s">
        <v>85</v>
      </c>
      <c r="AV130" s="12" t="s">
        <v>83</v>
      </c>
      <c r="AW130" s="12" t="s">
        <v>35</v>
      </c>
      <c r="AX130" s="12" t="s">
        <v>75</v>
      </c>
      <c r="AY130" s="207" t="s">
        <v>178</v>
      </c>
    </row>
    <row r="131" spans="2:65" s="13" customFormat="1" ht="11.25">
      <c r="B131" s="208"/>
      <c r="C131" s="209"/>
      <c r="D131" s="195" t="s">
        <v>189</v>
      </c>
      <c r="E131" s="210" t="s">
        <v>19</v>
      </c>
      <c r="F131" s="211" t="s">
        <v>5584</v>
      </c>
      <c r="G131" s="209"/>
      <c r="H131" s="212">
        <v>243.4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83</v>
      </c>
      <c r="AY131" s="218" t="s">
        <v>178</v>
      </c>
    </row>
    <row r="132" spans="2:65" s="1" customFormat="1" ht="16.5" customHeight="1">
      <c r="B132" s="35"/>
      <c r="C132" s="183" t="s">
        <v>216</v>
      </c>
      <c r="D132" s="183" t="s">
        <v>180</v>
      </c>
      <c r="E132" s="184" t="s">
        <v>5590</v>
      </c>
      <c r="F132" s="185" t="s">
        <v>5591</v>
      </c>
      <c r="G132" s="186" t="s">
        <v>183</v>
      </c>
      <c r="H132" s="187">
        <v>243.4</v>
      </c>
      <c r="I132" s="188"/>
      <c r="J132" s="189">
        <f>ROUND(I132*H132,2)</f>
        <v>0</v>
      </c>
      <c r="K132" s="185" t="s">
        <v>184</v>
      </c>
      <c r="L132" s="39"/>
      <c r="M132" s="190" t="s">
        <v>19</v>
      </c>
      <c r="N132" s="191" t="s">
        <v>46</v>
      </c>
      <c r="O132" s="61"/>
      <c r="P132" s="192">
        <f>O132*H132</f>
        <v>0</v>
      </c>
      <c r="Q132" s="192">
        <v>3.4000000000000002E-4</v>
      </c>
      <c r="R132" s="192">
        <f>Q132*H132</f>
        <v>8.275600000000001E-2</v>
      </c>
      <c r="S132" s="192">
        <v>0</v>
      </c>
      <c r="T132" s="193">
        <f>S132*H132</f>
        <v>0</v>
      </c>
      <c r="AR132" s="18" t="s">
        <v>185</v>
      </c>
      <c r="AT132" s="18" t="s">
        <v>180</v>
      </c>
      <c r="AU132" s="18" t="s">
        <v>85</v>
      </c>
      <c r="AY132" s="18" t="s">
        <v>178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83</v>
      </c>
      <c r="BK132" s="194">
        <f>ROUND(I132*H132,2)</f>
        <v>0</v>
      </c>
      <c r="BL132" s="18" t="s">
        <v>185</v>
      </c>
      <c r="BM132" s="18" t="s">
        <v>5592</v>
      </c>
    </row>
    <row r="133" spans="2:65" s="1" customFormat="1" ht="11.25">
      <c r="B133" s="35"/>
      <c r="C133" s="36"/>
      <c r="D133" s="195" t="s">
        <v>187</v>
      </c>
      <c r="E133" s="36"/>
      <c r="F133" s="196" t="s">
        <v>5593</v>
      </c>
      <c r="G133" s="36"/>
      <c r="H133" s="36"/>
      <c r="I133" s="113"/>
      <c r="J133" s="36"/>
      <c r="K133" s="36"/>
      <c r="L133" s="39"/>
      <c r="M133" s="197"/>
      <c r="N133" s="61"/>
      <c r="O133" s="61"/>
      <c r="P133" s="61"/>
      <c r="Q133" s="61"/>
      <c r="R133" s="61"/>
      <c r="S133" s="61"/>
      <c r="T133" s="62"/>
      <c r="AT133" s="18" t="s">
        <v>187</v>
      </c>
      <c r="AU133" s="18" t="s">
        <v>85</v>
      </c>
    </row>
    <row r="134" spans="2:65" s="1" customFormat="1" ht="19.5">
      <c r="B134" s="35"/>
      <c r="C134" s="36"/>
      <c r="D134" s="195" t="s">
        <v>333</v>
      </c>
      <c r="E134" s="36"/>
      <c r="F134" s="241" t="s">
        <v>5594</v>
      </c>
      <c r="G134" s="36"/>
      <c r="H134" s="36"/>
      <c r="I134" s="113"/>
      <c r="J134" s="36"/>
      <c r="K134" s="36"/>
      <c r="L134" s="39"/>
      <c r="M134" s="197"/>
      <c r="N134" s="61"/>
      <c r="O134" s="61"/>
      <c r="P134" s="61"/>
      <c r="Q134" s="61"/>
      <c r="R134" s="61"/>
      <c r="S134" s="61"/>
      <c r="T134" s="62"/>
      <c r="AT134" s="18" t="s">
        <v>333</v>
      </c>
      <c r="AU134" s="18" t="s">
        <v>85</v>
      </c>
    </row>
    <row r="135" spans="2:65" s="12" customFormat="1" ht="11.25">
      <c r="B135" s="198"/>
      <c r="C135" s="199"/>
      <c r="D135" s="195" t="s">
        <v>189</v>
      </c>
      <c r="E135" s="200" t="s">
        <v>19</v>
      </c>
      <c r="F135" s="201" t="s">
        <v>5583</v>
      </c>
      <c r="G135" s="199"/>
      <c r="H135" s="200" t="s">
        <v>19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189</v>
      </c>
      <c r="AU135" s="207" t="s">
        <v>85</v>
      </c>
      <c r="AV135" s="12" t="s">
        <v>83</v>
      </c>
      <c r="AW135" s="12" t="s">
        <v>35</v>
      </c>
      <c r="AX135" s="12" t="s">
        <v>75</v>
      </c>
      <c r="AY135" s="207" t="s">
        <v>178</v>
      </c>
    </row>
    <row r="136" spans="2:65" s="13" customFormat="1" ht="11.25">
      <c r="B136" s="208"/>
      <c r="C136" s="209"/>
      <c r="D136" s="195" t="s">
        <v>189</v>
      </c>
      <c r="E136" s="210" t="s">
        <v>19</v>
      </c>
      <c r="F136" s="211" t="s">
        <v>5584</v>
      </c>
      <c r="G136" s="209"/>
      <c r="H136" s="212">
        <v>243.4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83</v>
      </c>
      <c r="AY136" s="218" t="s">
        <v>178</v>
      </c>
    </row>
    <row r="137" spans="2:65" s="1" customFormat="1" ht="16.5" customHeight="1">
      <c r="B137" s="35"/>
      <c r="C137" s="183" t="s">
        <v>243</v>
      </c>
      <c r="D137" s="183" t="s">
        <v>180</v>
      </c>
      <c r="E137" s="184" t="s">
        <v>5595</v>
      </c>
      <c r="F137" s="185" t="s">
        <v>5596</v>
      </c>
      <c r="G137" s="186" t="s">
        <v>183</v>
      </c>
      <c r="H137" s="187">
        <v>243.4</v>
      </c>
      <c r="I137" s="188"/>
      <c r="J137" s="189">
        <f>ROUND(I137*H137,2)</f>
        <v>0</v>
      </c>
      <c r="K137" s="185" t="s">
        <v>184</v>
      </c>
      <c r="L137" s="39"/>
      <c r="M137" s="190" t="s">
        <v>19</v>
      </c>
      <c r="N137" s="191" t="s">
        <v>46</v>
      </c>
      <c r="O137" s="61"/>
      <c r="P137" s="192">
        <f>O137*H137</f>
        <v>0</v>
      </c>
      <c r="Q137" s="192">
        <v>3.1E-4</v>
      </c>
      <c r="R137" s="192">
        <f>Q137*H137</f>
        <v>7.5454000000000007E-2</v>
      </c>
      <c r="S137" s="192">
        <v>0</v>
      </c>
      <c r="T137" s="193">
        <f>S137*H137</f>
        <v>0</v>
      </c>
      <c r="AR137" s="18" t="s">
        <v>185</v>
      </c>
      <c r="AT137" s="18" t="s">
        <v>180</v>
      </c>
      <c r="AU137" s="18" t="s">
        <v>85</v>
      </c>
      <c r="AY137" s="18" t="s">
        <v>178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83</v>
      </c>
      <c r="BK137" s="194">
        <f>ROUND(I137*H137,2)</f>
        <v>0</v>
      </c>
      <c r="BL137" s="18" t="s">
        <v>185</v>
      </c>
      <c r="BM137" s="18" t="s">
        <v>5597</v>
      </c>
    </row>
    <row r="138" spans="2:65" s="1" customFormat="1" ht="11.25">
      <c r="B138" s="35"/>
      <c r="C138" s="36"/>
      <c r="D138" s="195" t="s">
        <v>187</v>
      </c>
      <c r="E138" s="36"/>
      <c r="F138" s="196" t="s">
        <v>5598</v>
      </c>
      <c r="G138" s="36"/>
      <c r="H138" s="36"/>
      <c r="I138" s="113"/>
      <c r="J138" s="36"/>
      <c r="K138" s="36"/>
      <c r="L138" s="39"/>
      <c r="M138" s="197"/>
      <c r="N138" s="61"/>
      <c r="O138" s="61"/>
      <c r="P138" s="61"/>
      <c r="Q138" s="61"/>
      <c r="R138" s="61"/>
      <c r="S138" s="61"/>
      <c r="T138" s="62"/>
      <c r="AT138" s="18" t="s">
        <v>187</v>
      </c>
      <c r="AU138" s="18" t="s">
        <v>85</v>
      </c>
    </row>
    <row r="139" spans="2:65" s="1" customFormat="1" ht="19.5">
      <c r="B139" s="35"/>
      <c r="C139" s="36"/>
      <c r="D139" s="195" t="s">
        <v>333</v>
      </c>
      <c r="E139" s="36"/>
      <c r="F139" s="241" t="s">
        <v>5594</v>
      </c>
      <c r="G139" s="36"/>
      <c r="H139" s="36"/>
      <c r="I139" s="113"/>
      <c r="J139" s="36"/>
      <c r="K139" s="36"/>
      <c r="L139" s="39"/>
      <c r="M139" s="197"/>
      <c r="N139" s="61"/>
      <c r="O139" s="61"/>
      <c r="P139" s="61"/>
      <c r="Q139" s="61"/>
      <c r="R139" s="61"/>
      <c r="S139" s="61"/>
      <c r="T139" s="62"/>
      <c r="AT139" s="18" t="s">
        <v>333</v>
      </c>
      <c r="AU139" s="18" t="s">
        <v>85</v>
      </c>
    </row>
    <row r="140" spans="2:65" s="12" customFormat="1" ht="11.25">
      <c r="B140" s="198"/>
      <c r="C140" s="199"/>
      <c r="D140" s="195" t="s">
        <v>189</v>
      </c>
      <c r="E140" s="200" t="s">
        <v>19</v>
      </c>
      <c r="F140" s="201" t="s">
        <v>5583</v>
      </c>
      <c r="G140" s="199"/>
      <c r="H140" s="200" t="s">
        <v>19</v>
      </c>
      <c r="I140" s="202"/>
      <c r="J140" s="199"/>
      <c r="K140" s="199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189</v>
      </c>
      <c r="AU140" s="207" t="s">
        <v>85</v>
      </c>
      <c r="AV140" s="12" t="s">
        <v>83</v>
      </c>
      <c r="AW140" s="12" t="s">
        <v>35</v>
      </c>
      <c r="AX140" s="12" t="s">
        <v>75</v>
      </c>
      <c r="AY140" s="207" t="s">
        <v>178</v>
      </c>
    </row>
    <row r="141" spans="2:65" s="13" customFormat="1" ht="11.25">
      <c r="B141" s="208"/>
      <c r="C141" s="209"/>
      <c r="D141" s="195" t="s">
        <v>189</v>
      </c>
      <c r="E141" s="210" t="s">
        <v>19</v>
      </c>
      <c r="F141" s="211" t="s">
        <v>5584</v>
      </c>
      <c r="G141" s="209"/>
      <c r="H141" s="212">
        <v>243.4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83</v>
      </c>
      <c r="AY141" s="218" t="s">
        <v>178</v>
      </c>
    </row>
    <row r="142" spans="2:65" s="1" customFormat="1" ht="16.5" customHeight="1">
      <c r="B142" s="35"/>
      <c r="C142" s="183" t="s">
        <v>249</v>
      </c>
      <c r="D142" s="183" t="s">
        <v>180</v>
      </c>
      <c r="E142" s="184" t="s">
        <v>5599</v>
      </c>
      <c r="F142" s="185" t="s">
        <v>5600</v>
      </c>
      <c r="G142" s="186" t="s">
        <v>183</v>
      </c>
      <c r="H142" s="187">
        <v>243.4</v>
      </c>
      <c r="I142" s="188"/>
      <c r="J142" s="189">
        <f>ROUND(I142*H142,2)</f>
        <v>0</v>
      </c>
      <c r="K142" s="185" t="s">
        <v>184</v>
      </c>
      <c r="L142" s="39"/>
      <c r="M142" s="190" t="s">
        <v>19</v>
      </c>
      <c r="N142" s="191" t="s">
        <v>46</v>
      </c>
      <c r="O142" s="61"/>
      <c r="P142" s="192">
        <f>O142*H142</f>
        <v>0</v>
      </c>
      <c r="Q142" s="192">
        <v>0.12966</v>
      </c>
      <c r="R142" s="192">
        <f>Q142*H142</f>
        <v>31.559244</v>
      </c>
      <c r="S142" s="192">
        <v>0</v>
      </c>
      <c r="T142" s="193">
        <f>S142*H142</f>
        <v>0</v>
      </c>
      <c r="AR142" s="18" t="s">
        <v>185</v>
      </c>
      <c r="AT142" s="18" t="s">
        <v>180</v>
      </c>
      <c r="AU142" s="18" t="s">
        <v>85</v>
      </c>
      <c r="AY142" s="18" t="s">
        <v>178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83</v>
      </c>
      <c r="BK142" s="194">
        <f>ROUND(I142*H142,2)</f>
        <v>0</v>
      </c>
      <c r="BL142" s="18" t="s">
        <v>185</v>
      </c>
      <c r="BM142" s="18" t="s">
        <v>5601</v>
      </c>
    </row>
    <row r="143" spans="2:65" s="1" customFormat="1" ht="19.5">
      <c r="B143" s="35"/>
      <c r="C143" s="36"/>
      <c r="D143" s="195" t="s">
        <v>187</v>
      </c>
      <c r="E143" s="36"/>
      <c r="F143" s="196" t="s">
        <v>5602</v>
      </c>
      <c r="G143" s="36"/>
      <c r="H143" s="36"/>
      <c r="I143" s="113"/>
      <c r="J143" s="36"/>
      <c r="K143" s="36"/>
      <c r="L143" s="39"/>
      <c r="M143" s="197"/>
      <c r="N143" s="61"/>
      <c r="O143" s="61"/>
      <c r="P143" s="61"/>
      <c r="Q143" s="61"/>
      <c r="R143" s="61"/>
      <c r="S143" s="61"/>
      <c r="T143" s="62"/>
      <c r="AT143" s="18" t="s">
        <v>187</v>
      </c>
      <c r="AU143" s="18" t="s">
        <v>85</v>
      </c>
    </row>
    <row r="144" spans="2:65" s="1" customFormat="1" ht="19.5">
      <c r="B144" s="35"/>
      <c r="C144" s="36"/>
      <c r="D144" s="195" t="s">
        <v>333</v>
      </c>
      <c r="E144" s="36"/>
      <c r="F144" s="241" t="s">
        <v>5603</v>
      </c>
      <c r="G144" s="36"/>
      <c r="H144" s="36"/>
      <c r="I144" s="113"/>
      <c r="J144" s="36"/>
      <c r="K144" s="36"/>
      <c r="L144" s="39"/>
      <c r="M144" s="197"/>
      <c r="N144" s="61"/>
      <c r="O144" s="61"/>
      <c r="P144" s="61"/>
      <c r="Q144" s="61"/>
      <c r="R144" s="61"/>
      <c r="S144" s="61"/>
      <c r="T144" s="62"/>
      <c r="AT144" s="18" t="s">
        <v>333</v>
      </c>
      <c r="AU144" s="18" t="s">
        <v>85</v>
      </c>
    </row>
    <row r="145" spans="2:65" s="12" customFormat="1" ht="11.25">
      <c r="B145" s="198"/>
      <c r="C145" s="199"/>
      <c r="D145" s="195" t="s">
        <v>189</v>
      </c>
      <c r="E145" s="200" t="s">
        <v>19</v>
      </c>
      <c r="F145" s="201" t="s">
        <v>5583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189</v>
      </c>
      <c r="AU145" s="207" t="s">
        <v>85</v>
      </c>
      <c r="AV145" s="12" t="s">
        <v>83</v>
      </c>
      <c r="AW145" s="12" t="s">
        <v>35</v>
      </c>
      <c r="AX145" s="12" t="s">
        <v>75</v>
      </c>
      <c r="AY145" s="207" t="s">
        <v>178</v>
      </c>
    </row>
    <row r="146" spans="2:65" s="13" customFormat="1" ht="11.25">
      <c r="B146" s="208"/>
      <c r="C146" s="209"/>
      <c r="D146" s="195" t="s">
        <v>189</v>
      </c>
      <c r="E146" s="210" t="s">
        <v>19</v>
      </c>
      <c r="F146" s="211" t="s">
        <v>5584</v>
      </c>
      <c r="G146" s="209"/>
      <c r="H146" s="212">
        <v>243.4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189</v>
      </c>
      <c r="AU146" s="218" t="s">
        <v>85</v>
      </c>
      <c r="AV146" s="13" t="s">
        <v>85</v>
      </c>
      <c r="AW146" s="13" t="s">
        <v>35</v>
      </c>
      <c r="AX146" s="13" t="s">
        <v>83</v>
      </c>
      <c r="AY146" s="218" t="s">
        <v>178</v>
      </c>
    </row>
    <row r="147" spans="2:65" s="1" customFormat="1" ht="16.5" customHeight="1">
      <c r="B147" s="35"/>
      <c r="C147" s="183" t="s">
        <v>259</v>
      </c>
      <c r="D147" s="183" t="s">
        <v>180</v>
      </c>
      <c r="E147" s="184" t="s">
        <v>5604</v>
      </c>
      <c r="F147" s="185" t="s">
        <v>5605</v>
      </c>
      <c r="G147" s="186" t="s">
        <v>183</v>
      </c>
      <c r="H147" s="187">
        <v>243.4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0.15559000000000001</v>
      </c>
      <c r="R147" s="192">
        <f>Q147*H147</f>
        <v>37.870606000000002</v>
      </c>
      <c r="S147" s="192">
        <v>0</v>
      </c>
      <c r="T147" s="193">
        <f>S147*H147</f>
        <v>0</v>
      </c>
      <c r="AR147" s="18" t="s">
        <v>185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185</v>
      </c>
      <c r="BM147" s="18" t="s">
        <v>5606</v>
      </c>
    </row>
    <row r="148" spans="2:65" s="1" customFormat="1" ht="19.5">
      <c r="B148" s="35"/>
      <c r="C148" s="36"/>
      <c r="D148" s="195" t="s">
        <v>187</v>
      </c>
      <c r="E148" s="36"/>
      <c r="F148" s="196" t="s">
        <v>5607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5583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5584</v>
      </c>
      <c r="G150" s="209"/>
      <c r="H150" s="212">
        <v>243.4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16.5" customHeight="1">
      <c r="B151" s="35"/>
      <c r="C151" s="183" t="s">
        <v>266</v>
      </c>
      <c r="D151" s="183" t="s">
        <v>180</v>
      </c>
      <c r="E151" s="184" t="s">
        <v>5608</v>
      </c>
      <c r="F151" s="185" t="s">
        <v>5609</v>
      </c>
      <c r="G151" s="186" t="s">
        <v>496</v>
      </c>
      <c r="H151" s="187">
        <v>51</v>
      </c>
      <c r="I151" s="188"/>
      <c r="J151" s="189">
        <f>ROUND(I151*H151,2)</f>
        <v>0</v>
      </c>
      <c r="K151" s="185" t="s">
        <v>212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5610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5609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3" customFormat="1" ht="11.25">
      <c r="B153" s="208"/>
      <c r="C153" s="209"/>
      <c r="D153" s="195" t="s">
        <v>189</v>
      </c>
      <c r="E153" s="210" t="s">
        <v>19</v>
      </c>
      <c r="F153" s="211" t="s">
        <v>5611</v>
      </c>
      <c r="G153" s="209"/>
      <c r="H153" s="212">
        <v>45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189</v>
      </c>
      <c r="AU153" s="218" t="s">
        <v>85</v>
      </c>
      <c r="AV153" s="13" t="s">
        <v>85</v>
      </c>
      <c r="AW153" s="13" t="s">
        <v>35</v>
      </c>
      <c r="AX153" s="13" t="s">
        <v>75</v>
      </c>
      <c r="AY153" s="218" t="s">
        <v>178</v>
      </c>
    </row>
    <row r="154" spans="2:65" s="13" customFormat="1" ht="11.25">
      <c r="B154" s="208"/>
      <c r="C154" s="209"/>
      <c r="D154" s="195" t="s">
        <v>189</v>
      </c>
      <c r="E154" s="210" t="s">
        <v>19</v>
      </c>
      <c r="F154" s="211" t="s">
        <v>5612</v>
      </c>
      <c r="G154" s="209"/>
      <c r="H154" s="212">
        <v>6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189</v>
      </c>
      <c r="AU154" s="218" t="s">
        <v>85</v>
      </c>
      <c r="AV154" s="13" t="s">
        <v>85</v>
      </c>
      <c r="AW154" s="13" t="s">
        <v>35</v>
      </c>
      <c r="AX154" s="13" t="s">
        <v>75</v>
      </c>
      <c r="AY154" s="218" t="s">
        <v>178</v>
      </c>
    </row>
    <row r="155" spans="2:65" s="14" customFormat="1" ht="11.25">
      <c r="B155" s="219"/>
      <c r="C155" s="220"/>
      <c r="D155" s="195" t="s">
        <v>189</v>
      </c>
      <c r="E155" s="221" t="s">
        <v>19</v>
      </c>
      <c r="F155" s="222" t="s">
        <v>258</v>
      </c>
      <c r="G155" s="220"/>
      <c r="H155" s="223">
        <v>51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189</v>
      </c>
      <c r="AU155" s="229" t="s">
        <v>85</v>
      </c>
      <c r="AV155" s="14" t="s">
        <v>185</v>
      </c>
      <c r="AW155" s="14" t="s">
        <v>35</v>
      </c>
      <c r="AX155" s="14" t="s">
        <v>83</v>
      </c>
      <c r="AY155" s="229" t="s">
        <v>178</v>
      </c>
    </row>
    <row r="156" spans="2:65" s="11" customFormat="1" ht="22.9" customHeight="1">
      <c r="B156" s="167"/>
      <c r="C156" s="168"/>
      <c r="D156" s="169" t="s">
        <v>74</v>
      </c>
      <c r="E156" s="181" t="s">
        <v>1768</v>
      </c>
      <c r="F156" s="181" t="s">
        <v>1769</v>
      </c>
      <c r="G156" s="168"/>
      <c r="H156" s="168"/>
      <c r="I156" s="171"/>
      <c r="J156" s="182">
        <f>BK156</f>
        <v>0</v>
      </c>
      <c r="K156" s="168"/>
      <c r="L156" s="173"/>
      <c r="M156" s="174"/>
      <c r="N156" s="175"/>
      <c r="O156" s="175"/>
      <c r="P156" s="176">
        <f>SUM(P157:P158)</f>
        <v>0</v>
      </c>
      <c r="Q156" s="175"/>
      <c r="R156" s="176">
        <f>SUM(R157:R158)</f>
        <v>0</v>
      </c>
      <c r="S156" s="175"/>
      <c r="T156" s="177">
        <f>SUM(T157:T158)</f>
        <v>0</v>
      </c>
      <c r="AR156" s="178" t="s">
        <v>83</v>
      </c>
      <c r="AT156" s="179" t="s">
        <v>74</v>
      </c>
      <c r="AU156" s="179" t="s">
        <v>83</v>
      </c>
      <c r="AY156" s="178" t="s">
        <v>178</v>
      </c>
      <c r="BK156" s="180">
        <f>SUM(BK157:BK158)</f>
        <v>0</v>
      </c>
    </row>
    <row r="157" spans="2:65" s="1" customFormat="1" ht="16.5" customHeight="1">
      <c r="B157" s="35"/>
      <c r="C157" s="183" t="s">
        <v>276</v>
      </c>
      <c r="D157" s="183" t="s">
        <v>180</v>
      </c>
      <c r="E157" s="184" t="s">
        <v>5613</v>
      </c>
      <c r="F157" s="185" t="s">
        <v>5614</v>
      </c>
      <c r="G157" s="186" t="s">
        <v>362</v>
      </c>
      <c r="H157" s="187">
        <v>246.39099999999999</v>
      </c>
      <c r="I157" s="188"/>
      <c r="J157" s="189">
        <f>ROUND(I157*H157,2)</f>
        <v>0</v>
      </c>
      <c r="K157" s="185" t="s">
        <v>184</v>
      </c>
      <c r="L157" s="39"/>
      <c r="M157" s="190" t="s">
        <v>19</v>
      </c>
      <c r="N157" s="191" t="s">
        <v>46</v>
      </c>
      <c r="O157" s="61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8" t="s">
        <v>185</v>
      </c>
      <c r="AT157" s="18" t="s">
        <v>180</v>
      </c>
      <c r="AU157" s="18" t="s">
        <v>85</v>
      </c>
      <c r="AY157" s="18" t="s">
        <v>178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83</v>
      </c>
      <c r="BK157" s="194">
        <f>ROUND(I157*H157,2)</f>
        <v>0</v>
      </c>
      <c r="BL157" s="18" t="s">
        <v>185</v>
      </c>
      <c r="BM157" s="18" t="s">
        <v>5615</v>
      </c>
    </row>
    <row r="158" spans="2:65" s="1" customFormat="1" ht="19.5">
      <c r="B158" s="35"/>
      <c r="C158" s="36"/>
      <c r="D158" s="195" t="s">
        <v>187</v>
      </c>
      <c r="E158" s="36"/>
      <c r="F158" s="196" t="s">
        <v>5616</v>
      </c>
      <c r="G158" s="36"/>
      <c r="H158" s="36"/>
      <c r="I158" s="113"/>
      <c r="J158" s="36"/>
      <c r="K158" s="36"/>
      <c r="L158" s="39"/>
      <c r="M158" s="256"/>
      <c r="N158" s="257"/>
      <c r="O158" s="257"/>
      <c r="P158" s="257"/>
      <c r="Q158" s="257"/>
      <c r="R158" s="257"/>
      <c r="S158" s="257"/>
      <c r="T158" s="258"/>
      <c r="AT158" s="18" t="s">
        <v>187</v>
      </c>
      <c r="AU158" s="18" t="s">
        <v>85</v>
      </c>
    </row>
    <row r="159" spans="2:65" s="1" customFormat="1" ht="6.95" customHeight="1">
      <c r="B159" s="47"/>
      <c r="C159" s="48"/>
      <c r="D159" s="48"/>
      <c r="E159" s="48"/>
      <c r="F159" s="48"/>
      <c r="G159" s="48"/>
      <c r="H159" s="48"/>
      <c r="I159" s="135"/>
      <c r="J159" s="48"/>
      <c r="K159" s="48"/>
      <c r="L159" s="39"/>
    </row>
  </sheetData>
  <sheetProtection algorithmName="SHA-512" hashValue="BeE0wdv07TMtdqRwpqjSX15QDpawditlaXrrudQHmXydV+9gqnHBxQwASPVxhnWWQH7TbX3SSMB+9RYj0HwJ8g==" saltValue="/uZ3vNai0gYQtyXEjWl+uEjNCv2qOAiengZMsm4pqRgBjzPFAwgqJJANepKib3APA3jUairvaW/GLyThqREZHA==" spinCount="100000" sheet="1" objects="1" scenarios="1" formatColumns="0" formatRows="0" autoFilter="0"/>
  <autoFilter ref="C88:K158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6"/>
  <sheetViews>
    <sheetView showGridLines="0" workbookViewId="0">
      <selection activeCell="D6" sqref="D6"/>
    </sheetView>
  </sheetViews>
  <sheetFormatPr defaultRowHeight="15"/>
  <cols>
    <col min="1" max="1" width="2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125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5365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5617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ROUND(J93,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ROUND((SUM(BE93:BE255)),  2)</f>
        <v>0</v>
      </c>
      <c r="I35" s="124">
        <v>0.21</v>
      </c>
      <c r="J35" s="123">
        <f>ROUND(((SUM(BE93:BE255))*I35),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ROUND((SUM(BF93:BF255)),  2)</f>
        <v>0</v>
      </c>
      <c r="I36" s="124">
        <v>0.15</v>
      </c>
      <c r="J36" s="123">
        <f>ROUND(((SUM(BF93:BF255))*I36),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ROUND((SUM(BG93:BG255)),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ROUND((SUM(BH93:BH255)),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ROUND((SUM(BI93:BI255)),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5365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503 - Venkovní schodiště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J93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J94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J95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610</v>
      </c>
      <c r="E66" s="153"/>
      <c r="F66" s="153"/>
      <c r="G66" s="153"/>
      <c r="H66" s="153"/>
      <c r="I66" s="154"/>
      <c r="J66" s="155">
        <f>J169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611</v>
      </c>
      <c r="E67" s="153"/>
      <c r="F67" s="153"/>
      <c r="G67" s="153"/>
      <c r="H67" s="153"/>
      <c r="I67" s="154"/>
      <c r="J67" s="155">
        <f>J189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614</v>
      </c>
      <c r="E68" s="153"/>
      <c r="F68" s="153"/>
      <c r="G68" s="153"/>
      <c r="H68" s="153"/>
      <c r="I68" s="154"/>
      <c r="J68" s="155">
        <f>J215</f>
        <v>0</v>
      </c>
      <c r="K68" s="95"/>
      <c r="L68" s="156"/>
    </row>
    <row r="69" spans="2:12" s="8" customFormat="1" ht="24.95" customHeight="1">
      <c r="B69" s="144"/>
      <c r="C69" s="145"/>
      <c r="D69" s="146" t="s">
        <v>150</v>
      </c>
      <c r="E69" s="147"/>
      <c r="F69" s="147"/>
      <c r="G69" s="147"/>
      <c r="H69" s="147"/>
      <c r="I69" s="148"/>
      <c r="J69" s="149">
        <f>J218</f>
        <v>0</v>
      </c>
      <c r="K69" s="145"/>
      <c r="L69" s="150"/>
    </row>
    <row r="70" spans="2:12" s="9" customFormat="1" ht="19.899999999999999" customHeight="1">
      <c r="B70" s="151"/>
      <c r="C70" s="95"/>
      <c r="D70" s="152" t="s">
        <v>158</v>
      </c>
      <c r="E70" s="153"/>
      <c r="F70" s="153"/>
      <c r="G70" s="153"/>
      <c r="H70" s="153"/>
      <c r="I70" s="154"/>
      <c r="J70" s="155">
        <f>J219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621</v>
      </c>
      <c r="E71" s="153"/>
      <c r="F71" s="153"/>
      <c r="G71" s="153"/>
      <c r="H71" s="153"/>
      <c r="I71" s="154"/>
      <c r="J71" s="155">
        <f>J239</f>
        <v>0</v>
      </c>
      <c r="K71" s="95"/>
      <c r="L71" s="156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3"/>
      <c r="J72" s="36"/>
      <c r="K72" s="36"/>
      <c r="L72" s="39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5"/>
      <c r="J73" s="48"/>
      <c r="K73" s="48"/>
      <c r="L73" s="39"/>
    </row>
    <row r="77" spans="2:12" s="1" customFormat="1" ht="6.95" customHeight="1">
      <c r="B77" s="49"/>
      <c r="C77" s="50"/>
      <c r="D77" s="50"/>
      <c r="E77" s="50"/>
      <c r="F77" s="50"/>
      <c r="G77" s="50"/>
      <c r="H77" s="50"/>
      <c r="I77" s="138"/>
      <c r="J77" s="50"/>
      <c r="K77" s="50"/>
      <c r="L77" s="39"/>
    </row>
    <row r="78" spans="2:12" s="1" customFormat="1" ht="24.95" customHeight="1">
      <c r="B78" s="35"/>
      <c r="C78" s="24" t="s">
        <v>163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12" s="1" customFormat="1" ht="6.95" customHeight="1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12" customHeight="1">
      <c r="B80" s="35"/>
      <c r="C80" s="30" t="s">
        <v>16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6.5" customHeight="1">
      <c r="B81" s="35"/>
      <c r="C81" s="36"/>
      <c r="D81" s="36"/>
      <c r="E81" s="391" t="str">
        <f>E7</f>
        <v>Modernizace sportovního areálu Za Branou</v>
      </c>
      <c r="F81" s="392"/>
      <c r="G81" s="392"/>
      <c r="H81" s="392"/>
      <c r="I81" s="113"/>
      <c r="J81" s="36"/>
      <c r="K81" s="36"/>
      <c r="L81" s="39"/>
    </row>
    <row r="82" spans="2:65" ht="12" customHeight="1">
      <c r="B82" s="22"/>
      <c r="C82" s="30" t="s">
        <v>140</v>
      </c>
      <c r="D82" s="23"/>
      <c r="E82" s="23"/>
      <c r="F82" s="23"/>
      <c r="G82" s="23"/>
      <c r="H82" s="23"/>
      <c r="J82" s="23"/>
      <c r="K82" s="23"/>
      <c r="L82" s="21"/>
    </row>
    <row r="83" spans="2:65" s="1" customFormat="1" ht="16.5" customHeight="1">
      <c r="B83" s="35"/>
      <c r="C83" s="36"/>
      <c r="D83" s="36"/>
      <c r="E83" s="391" t="s">
        <v>5365</v>
      </c>
      <c r="F83" s="359"/>
      <c r="G83" s="359"/>
      <c r="H83" s="359"/>
      <c r="I83" s="113"/>
      <c r="J83" s="36"/>
      <c r="K83" s="36"/>
      <c r="L83" s="39"/>
    </row>
    <row r="84" spans="2:65" s="1" customFormat="1" ht="12" customHeight="1">
      <c r="B84" s="35"/>
      <c r="C84" s="30" t="s">
        <v>2971</v>
      </c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6.5" customHeight="1">
      <c r="B85" s="35"/>
      <c r="C85" s="36"/>
      <c r="D85" s="36"/>
      <c r="E85" s="360" t="str">
        <f>E11</f>
        <v>503 - Venkovní schodiště</v>
      </c>
      <c r="F85" s="359"/>
      <c r="G85" s="359"/>
      <c r="H85" s="359"/>
      <c r="I85" s="113"/>
      <c r="J85" s="36"/>
      <c r="K85" s="36"/>
      <c r="L85" s="39"/>
    </row>
    <row r="86" spans="2:65" s="1" customFormat="1" ht="6.95" customHeight="1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65" s="1" customFormat="1" ht="12" customHeight="1">
      <c r="B87" s="35"/>
      <c r="C87" s="30" t="s">
        <v>21</v>
      </c>
      <c r="D87" s="36"/>
      <c r="E87" s="36"/>
      <c r="F87" s="28" t="str">
        <f>F14</f>
        <v>Pacov</v>
      </c>
      <c r="G87" s="36"/>
      <c r="H87" s="36"/>
      <c r="I87" s="114" t="s">
        <v>23</v>
      </c>
      <c r="J87" s="56" t="str">
        <f>IF(J14="","",J14)</f>
        <v>18.5.2019</v>
      </c>
      <c r="K87" s="36"/>
      <c r="L87" s="39"/>
    </row>
    <row r="88" spans="2:65" s="1" customFormat="1" ht="6.95" customHeight="1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5" s="1" customFormat="1" ht="13.7" customHeight="1">
      <c r="B89" s="35"/>
      <c r="C89" s="30" t="s">
        <v>25</v>
      </c>
      <c r="D89" s="36"/>
      <c r="E89" s="36"/>
      <c r="F89" s="28" t="str">
        <f>E17</f>
        <v>TJ Slavoj Pacov</v>
      </c>
      <c r="G89" s="36"/>
      <c r="H89" s="36"/>
      <c r="I89" s="114" t="s">
        <v>32</v>
      </c>
      <c r="J89" s="33" t="str">
        <f>E23</f>
        <v>Ing. Jan Šlechta</v>
      </c>
      <c r="K89" s="36"/>
      <c r="L89" s="39"/>
    </row>
    <row r="90" spans="2:65" s="1" customFormat="1" ht="13.7" customHeight="1">
      <c r="B90" s="35"/>
      <c r="C90" s="30" t="s">
        <v>30</v>
      </c>
      <c r="D90" s="36"/>
      <c r="E90" s="36"/>
      <c r="F90" s="28" t="str">
        <f>IF(E20="","",E20)</f>
        <v>Vyplň údaj</v>
      </c>
      <c r="G90" s="36"/>
      <c r="H90" s="36"/>
      <c r="I90" s="114" t="s">
        <v>36</v>
      </c>
      <c r="J90" s="33" t="str">
        <f>E26</f>
        <v>Ing. Pavel Vochozka</v>
      </c>
      <c r="K90" s="36"/>
      <c r="L90" s="39"/>
    </row>
    <row r="91" spans="2:65" s="1" customFormat="1" ht="10.35" customHeight="1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5" s="10" customFormat="1" ht="29.25" customHeight="1">
      <c r="B92" s="157"/>
      <c r="C92" s="158" t="s">
        <v>164</v>
      </c>
      <c r="D92" s="159" t="s">
        <v>60</v>
      </c>
      <c r="E92" s="159" t="s">
        <v>56</v>
      </c>
      <c r="F92" s="159" t="s">
        <v>57</v>
      </c>
      <c r="G92" s="159" t="s">
        <v>165</v>
      </c>
      <c r="H92" s="159" t="s">
        <v>166</v>
      </c>
      <c r="I92" s="160" t="s">
        <v>167</v>
      </c>
      <c r="J92" s="159" t="s">
        <v>144</v>
      </c>
      <c r="K92" s="161" t="s">
        <v>168</v>
      </c>
      <c r="L92" s="162"/>
      <c r="M92" s="65" t="s">
        <v>19</v>
      </c>
      <c r="N92" s="66" t="s">
        <v>45</v>
      </c>
      <c r="O92" s="66" t="s">
        <v>169</v>
      </c>
      <c r="P92" s="66" t="s">
        <v>170</v>
      </c>
      <c r="Q92" s="66" t="s">
        <v>171</v>
      </c>
      <c r="R92" s="66" t="s">
        <v>172</v>
      </c>
      <c r="S92" s="66" t="s">
        <v>173</v>
      </c>
      <c r="T92" s="67" t="s">
        <v>174</v>
      </c>
    </row>
    <row r="93" spans="2:65" s="1" customFormat="1" ht="22.9" customHeight="1">
      <c r="B93" s="35"/>
      <c r="C93" s="72" t="s">
        <v>175</v>
      </c>
      <c r="D93" s="36"/>
      <c r="E93" s="36"/>
      <c r="F93" s="36"/>
      <c r="G93" s="36"/>
      <c r="H93" s="36"/>
      <c r="I93" s="113"/>
      <c r="J93" s="163">
        <f>BK93</f>
        <v>0</v>
      </c>
      <c r="K93" s="36"/>
      <c r="L93" s="39"/>
      <c r="M93" s="68"/>
      <c r="N93" s="69"/>
      <c r="O93" s="69"/>
      <c r="P93" s="164">
        <f>P94+P218</f>
        <v>0</v>
      </c>
      <c r="Q93" s="69"/>
      <c r="R93" s="164">
        <f>R94+R218</f>
        <v>11.87807076</v>
      </c>
      <c r="S93" s="69"/>
      <c r="T93" s="165">
        <f>T94+T218</f>
        <v>0</v>
      </c>
      <c r="AT93" s="18" t="s">
        <v>74</v>
      </c>
      <c r="AU93" s="18" t="s">
        <v>145</v>
      </c>
      <c r="BK93" s="166">
        <f>BK94+BK218</f>
        <v>0</v>
      </c>
    </row>
    <row r="94" spans="2:65" s="11" customFormat="1" ht="25.9" customHeight="1">
      <c r="B94" s="167"/>
      <c r="C94" s="168"/>
      <c r="D94" s="169" t="s">
        <v>74</v>
      </c>
      <c r="E94" s="170" t="s">
        <v>176</v>
      </c>
      <c r="F94" s="170" t="s">
        <v>177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P95+P169+P189+P215</f>
        <v>0</v>
      </c>
      <c r="Q94" s="175"/>
      <c r="R94" s="176">
        <f>R95+R169+R189+R215</f>
        <v>11.811707139999999</v>
      </c>
      <c r="S94" s="175"/>
      <c r="T94" s="177">
        <f>T95+T169+T189+T215</f>
        <v>0</v>
      </c>
      <c r="AR94" s="178" t="s">
        <v>83</v>
      </c>
      <c r="AT94" s="179" t="s">
        <v>74</v>
      </c>
      <c r="AU94" s="179" t="s">
        <v>75</v>
      </c>
      <c r="AY94" s="178" t="s">
        <v>178</v>
      </c>
      <c r="BK94" s="180">
        <f>BK95+BK169+BK189+BK215</f>
        <v>0</v>
      </c>
    </row>
    <row r="95" spans="2:65" s="11" customFormat="1" ht="22.9" customHeight="1">
      <c r="B95" s="167"/>
      <c r="C95" s="168"/>
      <c r="D95" s="169" t="s">
        <v>74</v>
      </c>
      <c r="E95" s="181" t="s">
        <v>83</v>
      </c>
      <c r="F95" s="181" t="s">
        <v>179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SUM(P96:P168)</f>
        <v>0</v>
      </c>
      <c r="Q95" s="175"/>
      <c r="R95" s="176">
        <f>SUM(R96:R168)</f>
        <v>1.8</v>
      </c>
      <c r="S95" s="175"/>
      <c r="T95" s="177">
        <f>SUM(T96:T168)</f>
        <v>0</v>
      </c>
      <c r="AR95" s="178" t="s">
        <v>83</v>
      </c>
      <c r="AT95" s="179" t="s">
        <v>74</v>
      </c>
      <c r="AU95" s="179" t="s">
        <v>83</v>
      </c>
      <c r="AY95" s="178" t="s">
        <v>178</v>
      </c>
      <c r="BK95" s="180">
        <f>SUM(BK96:BK168)</f>
        <v>0</v>
      </c>
    </row>
    <row r="96" spans="2:65" s="1" customFormat="1" ht="16.5" customHeight="1">
      <c r="B96" s="35"/>
      <c r="C96" s="183" t="s">
        <v>83</v>
      </c>
      <c r="D96" s="183" t="s">
        <v>180</v>
      </c>
      <c r="E96" s="184" t="s">
        <v>623</v>
      </c>
      <c r="F96" s="185" t="s">
        <v>624</v>
      </c>
      <c r="G96" s="186" t="s">
        <v>226</v>
      </c>
      <c r="H96" s="187">
        <v>1.08</v>
      </c>
      <c r="I96" s="188"/>
      <c r="J96" s="189">
        <f>ROUND(I96*H96,2)</f>
        <v>0</v>
      </c>
      <c r="K96" s="185" t="s">
        <v>184</v>
      </c>
      <c r="L96" s="39"/>
      <c r="M96" s="190" t="s">
        <v>19</v>
      </c>
      <c r="N96" s="191" t="s">
        <v>46</v>
      </c>
      <c r="O96" s="61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18" t="s">
        <v>185</v>
      </c>
      <c r="AT96" s="18" t="s">
        <v>180</v>
      </c>
      <c r="AU96" s="18" t="s">
        <v>85</v>
      </c>
      <c r="AY96" s="18" t="s">
        <v>178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8" t="s">
        <v>83</v>
      </c>
      <c r="BK96" s="194">
        <f>ROUND(I96*H96,2)</f>
        <v>0</v>
      </c>
      <c r="BL96" s="18" t="s">
        <v>185</v>
      </c>
      <c r="BM96" s="18" t="s">
        <v>5618</v>
      </c>
    </row>
    <row r="97" spans="2:65" s="1" customFormat="1" ht="19.5">
      <c r="B97" s="35"/>
      <c r="C97" s="36"/>
      <c r="D97" s="195" t="s">
        <v>187</v>
      </c>
      <c r="E97" s="36"/>
      <c r="F97" s="196" t="s">
        <v>626</v>
      </c>
      <c r="G97" s="36"/>
      <c r="H97" s="36"/>
      <c r="I97" s="113"/>
      <c r="J97" s="36"/>
      <c r="K97" s="36"/>
      <c r="L97" s="39"/>
      <c r="M97" s="197"/>
      <c r="N97" s="61"/>
      <c r="O97" s="61"/>
      <c r="P97" s="61"/>
      <c r="Q97" s="61"/>
      <c r="R97" s="61"/>
      <c r="S97" s="61"/>
      <c r="T97" s="62"/>
      <c r="AT97" s="18" t="s">
        <v>187</v>
      </c>
      <c r="AU97" s="18" t="s">
        <v>85</v>
      </c>
    </row>
    <row r="98" spans="2:65" s="12" customFormat="1" ht="11.25">
      <c r="B98" s="198"/>
      <c r="C98" s="199"/>
      <c r="D98" s="195" t="s">
        <v>189</v>
      </c>
      <c r="E98" s="200" t="s">
        <v>19</v>
      </c>
      <c r="F98" s="201" t="s">
        <v>5619</v>
      </c>
      <c r="G98" s="199"/>
      <c r="H98" s="200" t="s">
        <v>19</v>
      </c>
      <c r="I98" s="202"/>
      <c r="J98" s="199"/>
      <c r="K98" s="199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189</v>
      </c>
      <c r="AU98" s="207" t="s">
        <v>85</v>
      </c>
      <c r="AV98" s="12" t="s">
        <v>83</v>
      </c>
      <c r="AW98" s="12" t="s">
        <v>35</v>
      </c>
      <c r="AX98" s="12" t="s">
        <v>75</v>
      </c>
      <c r="AY98" s="207" t="s">
        <v>178</v>
      </c>
    </row>
    <row r="99" spans="2:65" s="13" customFormat="1" ht="11.25">
      <c r="B99" s="208"/>
      <c r="C99" s="209"/>
      <c r="D99" s="195" t="s">
        <v>189</v>
      </c>
      <c r="E99" s="210" t="s">
        <v>19</v>
      </c>
      <c r="F99" s="211" t="s">
        <v>5620</v>
      </c>
      <c r="G99" s="209"/>
      <c r="H99" s="212">
        <v>1.08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189</v>
      </c>
      <c r="AU99" s="218" t="s">
        <v>85</v>
      </c>
      <c r="AV99" s="13" t="s">
        <v>85</v>
      </c>
      <c r="AW99" s="13" t="s">
        <v>35</v>
      </c>
      <c r="AX99" s="13" t="s">
        <v>83</v>
      </c>
      <c r="AY99" s="218" t="s">
        <v>178</v>
      </c>
    </row>
    <row r="100" spans="2:65" s="1" customFormat="1" ht="16.5" customHeight="1">
      <c r="B100" s="35"/>
      <c r="C100" s="183" t="s">
        <v>85</v>
      </c>
      <c r="D100" s="183" t="s">
        <v>180</v>
      </c>
      <c r="E100" s="184" t="s">
        <v>631</v>
      </c>
      <c r="F100" s="185" t="s">
        <v>632</v>
      </c>
      <c r="G100" s="186" t="s">
        <v>226</v>
      </c>
      <c r="H100" s="187">
        <v>0.54</v>
      </c>
      <c r="I100" s="188"/>
      <c r="J100" s="189">
        <f>ROUND(I100*H100,2)</f>
        <v>0</v>
      </c>
      <c r="K100" s="185" t="s">
        <v>184</v>
      </c>
      <c r="L100" s="39"/>
      <c r="M100" s="190" t="s">
        <v>19</v>
      </c>
      <c r="N100" s="191" t="s">
        <v>46</v>
      </c>
      <c r="O100" s="61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8" t="s">
        <v>185</v>
      </c>
      <c r="AT100" s="18" t="s">
        <v>180</v>
      </c>
      <c r="AU100" s="18" t="s">
        <v>85</v>
      </c>
      <c r="AY100" s="18" t="s">
        <v>178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8" t="s">
        <v>83</v>
      </c>
      <c r="BK100" s="194">
        <f>ROUND(I100*H100,2)</f>
        <v>0</v>
      </c>
      <c r="BL100" s="18" t="s">
        <v>185</v>
      </c>
      <c r="BM100" s="18" t="s">
        <v>5621</v>
      </c>
    </row>
    <row r="101" spans="2:65" s="1" customFormat="1" ht="19.5">
      <c r="B101" s="35"/>
      <c r="C101" s="36"/>
      <c r="D101" s="195" t="s">
        <v>187</v>
      </c>
      <c r="E101" s="36"/>
      <c r="F101" s="196" t="s">
        <v>634</v>
      </c>
      <c r="G101" s="36"/>
      <c r="H101" s="36"/>
      <c r="I101" s="113"/>
      <c r="J101" s="36"/>
      <c r="K101" s="36"/>
      <c r="L101" s="39"/>
      <c r="M101" s="197"/>
      <c r="N101" s="61"/>
      <c r="O101" s="61"/>
      <c r="P101" s="61"/>
      <c r="Q101" s="61"/>
      <c r="R101" s="61"/>
      <c r="S101" s="61"/>
      <c r="T101" s="62"/>
      <c r="AT101" s="18" t="s">
        <v>187</v>
      </c>
      <c r="AU101" s="18" t="s">
        <v>85</v>
      </c>
    </row>
    <row r="102" spans="2:65" s="12" customFormat="1" ht="11.25">
      <c r="B102" s="198"/>
      <c r="C102" s="199"/>
      <c r="D102" s="195" t="s">
        <v>189</v>
      </c>
      <c r="E102" s="200" t="s">
        <v>19</v>
      </c>
      <c r="F102" s="201" t="s">
        <v>635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189</v>
      </c>
      <c r="AU102" s="207" t="s">
        <v>85</v>
      </c>
      <c r="AV102" s="12" t="s">
        <v>83</v>
      </c>
      <c r="AW102" s="12" t="s">
        <v>35</v>
      </c>
      <c r="AX102" s="12" t="s">
        <v>75</v>
      </c>
      <c r="AY102" s="207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5622</v>
      </c>
      <c r="G103" s="209"/>
      <c r="H103" s="212">
        <v>0.54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83</v>
      </c>
      <c r="AY103" s="218" t="s">
        <v>178</v>
      </c>
    </row>
    <row r="104" spans="2:65" s="1" customFormat="1" ht="16.5" customHeight="1">
      <c r="B104" s="35"/>
      <c r="C104" s="183" t="s">
        <v>198</v>
      </c>
      <c r="D104" s="183" t="s">
        <v>180</v>
      </c>
      <c r="E104" s="184" t="s">
        <v>5623</v>
      </c>
      <c r="F104" s="185" t="s">
        <v>5624</v>
      </c>
      <c r="G104" s="186" t="s">
        <v>226</v>
      </c>
      <c r="H104" s="187">
        <v>5.1449999999999996</v>
      </c>
      <c r="I104" s="188"/>
      <c r="J104" s="189">
        <f>ROUND(I104*H104,2)</f>
        <v>0</v>
      </c>
      <c r="K104" s="185" t="s">
        <v>184</v>
      </c>
      <c r="L104" s="39"/>
      <c r="M104" s="190" t="s">
        <v>19</v>
      </c>
      <c r="N104" s="191" t="s">
        <v>46</v>
      </c>
      <c r="O104" s="61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18" t="s">
        <v>185</v>
      </c>
      <c r="AT104" s="18" t="s">
        <v>180</v>
      </c>
      <c r="AU104" s="18" t="s">
        <v>85</v>
      </c>
      <c r="AY104" s="18" t="s">
        <v>178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83</v>
      </c>
      <c r="BK104" s="194">
        <f>ROUND(I104*H104,2)</f>
        <v>0</v>
      </c>
      <c r="BL104" s="18" t="s">
        <v>185</v>
      </c>
      <c r="BM104" s="18" t="s">
        <v>5625</v>
      </c>
    </row>
    <row r="105" spans="2:65" s="1" customFormat="1" ht="11.25">
      <c r="B105" s="35"/>
      <c r="C105" s="36"/>
      <c r="D105" s="195" t="s">
        <v>187</v>
      </c>
      <c r="E105" s="36"/>
      <c r="F105" s="196" t="s">
        <v>5626</v>
      </c>
      <c r="G105" s="36"/>
      <c r="H105" s="36"/>
      <c r="I105" s="113"/>
      <c r="J105" s="36"/>
      <c r="K105" s="36"/>
      <c r="L105" s="39"/>
      <c r="M105" s="197"/>
      <c r="N105" s="61"/>
      <c r="O105" s="61"/>
      <c r="P105" s="61"/>
      <c r="Q105" s="61"/>
      <c r="R105" s="61"/>
      <c r="S105" s="61"/>
      <c r="T105" s="62"/>
      <c r="AT105" s="18" t="s">
        <v>187</v>
      </c>
      <c r="AU105" s="18" t="s">
        <v>85</v>
      </c>
    </row>
    <row r="106" spans="2:65" s="12" customFormat="1" ht="11.25">
      <c r="B106" s="198"/>
      <c r="C106" s="199"/>
      <c r="D106" s="195" t="s">
        <v>189</v>
      </c>
      <c r="E106" s="200" t="s">
        <v>19</v>
      </c>
      <c r="F106" s="201" t="s">
        <v>5627</v>
      </c>
      <c r="G106" s="199"/>
      <c r="H106" s="200" t="s">
        <v>19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189</v>
      </c>
      <c r="AU106" s="207" t="s">
        <v>85</v>
      </c>
      <c r="AV106" s="12" t="s">
        <v>83</v>
      </c>
      <c r="AW106" s="12" t="s">
        <v>35</v>
      </c>
      <c r="AX106" s="12" t="s">
        <v>75</v>
      </c>
      <c r="AY106" s="207" t="s">
        <v>178</v>
      </c>
    </row>
    <row r="107" spans="2:65" s="13" customFormat="1" ht="11.25">
      <c r="B107" s="208"/>
      <c r="C107" s="209"/>
      <c r="D107" s="195" t="s">
        <v>189</v>
      </c>
      <c r="E107" s="210" t="s">
        <v>19</v>
      </c>
      <c r="F107" s="211" t="s">
        <v>5628</v>
      </c>
      <c r="G107" s="209"/>
      <c r="H107" s="212">
        <v>5.1449999999999996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189</v>
      </c>
      <c r="AU107" s="218" t="s">
        <v>85</v>
      </c>
      <c r="AV107" s="13" t="s">
        <v>85</v>
      </c>
      <c r="AW107" s="13" t="s">
        <v>35</v>
      </c>
      <c r="AX107" s="13" t="s">
        <v>83</v>
      </c>
      <c r="AY107" s="218" t="s">
        <v>178</v>
      </c>
    </row>
    <row r="108" spans="2:65" s="1" customFormat="1" ht="16.5" customHeight="1">
      <c r="B108" s="35"/>
      <c r="C108" s="183" t="s">
        <v>185</v>
      </c>
      <c r="D108" s="183" t="s">
        <v>180</v>
      </c>
      <c r="E108" s="184" t="s">
        <v>5629</v>
      </c>
      <c r="F108" s="185" t="s">
        <v>5630</v>
      </c>
      <c r="G108" s="186" t="s">
        <v>226</v>
      </c>
      <c r="H108" s="187">
        <v>5.1449999999999996</v>
      </c>
      <c r="I108" s="188"/>
      <c r="J108" s="189">
        <f>ROUND(I108*H108,2)</f>
        <v>0</v>
      </c>
      <c r="K108" s="185" t="s">
        <v>184</v>
      </c>
      <c r="L108" s="39"/>
      <c r="M108" s="190" t="s">
        <v>19</v>
      </c>
      <c r="N108" s="191" t="s">
        <v>46</v>
      </c>
      <c r="O108" s="61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AR108" s="18" t="s">
        <v>185</v>
      </c>
      <c r="AT108" s="18" t="s">
        <v>180</v>
      </c>
      <c r="AU108" s="18" t="s">
        <v>85</v>
      </c>
      <c r="AY108" s="18" t="s">
        <v>178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83</v>
      </c>
      <c r="BK108" s="194">
        <f>ROUND(I108*H108,2)</f>
        <v>0</v>
      </c>
      <c r="BL108" s="18" t="s">
        <v>185</v>
      </c>
      <c r="BM108" s="18" t="s">
        <v>5631</v>
      </c>
    </row>
    <row r="109" spans="2:65" s="1" customFormat="1" ht="11.25">
      <c r="B109" s="35"/>
      <c r="C109" s="36"/>
      <c r="D109" s="195" t="s">
        <v>187</v>
      </c>
      <c r="E109" s="36"/>
      <c r="F109" s="196" t="s">
        <v>5632</v>
      </c>
      <c r="G109" s="36"/>
      <c r="H109" s="36"/>
      <c r="I109" s="113"/>
      <c r="J109" s="36"/>
      <c r="K109" s="36"/>
      <c r="L109" s="39"/>
      <c r="M109" s="197"/>
      <c r="N109" s="61"/>
      <c r="O109" s="61"/>
      <c r="P109" s="61"/>
      <c r="Q109" s="61"/>
      <c r="R109" s="61"/>
      <c r="S109" s="61"/>
      <c r="T109" s="62"/>
      <c r="AT109" s="18" t="s">
        <v>187</v>
      </c>
      <c r="AU109" s="18" t="s">
        <v>85</v>
      </c>
    </row>
    <row r="110" spans="2:65" s="12" customFormat="1" ht="11.25">
      <c r="B110" s="198"/>
      <c r="C110" s="199"/>
      <c r="D110" s="195" t="s">
        <v>189</v>
      </c>
      <c r="E110" s="200" t="s">
        <v>19</v>
      </c>
      <c r="F110" s="201" t="s">
        <v>5633</v>
      </c>
      <c r="G110" s="199"/>
      <c r="H110" s="200" t="s">
        <v>19</v>
      </c>
      <c r="I110" s="202"/>
      <c r="J110" s="199"/>
      <c r="K110" s="199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189</v>
      </c>
      <c r="AU110" s="207" t="s">
        <v>85</v>
      </c>
      <c r="AV110" s="12" t="s">
        <v>83</v>
      </c>
      <c r="AW110" s="12" t="s">
        <v>35</v>
      </c>
      <c r="AX110" s="12" t="s">
        <v>75</v>
      </c>
      <c r="AY110" s="207" t="s">
        <v>178</v>
      </c>
    </row>
    <row r="111" spans="2:65" s="13" customFormat="1" ht="11.25">
      <c r="B111" s="208"/>
      <c r="C111" s="209"/>
      <c r="D111" s="195" t="s">
        <v>189</v>
      </c>
      <c r="E111" s="210" t="s">
        <v>19</v>
      </c>
      <c r="F111" s="211" t="s">
        <v>5634</v>
      </c>
      <c r="G111" s="209"/>
      <c r="H111" s="212">
        <v>5.1449999999999996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189</v>
      </c>
      <c r="AU111" s="218" t="s">
        <v>85</v>
      </c>
      <c r="AV111" s="13" t="s">
        <v>85</v>
      </c>
      <c r="AW111" s="13" t="s">
        <v>35</v>
      </c>
      <c r="AX111" s="13" t="s">
        <v>83</v>
      </c>
      <c r="AY111" s="218" t="s">
        <v>178</v>
      </c>
    </row>
    <row r="112" spans="2:65" s="1" customFormat="1" ht="16.5" customHeight="1">
      <c r="B112" s="35"/>
      <c r="C112" s="183" t="s">
        <v>209</v>
      </c>
      <c r="D112" s="183" t="s">
        <v>180</v>
      </c>
      <c r="E112" s="184" t="s">
        <v>5635</v>
      </c>
      <c r="F112" s="185" t="s">
        <v>5636</v>
      </c>
      <c r="G112" s="186" t="s">
        <v>226</v>
      </c>
      <c r="H112" s="187">
        <v>5.1449999999999996</v>
      </c>
      <c r="I112" s="188"/>
      <c r="J112" s="189">
        <f>ROUND(I112*H112,2)</f>
        <v>0</v>
      </c>
      <c r="K112" s="185" t="s">
        <v>184</v>
      </c>
      <c r="L112" s="39"/>
      <c r="M112" s="190" t="s">
        <v>19</v>
      </c>
      <c r="N112" s="191" t="s">
        <v>46</v>
      </c>
      <c r="O112" s="61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18" t="s">
        <v>185</v>
      </c>
      <c r="AT112" s="18" t="s">
        <v>180</v>
      </c>
      <c r="AU112" s="18" t="s">
        <v>85</v>
      </c>
      <c r="AY112" s="18" t="s">
        <v>178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83</v>
      </c>
      <c r="BK112" s="194">
        <f>ROUND(I112*H112,2)</f>
        <v>0</v>
      </c>
      <c r="BL112" s="18" t="s">
        <v>185</v>
      </c>
      <c r="BM112" s="18" t="s">
        <v>5637</v>
      </c>
    </row>
    <row r="113" spans="2:65" s="1" customFormat="1" ht="11.25">
      <c r="B113" s="35"/>
      <c r="C113" s="36"/>
      <c r="D113" s="195" t="s">
        <v>187</v>
      </c>
      <c r="E113" s="36"/>
      <c r="F113" s="196" t="s">
        <v>5638</v>
      </c>
      <c r="G113" s="36"/>
      <c r="H113" s="36"/>
      <c r="I113" s="113"/>
      <c r="J113" s="36"/>
      <c r="K113" s="36"/>
      <c r="L113" s="39"/>
      <c r="M113" s="197"/>
      <c r="N113" s="61"/>
      <c r="O113" s="61"/>
      <c r="P113" s="61"/>
      <c r="Q113" s="61"/>
      <c r="R113" s="61"/>
      <c r="S113" s="61"/>
      <c r="T113" s="62"/>
      <c r="AT113" s="18" t="s">
        <v>187</v>
      </c>
      <c r="AU113" s="18" t="s">
        <v>85</v>
      </c>
    </row>
    <row r="114" spans="2:65" s="12" customFormat="1" ht="11.25">
      <c r="B114" s="198"/>
      <c r="C114" s="199"/>
      <c r="D114" s="195" t="s">
        <v>189</v>
      </c>
      <c r="E114" s="200" t="s">
        <v>19</v>
      </c>
      <c r="F114" s="201" t="s">
        <v>5639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189</v>
      </c>
      <c r="AU114" s="207" t="s">
        <v>85</v>
      </c>
      <c r="AV114" s="12" t="s">
        <v>83</v>
      </c>
      <c r="AW114" s="12" t="s">
        <v>35</v>
      </c>
      <c r="AX114" s="12" t="s">
        <v>75</v>
      </c>
      <c r="AY114" s="207" t="s">
        <v>178</v>
      </c>
    </row>
    <row r="115" spans="2:65" s="13" customFormat="1" ht="11.25">
      <c r="B115" s="208"/>
      <c r="C115" s="209"/>
      <c r="D115" s="195" t="s">
        <v>189</v>
      </c>
      <c r="E115" s="210" t="s">
        <v>19</v>
      </c>
      <c r="F115" s="211" t="s">
        <v>5628</v>
      </c>
      <c r="G115" s="209"/>
      <c r="H115" s="212">
        <v>5.1449999999999996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189</v>
      </c>
      <c r="AU115" s="218" t="s">
        <v>85</v>
      </c>
      <c r="AV115" s="13" t="s">
        <v>85</v>
      </c>
      <c r="AW115" s="13" t="s">
        <v>35</v>
      </c>
      <c r="AX115" s="13" t="s">
        <v>83</v>
      </c>
      <c r="AY115" s="218" t="s">
        <v>178</v>
      </c>
    </row>
    <row r="116" spans="2:65" s="1" customFormat="1" ht="16.5" customHeight="1">
      <c r="B116" s="35"/>
      <c r="C116" s="183" t="s">
        <v>218</v>
      </c>
      <c r="D116" s="183" t="s">
        <v>180</v>
      </c>
      <c r="E116" s="184" t="s">
        <v>5640</v>
      </c>
      <c r="F116" s="185" t="s">
        <v>5641</v>
      </c>
      <c r="G116" s="186" t="s">
        <v>226</v>
      </c>
      <c r="H116" s="187">
        <v>2.573</v>
      </c>
      <c r="I116" s="188"/>
      <c r="J116" s="189">
        <f>ROUND(I116*H116,2)</f>
        <v>0</v>
      </c>
      <c r="K116" s="185" t="s">
        <v>184</v>
      </c>
      <c r="L116" s="39"/>
      <c r="M116" s="190" t="s">
        <v>19</v>
      </c>
      <c r="N116" s="191" t="s">
        <v>46</v>
      </c>
      <c r="O116" s="61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18" t="s">
        <v>185</v>
      </c>
      <c r="AT116" s="18" t="s">
        <v>180</v>
      </c>
      <c r="AU116" s="18" t="s">
        <v>85</v>
      </c>
      <c r="AY116" s="18" t="s">
        <v>178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83</v>
      </c>
      <c r="BK116" s="194">
        <f>ROUND(I116*H116,2)</f>
        <v>0</v>
      </c>
      <c r="BL116" s="18" t="s">
        <v>185</v>
      </c>
      <c r="BM116" s="18" t="s">
        <v>5642</v>
      </c>
    </row>
    <row r="117" spans="2:65" s="1" customFormat="1" ht="11.25">
      <c r="B117" s="35"/>
      <c r="C117" s="36"/>
      <c r="D117" s="195" t="s">
        <v>187</v>
      </c>
      <c r="E117" s="36"/>
      <c r="F117" s="196" t="s">
        <v>5643</v>
      </c>
      <c r="G117" s="36"/>
      <c r="H117" s="36"/>
      <c r="I117" s="113"/>
      <c r="J117" s="36"/>
      <c r="K117" s="36"/>
      <c r="L117" s="39"/>
      <c r="M117" s="197"/>
      <c r="N117" s="61"/>
      <c r="O117" s="61"/>
      <c r="P117" s="61"/>
      <c r="Q117" s="61"/>
      <c r="R117" s="61"/>
      <c r="S117" s="61"/>
      <c r="T117" s="62"/>
      <c r="AT117" s="18" t="s">
        <v>187</v>
      </c>
      <c r="AU117" s="18" t="s">
        <v>85</v>
      </c>
    </row>
    <row r="118" spans="2:65" s="12" customFormat="1" ht="11.25">
      <c r="B118" s="198"/>
      <c r="C118" s="199"/>
      <c r="D118" s="195" t="s">
        <v>189</v>
      </c>
      <c r="E118" s="200" t="s">
        <v>19</v>
      </c>
      <c r="F118" s="201" t="s">
        <v>5644</v>
      </c>
      <c r="G118" s="199"/>
      <c r="H118" s="200" t="s">
        <v>19</v>
      </c>
      <c r="I118" s="202"/>
      <c r="J118" s="199"/>
      <c r="K118" s="199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189</v>
      </c>
      <c r="AU118" s="207" t="s">
        <v>85</v>
      </c>
      <c r="AV118" s="12" t="s">
        <v>83</v>
      </c>
      <c r="AW118" s="12" t="s">
        <v>35</v>
      </c>
      <c r="AX118" s="12" t="s">
        <v>75</v>
      </c>
      <c r="AY118" s="207" t="s">
        <v>178</v>
      </c>
    </row>
    <row r="119" spans="2:65" s="13" customFormat="1" ht="11.25">
      <c r="B119" s="208"/>
      <c r="C119" s="209"/>
      <c r="D119" s="195" t="s">
        <v>189</v>
      </c>
      <c r="E119" s="210" t="s">
        <v>19</v>
      </c>
      <c r="F119" s="211" t="s">
        <v>5645</v>
      </c>
      <c r="G119" s="209"/>
      <c r="H119" s="212">
        <v>2.573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189</v>
      </c>
      <c r="AU119" s="218" t="s">
        <v>85</v>
      </c>
      <c r="AV119" s="13" t="s">
        <v>85</v>
      </c>
      <c r="AW119" s="13" t="s">
        <v>35</v>
      </c>
      <c r="AX119" s="13" t="s">
        <v>83</v>
      </c>
      <c r="AY119" s="218" t="s">
        <v>178</v>
      </c>
    </row>
    <row r="120" spans="2:65" s="1" customFormat="1" ht="16.5" customHeight="1">
      <c r="B120" s="35"/>
      <c r="C120" s="183" t="s">
        <v>223</v>
      </c>
      <c r="D120" s="183" t="s">
        <v>180</v>
      </c>
      <c r="E120" s="184" t="s">
        <v>680</v>
      </c>
      <c r="F120" s="185" t="s">
        <v>681</v>
      </c>
      <c r="G120" s="186" t="s">
        <v>226</v>
      </c>
      <c r="H120" s="187">
        <v>14.7</v>
      </c>
      <c r="I120" s="188"/>
      <c r="J120" s="189">
        <f>ROUND(I120*H120,2)</f>
        <v>0</v>
      </c>
      <c r="K120" s="185" t="s">
        <v>184</v>
      </c>
      <c r="L120" s="39"/>
      <c r="M120" s="190" t="s">
        <v>19</v>
      </c>
      <c r="N120" s="191" t="s">
        <v>46</v>
      </c>
      <c r="O120" s="61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18" t="s">
        <v>185</v>
      </c>
      <c r="AT120" s="18" t="s">
        <v>180</v>
      </c>
      <c r="AU120" s="18" t="s">
        <v>85</v>
      </c>
      <c r="AY120" s="18" t="s">
        <v>178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83</v>
      </c>
      <c r="BK120" s="194">
        <f>ROUND(I120*H120,2)</f>
        <v>0</v>
      </c>
      <c r="BL120" s="18" t="s">
        <v>185</v>
      </c>
      <c r="BM120" s="18" t="s">
        <v>5646</v>
      </c>
    </row>
    <row r="121" spans="2:65" s="1" customFormat="1" ht="19.5">
      <c r="B121" s="35"/>
      <c r="C121" s="36"/>
      <c r="D121" s="195" t="s">
        <v>187</v>
      </c>
      <c r="E121" s="36"/>
      <c r="F121" s="196" t="s">
        <v>683</v>
      </c>
      <c r="G121" s="36"/>
      <c r="H121" s="36"/>
      <c r="I121" s="113"/>
      <c r="J121" s="36"/>
      <c r="K121" s="36"/>
      <c r="L121" s="39"/>
      <c r="M121" s="197"/>
      <c r="N121" s="61"/>
      <c r="O121" s="61"/>
      <c r="P121" s="61"/>
      <c r="Q121" s="61"/>
      <c r="R121" s="61"/>
      <c r="S121" s="61"/>
      <c r="T121" s="62"/>
      <c r="AT121" s="18" t="s">
        <v>187</v>
      </c>
      <c r="AU121" s="18" t="s">
        <v>85</v>
      </c>
    </row>
    <row r="122" spans="2:65" s="12" customFormat="1" ht="11.25">
      <c r="B122" s="198"/>
      <c r="C122" s="199"/>
      <c r="D122" s="195" t="s">
        <v>189</v>
      </c>
      <c r="E122" s="200" t="s">
        <v>19</v>
      </c>
      <c r="F122" s="201" t="s">
        <v>684</v>
      </c>
      <c r="G122" s="199"/>
      <c r="H122" s="200" t="s">
        <v>19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189</v>
      </c>
      <c r="AU122" s="207" t="s">
        <v>85</v>
      </c>
      <c r="AV122" s="12" t="s">
        <v>83</v>
      </c>
      <c r="AW122" s="12" t="s">
        <v>35</v>
      </c>
      <c r="AX122" s="12" t="s">
        <v>75</v>
      </c>
      <c r="AY122" s="207" t="s">
        <v>178</v>
      </c>
    </row>
    <row r="123" spans="2:65" s="13" customFormat="1" ht="11.25">
      <c r="B123" s="208"/>
      <c r="C123" s="209"/>
      <c r="D123" s="195" t="s">
        <v>189</v>
      </c>
      <c r="E123" s="210" t="s">
        <v>19</v>
      </c>
      <c r="F123" s="211" t="s">
        <v>5647</v>
      </c>
      <c r="G123" s="209"/>
      <c r="H123" s="212">
        <v>7.35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189</v>
      </c>
      <c r="AU123" s="218" t="s">
        <v>85</v>
      </c>
      <c r="AV123" s="13" t="s">
        <v>85</v>
      </c>
      <c r="AW123" s="13" t="s">
        <v>35</v>
      </c>
      <c r="AX123" s="13" t="s">
        <v>75</v>
      </c>
      <c r="AY123" s="218" t="s">
        <v>178</v>
      </c>
    </row>
    <row r="124" spans="2:65" s="12" customFormat="1" ht="11.25">
      <c r="B124" s="198"/>
      <c r="C124" s="199"/>
      <c r="D124" s="195" t="s">
        <v>189</v>
      </c>
      <c r="E124" s="200" t="s">
        <v>19</v>
      </c>
      <c r="F124" s="201" t="s">
        <v>686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5647</v>
      </c>
      <c r="G125" s="209"/>
      <c r="H125" s="212">
        <v>7.35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4" customFormat="1" ht="11.25">
      <c r="B126" s="219"/>
      <c r="C126" s="220"/>
      <c r="D126" s="195" t="s">
        <v>189</v>
      </c>
      <c r="E126" s="221" t="s">
        <v>19</v>
      </c>
      <c r="F126" s="222" t="s">
        <v>258</v>
      </c>
      <c r="G126" s="220"/>
      <c r="H126" s="223">
        <v>14.7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189</v>
      </c>
      <c r="AU126" s="229" t="s">
        <v>85</v>
      </c>
      <c r="AV126" s="14" t="s">
        <v>185</v>
      </c>
      <c r="AW126" s="14" t="s">
        <v>35</v>
      </c>
      <c r="AX126" s="14" t="s">
        <v>83</v>
      </c>
      <c r="AY126" s="229" t="s">
        <v>178</v>
      </c>
    </row>
    <row r="127" spans="2:65" s="1" customFormat="1" ht="16.5" customHeight="1">
      <c r="B127" s="35"/>
      <c r="C127" s="183" t="s">
        <v>230</v>
      </c>
      <c r="D127" s="183" t="s">
        <v>180</v>
      </c>
      <c r="E127" s="184" t="s">
        <v>2981</v>
      </c>
      <c r="F127" s="185" t="s">
        <v>2982</v>
      </c>
      <c r="G127" s="186" t="s">
        <v>226</v>
      </c>
      <c r="H127" s="187">
        <v>4.0199999999999996</v>
      </c>
      <c r="I127" s="188"/>
      <c r="J127" s="189">
        <f>ROUND(I127*H127,2)</f>
        <v>0</v>
      </c>
      <c r="K127" s="185" t="s">
        <v>184</v>
      </c>
      <c r="L127" s="39"/>
      <c r="M127" s="190" t="s">
        <v>19</v>
      </c>
      <c r="N127" s="191" t="s">
        <v>46</v>
      </c>
      <c r="O127" s="61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8" t="s">
        <v>185</v>
      </c>
      <c r="AT127" s="18" t="s">
        <v>180</v>
      </c>
      <c r="AU127" s="18" t="s">
        <v>85</v>
      </c>
      <c r="AY127" s="18" t="s">
        <v>178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8" t="s">
        <v>83</v>
      </c>
      <c r="BK127" s="194">
        <f>ROUND(I127*H127,2)</f>
        <v>0</v>
      </c>
      <c r="BL127" s="18" t="s">
        <v>185</v>
      </c>
      <c r="BM127" s="18" t="s">
        <v>5648</v>
      </c>
    </row>
    <row r="128" spans="2:65" s="1" customFormat="1" ht="19.5">
      <c r="B128" s="35"/>
      <c r="C128" s="36"/>
      <c r="D128" s="195" t="s">
        <v>187</v>
      </c>
      <c r="E128" s="36"/>
      <c r="F128" s="196" t="s">
        <v>2984</v>
      </c>
      <c r="G128" s="36"/>
      <c r="H128" s="36"/>
      <c r="I128" s="113"/>
      <c r="J128" s="36"/>
      <c r="K128" s="36"/>
      <c r="L128" s="39"/>
      <c r="M128" s="197"/>
      <c r="N128" s="61"/>
      <c r="O128" s="61"/>
      <c r="P128" s="61"/>
      <c r="Q128" s="61"/>
      <c r="R128" s="61"/>
      <c r="S128" s="61"/>
      <c r="T128" s="62"/>
      <c r="AT128" s="18" t="s">
        <v>187</v>
      </c>
      <c r="AU128" s="18" t="s">
        <v>85</v>
      </c>
    </row>
    <row r="129" spans="2:65" s="12" customFormat="1" ht="11.25">
      <c r="B129" s="198"/>
      <c r="C129" s="199"/>
      <c r="D129" s="195" t="s">
        <v>189</v>
      </c>
      <c r="E129" s="200" t="s">
        <v>19</v>
      </c>
      <c r="F129" s="201" t="s">
        <v>691</v>
      </c>
      <c r="G129" s="199"/>
      <c r="H129" s="200" t="s">
        <v>19</v>
      </c>
      <c r="I129" s="202"/>
      <c r="J129" s="199"/>
      <c r="K129" s="199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189</v>
      </c>
      <c r="AU129" s="207" t="s">
        <v>85</v>
      </c>
      <c r="AV129" s="12" t="s">
        <v>83</v>
      </c>
      <c r="AW129" s="12" t="s">
        <v>35</v>
      </c>
      <c r="AX129" s="12" t="s">
        <v>75</v>
      </c>
      <c r="AY129" s="207" t="s">
        <v>178</v>
      </c>
    </row>
    <row r="130" spans="2:65" s="13" customFormat="1" ht="11.25">
      <c r="B130" s="208"/>
      <c r="C130" s="209"/>
      <c r="D130" s="195" t="s">
        <v>189</v>
      </c>
      <c r="E130" s="210" t="s">
        <v>19</v>
      </c>
      <c r="F130" s="211" t="s">
        <v>5649</v>
      </c>
      <c r="G130" s="209"/>
      <c r="H130" s="212">
        <v>1.08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189</v>
      </c>
      <c r="AU130" s="218" t="s">
        <v>85</v>
      </c>
      <c r="AV130" s="13" t="s">
        <v>85</v>
      </c>
      <c r="AW130" s="13" t="s">
        <v>35</v>
      </c>
      <c r="AX130" s="13" t="s">
        <v>75</v>
      </c>
      <c r="AY130" s="218" t="s">
        <v>178</v>
      </c>
    </row>
    <row r="131" spans="2:65" s="13" customFormat="1" ht="11.25">
      <c r="B131" s="208"/>
      <c r="C131" s="209"/>
      <c r="D131" s="195" t="s">
        <v>189</v>
      </c>
      <c r="E131" s="210" t="s">
        <v>19</v>
      </c>
      <c r="F131" s="211" t="s">
        <v>5650</v>
      </c>
      <c r="G131" s="209"/>
      <c r="H131" s="212">
        <v>10.29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75</v>
      </c>
      <c r="AY131" s="218" t="s">
        <v>178</v>
      </c>
    </row>
    <row r="132" spans="2:65" s="15" customFormat="1" ht="11.25">
      <c r="B132" s="230"/>
      <c r="C132" s="231"/>
      <c r="D132" s="195" t="s">
        <v>189</v>
      </c>
      <c r="E132" s="232" t="s">
        <v>19</v>
      </c>
      <c r="F132" s="233" t="s">
        <v>274</v>
      </c>
      <c r="G132" s="231"/>
      <c r="H132" s="234">
        <v>11.37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189</v>
      </c>
      <c r="AU132" s="240" t="s">
        <v>85</v>
      </c>
      <c r="AV132" s="15" t="s">
        <v>198</v>
      </c>
      <c r="AW132" s="15" t="s">
        <v>35</v>
      </c>
      <c r="AX132" s="15" t="s">
        <v>75</v>
      </c>
      <c r="AY132" s="240" t="s">
        <v>178</v>
      </c>
    </row>
    <row r="133" spans="2:65" s="13" customFormat="1" ht="11.25">
      <c r="B133" s="208"/>
      <c r="C133" s="209"/>
      <c r="D133" s="195" t="s">
        <v>189</v>
      </c>
      <c r="E133" s="210" t="s">
        <v>19</v>
      </c>
      <c r="F133" s="211" t="s">
        <v>5651</v>
      </c>
      <c r="G133" s="209"/>
      <c r="H133" s="212">
        <v>-7.35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189</v>
      </c>
      <c r="AU133" s="218" t="s">
        <v>85</v>
      </c>
      <c r="AV133" s="13" t="s">
        <v>85</v>
      </c>
      <c r="AW133" s="13" t="s">
        <v>35</v>
      </c>
      <c r="AX133" s="13" t="s">
        <v>75</v>
      </c>
      <c r="AY133" s="218" t="s">
        <v>178</v>
      </c>
    </row>
    <row r="134" spans="2:65" s="14" customFormat="1" ht="11.25">
      <c r="B134" s="219"/>
      <c r="C134" s="220"/>
      <c r="D134" s="195" t="s">
        <v>189</v>
      </c>
      <c r="E134" s="221" t="s">
        <v>19</v>
      </c>
      <c r="F134" s="222" t="s">
        <v>258</v>
      </c>
      <c r="G134" s="220"/>
      <c r="H134" s="223">
        <v>4.0199999999999996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189</v>
      </c>
      <c r="AU134" s="229" t="s">
        <v>85</v>
      </c>
      <c r="AV134" s="14" t="s">
        <v>185</v>
      </c>
      <c r="AW134" s="14" t="s">
        <v>35</v>
      </c>
      <c r="AX134" s="14" t="s">
        <v>83</v>
      </c>
      <c r="AY134" s="229" t="s">
        <v>178</v>
      </c>
    </row>
    <row r="135" spans="2:65" s="1" customFormat="1" ht="16.5" customHeight="1">
      <c r="B135" s="35"/>
      <c r="C135" s="183" t="s">
        <v>216</v>
      </c>
      <c r="D135" s="183" t="s">
        <v>180</v>
      </c>
      <c r="E135" s="184" t="s">
        <v>695</v>
      </c>
      <c r="F135" s="185" t="s">
        <v>696</v>
      </c>
      <c r="G135" s="186" t="s">
        <v>226</v>
      </c>
      <c r="H135" s="187">
        <v>18.72</v>
      </c>
      <c r="I135" s="188"/>
      <c r="J135" s="189">
        <f>ROUND(I135*H135,2)</f>
        <v>0</v>
      </c>
      <c r="K135" s="185" t="s">
        <v>184</v>
      </c>
      <c r="L135" s="39"/>
      <c r="M135" s="190" t="s">
        <v>19</v>
      </c>
      <c r="N135" s="191" t="s">
        <v>46</v>
      </c>
      <c r="O135" s="61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8" t="s">
        <v>185</v>
      </c>
      <c r="AT135" s="18" t="s">
        <v>180</v>
      </c>
      <c r="AU135" s="18" t="s">
        <v>85</v>
      </c>
      <c r="AY135" s="18" t="s">
        <v>178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83</v>
      </c>
      <c r="BK135" s="194">
        <f>ROUND(I135*H135,2)</f>
        <v>0</v>
      </c>
      <c r="BL135" s="18" t="s">
        <v>185</v>
      </c>
      <c r="BM135" s="18" t="s">
        <v>5652</v>
      </c>
    </row>
    <row r="136" spans="2:65" s="1" customFormat="1" ht="11.25">
      <c r="B136" s="35"/>
      <c r="C136" s="36"/>
      <c r="D136" s="195" t="s">
        <v>187</v>
      </c>
      <c r="E136" s="36"/>
      <c r="F136" s="196" t="s">
        <v>698</v>
      </c>
      <c r="G136" s="36"/>
      <c r="H136" s="36"/>
      <c r="I136" s="113"/>
      <c r="J136" s="36"/>
      <c r="K136" s="36"/>
      <c r="L136" s="39"/>
      <c r="M136" s="197"/>
      <c r="N136" s="61"/>
      <c r="O136" s="61"/>
      <c r="P136" s="61"/>
      <c r="Q136" s="61"/>
      <c r="R136" s="61"/>
      <c r="S136" s="61"/>
      <c r="T136" s="62"/>
      <c r="AT136" s="18" t="s">
        <v>187</v>
      </c>
      <c r="AU136" s="18" t="s">
        <v>85</v>
      </c>
    </row>
    <row r="137" spans="2:65" s="12" customFormat="1" ht="11.25">
      <c r="B137" s="198"/>
      <c r="C137" s="199"/>
      <c r="D137" s="195" t="s">
        <v>189</v>
      </c>
      <c r="E137" s="200" t="s">
        <v>19</v>
      </c>
      <c r="F137" s="201" t="s">
        <v>5653</v>
      </c>
      <c r="G137" s="199"/>
      <c r="H137" s="200" t="s">
        <v>19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189</v>
      </c>
      <c r="AU137" s="207" t="s">
        <v>85</v>
      </c>
      <c r="AV137" s="12" t="s">
        <v>83</v>
      </c>
      <c r="AW137" s="12" t="s">
        <v>35</v>
      </c>
      <c r="AX137" s="12" t="s">
        <v>75</v>
      </c>
      <c r="AY137" s="207" t="s">
        <v>178</v>
      </c>
    </row>
    <row r="138" spans="2:65" s="13" customFormat="1" ht="11.25">
      <c r="B138" s="208"/>
      <c r="C138" s="209"/>
      <c r="D138" s="195" t="s">
        <v>189</v>
      </c>
      <c r="E138" s="210" t="s">
        <v>19</v>
      </c>
      <c r="F138" s="211" t="s">
        <v>5649</v>
      </c>
      <c r="G138" s="209"/>
      <c r="H138" s="212">
        <v>1.08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189</v>
      </c>
      <c r="AU138" s="218" t="s">
        <v>85</v>
      </c>
      <c r="AV138" s="13" t="s">
        <v>85</v>
      </c>
      <c r="AW138" s="13" t="s">
        <v>35</v>
      </c>
      <c r="AX138" s="13" t="s">
        <v>75</v>
      </c>
      <c r="AY138" s="218" t="s">
        <v>178</v>
      </c>
    </row>
    <row r="139" spans="2:65" s="13" customFormat="1" ht="11.25">
      <c r="B139" s="208"/>
      <c r="C139" s="209"/>
      <c r="D139" s="195" t="s">
        <v>189</v>
      </c>
      <c r="E139" s="210" t="s">
        <v>19</v>
      </c>
      <c r="F139" s="211" t="s">
        <v>5650</v>
      </c>
      <c r="G139" s="209"/>
      <c r="H139" s="212">
        <v>10.29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189</v>
      </c>
      <c r="AU139" s="218" t="s">
        <v>85</v>
      </c>
      <c r="AV139" s="13" t="s">
        <v>85</v>
      </c>
      <c r="AW139" s="13" t="s">
        <v>35</v>
      </c>
      <c r="AX139" s="13" t="s">
        <v>75</v>
      </c>
      <c r="AY139" s="218" t="s">
        <v>178</v>
      </c>
    </row>
    <row r="140" spans="2:65" s="12" customFormat="1" ht="11.25">
      <c r="B140" s="198"/>
      <c r="C140" s="199"/>
      <c r="D140" s="195" t="s">
        <v>189</v>
      </c>
      <c r="E140" s="200" t="s">
        <v>19</v>
      </c>
      <c r="F140" s="201" t="s">
        <v>701</v>
      </c>
      <c r="G140" s="199"/>
      <c r="H140" s="200" t="s">
        <v>19</v>
      </c>
      <c r="I140" s="202"/>
      <c r="J140" s="199"/>
      <c r="K140" s="199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189</v>
      </c>
      <c r="AU140" s="207" t="s">
        <v>85</v>
      </c>
      <c r="AV140" s="12" t="s">
        <v>83</v>
      </c>
      <c r="AW140" s="12" t="s">
        <v>35</v>
      </c>
      <c r="AX140" s="12" t="s">
        <v>75</v>
      </c>
      <c r="AY140" s="207" t="s">
        <v>178</v>
      </c>
    </row>
    <row r="141" spans="2:65" s="13" customFormat="1" ht="11.25">
      <c r="B141" s="208"/>
      <c r="C141" s="209"/>
      <c r="D141" s="195" t="s">
        <v>189</v>
      </c>
      <c r="E141" s="210" t="s">
        <v>19</v>
      </c>
      <c r="F141" s="211" t="s">
        <v>5647</v>
      </c>
      <c r="G141" s="209"/>
      <c r="H141" s="212">
        <v>7.35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75</v>
      </c>
      <c r="AY141" s="218" t="s">
        <v>178</v>
      </c>
    </row>
    <row r="142" spans="2:65" s="14" customFormat="1" ht="11.25">
      <c r="B142" s="219"/>
      <c r="C142" s="220"/>
      <c r="D142" s="195" t="s">
        <v>189</v>
      </c>
      <c r="E142" s="221" t="s">
        <v>19</v>
      </c>
      <c r="F142" s="222" t="s">
        <v>258</v>
      </c>
      <c r="G142" s="220"/>
      <c r="H142" s="223">
        <v>18.72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189</v>
      </c>
      <c r="AU142" s="229" t="s">
        <v>85</v>
      </c>
      <c r="AV142" s="14" t="s">
        <v>185</v>
      </c>
      <c r="AW142" s="14" t="s">
        <v>35</v>
      </c>
      <c r="AX142" s="14" t="s">
        <v>83</v>
      </c>
      <c r="AY142" s="229" t="s">
        <v>178</v>
      </c>
    </row>
    <row r="143" spans="2:65" s="1" customFormat="1" ht="16.5" customHeight="1">
      <c r="B143" s="35"/>
      <c r="C143" s="183" t="s">
        <v>243</v>
      </c>
      <c r="D143" s="183" t="s">
        <v>180</v>
      </c>
      <c r="E143" s="184" t="s">
        <v>702</v>
      </c>
      <c r="F143" s="185" t="s">
        <v>703</v>
      </c>
      <c r="G143" s="186" t="s">
        <v>226</v>
      </c>
      <c r="H143" s="187">
        <v>11.37</v>
      </c>
      <c r="I143" s="188"/>
      <c r="J143" s="189">
        <f>ROUND(I143*H143,2)</f>
        <v>0</v>
      </c>
      <c r="K143" s="185" t="s">
        <v>184</v>
      </c>
      <c r="L143" s="39"/>
      <c r="M143" s="190" t="s">
        <v>19</v>
      </c>
      <c r="N143" s="191" t="s">
        <v>46</v>
      </c>
      <c r="O143" s="61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18" t="s">
        <v>185</v>
      </c>
      <c r="AT143" s="18" t="s">
        <v>180</v>
      </c>
      <c r="AU143" s="18" t="s">
        <v>85</v>
      </c>
      <c r="AY143" s="18" t="s">
        <v>178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83</v>
      </c>
      <c r="BK143" s="194">
        <f>ROUND(I143*H143,2)</f>
        <v>0</v>
      </c>
      <c r="BL143" s="18" t="s">
        <v>185</v>
      </c>
      <c r="BM143" s="18" t="s">
        <v>5654</v>
      </c>
    </row>
    <row r="144" spans="2:65" s="1" customFormat="1" ht="11.25">
      <c r="B144" s="35"/>
      <c r="C144" s="36"/>
      <c r="D144" s="195" t="s">
        <v>187</v>
      </c>
      <c r="E144" s="36"/>
      <c r="F144" s="196" t="s">
        <v>703</v>
      </c>
      <c r="G144" s="36"/>
      <c r="H144" s="36"/>
      <c r="I144" s="113"/>
      <c r="J144" s="36"/>
      <c r="K144" s="36"/>
      <c r="L144" s="39"/>
      <c r="M144" s="197"/>
      <c r="N144" s="61"/>
      <c r="O144" s="61"/>
      <c r="P144" s="61"/>
      <c r="Q144" s="61"/>
      <c r="R144" s="61"/>
      <c r="S144" s="61"/>
      <c r="T144" s="62"/>
      <c r="AT144" s="18" t="s">
        <v>187</v>
      </c>
      <c r="AU144" s="18" t="s">
        <v>85</v>
      </c>
    </row>
    <row r="145" spans="2:65" s="12" customFormat="1" ht="11.25">
      <c r="B145" s="198"/>
      <c r="C145" s="199"/>
      <c r="D145" s="195" t="s">
        <v>189</v>
      </c>
      <c r="E145" s="200" t="s">
        <v>19</v>
      </c>
      <c r="F145" s="201" t="s">
        <v>705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189</v>
      </c>
      <c r="AU145" s="207" t="s">
        <v>85</v>
      </c>
      <c r="AV145" s="12" t="s">
        <v>83</v>
      </c>
      <c r="AW145" s="12" t="s">
        <v>35</v>
      </c>
      <c r="AX145" s="12" t="s">
        <v>75</v>
      </c>
      <c r="AY145" s="207" t="s">
        <v>178</v>
      </c>
    </row>
    <row r="146" spans="2:65" s="13" customFormat="1" ht="11.25">
      <c r="B146" s="208"/>
      <c r="C146" s="209"/>
      <c r="D146" s="195" t="s">
        <v>189</v>
      </c>
      <c r="E146" s="210" t="s">
        <v>19</v>
      </c>
      <c r="F146" s="211" t="s">
        <v>5647</v>
      </c>
      <c r="G146" s="209"/>
      <c r="H146" s="212">
        <v>7.35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189</v>
      </c>
      <c r="AU146" s="218" t="s">
        <v>85</v>
      </c>
      <c r="AV146" s="13" t="s">
        <v>85</v>
      </c>
      <c r="AW146" s="13" t="s">
        <v>35</v>
      </c>
      <c r="AX146" s="13" t="s">
        <v>75</v>
      </c>
      <c r="AY146" s="218" t="s">
        <v>178</v>
      </c>
    </row>
    <row r="147" spans="2:65" s="12" customFormat="1" ht="11.25">
      <c r="B147" s="198"/>
      <c r="C147" s="199"/>
      <c r="D147" s="195" t="s">
        <v>189</v>
      </c>
      <c r="E147" s="200" t="s">
        <v>19</v>
      </c>
      <c r="F147" s="201" t="s">
        <v>706</v>
      </c>
      <c r="G147" s="199"/>
      <c r="H147" s="200" t="s">
        <v>19</v>
      </c>
      <c r="I147" s="202"/>
      <c r="J147" s="199"/>
      <c r="K147" s="199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189</v>
      </c>
      <c r="AU147" s="207" t="s">
        <v>85</v>
      </c>
      <c r="AV147" s="12" t="s">
        <v>83</v>
      </c>
      <c r="AW147" s="12" t="s">
        <v>35</v>
      </c>
      <c r="AX147" s="12" t="s">
        <v>75</v>
      </c>
      <c r="AY147" s="207" t="s">
        <v>178</v>
      </c>
    </row>
    <row r="148" spans="2:65" s="13" customFormat="1" ht="11.25">
      <c r="B148" s="208"/>
      <c r="C148" s="209"/>
      <c r="D148" s="195" t="s">
        <v>189</v>
      </c>
      <c r="E148" s="210" t="s">
        <v>19</v>
      </c>
      <c r="F148" s="211" t="s">
        <v>5655</v>
      </c>
      <c r="G148" s="209"/>
      <c r="H148" s="212">
        <v>4.0199999999999996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189</v>
      </c>
      <c r="AU148" s="218" t="s">
        <v>85</v>
      </c>
      <c r="AV148" s="13" t="s">
        <v>85</v>
      </c>
      <c r="AW148" s="13" t="s">
        <v>35</v>
      </c>
      <c r="AX148" s="13" t="s">
        <v>75</v>
      </c>
      <c r="AY148" s="218" t="s">
        <v>178</v>
      </c>
    </row>
    <row r="149" spans="2:65" s="14" customFormat="1" ht="11.25">
      <c r="B149" s="219"/>
      <c r="C149" s="220"/>
      <c r="D149" s="195" t="s">
        <v>189</v>
      </c>
      <c r="E149" s="221" t="s">
        <v>19</v>
      </c>
      <c r="F149" s="222" t="s">
        <v>258</v>
      </c>
      <c r="G149" s="220"/>
      <c r="H149" s="223">
        <v>11.37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189</v>
      </c>
      <c r="AU149" s="229" t="s">
        <v>85</v>
      </c>
      <c r="AV149" s="14" t="s">
        <v>185</v>
      </c>
      <c r="AW149" s="14" t="s">
        <v>35</v>
      </c>
      <c r="AX149" s="14" t="s">
        <v>83</v>
      </c>
      <c r="AY149" s="229" t="s">
        <v>178</v>
      </c>
    </row>
    <row r="150" spans="2:65" s="1" customFormat="1" ht="22.5" customHeight="1">
      <c r="B150" s="35"/>
      <c r="C150" s="183" t="s">
        <v>249</v>
      </c>
      <c r="D150" s="183" t="s">
        <v>180</v>
      </c>
      <c r="E150" s="184" t="s">
        <v>708</v>
      </c>
      <c r="F150" s="185" t="s">
        <v>709</v>
      </c>
      <c r="G150" s="186" t="s">
        <v>362</v>
      </c>
      <c r="H150" s="187">
        <v>6.4320000000000004</v>
      </c>
      <c r="I150" s="188"/>
      <c r="J150" s="189">
        <f>ROUND(I150*H150,2)</f>
        <v>0</v>
      </c>
      <c r="K150" s="185" t="s">
        <v>487</v>
      </c>
      <c r="L150" s="39"/>
      <c r="M150" s="190" t="s">
        <v>19</v>
      </c>
      <c r="N150" s="191" t="s">
        <v>46</v>
      </c>
      <c r="O150" s="61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8" t="s">
        <v>185</v>
      </c>
      <c r="AT150" s="18" t="s">
        <v>180</v>
      </c>
      <c r="AU150" s="18" t="s">
        <v>85</v>
      </c>
      <c r="AY150" s="18" t="s">
        <v>178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83</v>
      </c>
      <c r="BK150" s="194">
        <f>ROUND(I150*H150,2)</f>
        <v>0</v>
      </c>
      <c r="BL150" s="18" t="s">
        <v>185</v>
      </c>
      <c r="BM150" s="18" t="s">
        <v>5656</v>
      </c>
    </row>
    <row r="151" spans="2:65" s="1" customFormat="1" ht="11.25">
      <c r="B151" s="35"/>
      <c r="C151" s="36"/>
      <c r="D151" s="195" t="s">
        <v>187</v>
      </c>
      <c r="E151" s="36"/>
      <c r="F151" s="196" t="s">
        <v>427</v>
      </c>
      <c r="G151" s="36"/>
      <c r="H151" s="36"/>
      <c r="I151" s="113"/>
      <c r="J151" s="36"/>
      <c r="K151" s="36"/>
      <c r="L151" s="39"/>
      <c r="M151" s="197"/>
      <c r="N151" s="61"/>
      <c r="O151" s="61"/>
      <c r="P151" s="61"/>
      <c r="Q151" s="61"/>
      <c r="R151" s="61"/>
      <c r="S151" s="61"/>
      <c r="T151" s="62"/>
      <c r="AT151" s="18" t="s">
        <v>187</v>
      </c>
      <c r="AU151" s="18" t="s">
        <v>85</v>
      </c>
    </row>
    <row r="152" spans="2:65" s="12" customFormat="1" ht="11.25">
      <c r="B152" s="198"/>
      <c r="C152" s="199"/>
      <c r="D152" s="195" t="s">
        <v>189</v>
      </c>
      <c r="E152" s="200" t="s">
        <v>19</v>
      </c>
      <c r="F152" s="201" t="s">
        <v>711</v>
      </c>
      <c r="G152" s="199"/>
      <c r="H152" s="200" t="s">
        <v>19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189</v>
      </c>
      <c r="AU152" s="207" t="s">
        <v>85</v>
      </c>
      <c r="AV152" s="12" t="s">
        <v>83</v>
      </c>
      <c r="AW152" s="12" t="s">
        <v>35</v>
      </c>
      <c r="AX152" s="12" t="s">
        <v>75</v>
      </c>
      <c r="AY152" s="207" t="s">
        <v>178</v>
      </c>
    </row>
    <row r="153" spans="2:65" s="13" customFormat="1" ht="11.25">
      <c r="B153" s="208"/>
      <c r="C153" s="209"/>
      <c r="D153" s="195" t="s">
        <v>189</v>
      </c>
      <c r="E153" s="210" t="s">
        <v>19</v>
      </c>
      <c r="F153" s="211" t="s">
        <v>5657</v>
      </c>
      <c r="G153" s="209"/>
      <c r="H153" s="212">
        <v>6.4320000000000004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189</v>
      </c>
      <c r="AU153" s="218" t="s">
        <v>85</v>
      </c>
      <c r="AV153" s="13" t="s">
        <v>85</v>
      </c>
      <c r="AW153" s="13" t="s">
        <v>35</v>
      </c>
      <c r="AX153" s="13" t="s">
        <v>83</v>
      </c>
      <c r="AY153" s="218" t="s">
        <v>178</v>
      </c>
    </row>
    <row r="154" spans="2:65" s="1" customFormat="1" ht="16.5" customHeight="1">
      <c r="B154" s="35"/>
      <c r="C154" s="183" t="s">
        <v>259</v>
      </c>
      <c r="D154" s="183" t="s">
        <v>180</v>
      </c>
      <c r="E154" s="184" t="s">
        <v>713</v>
      </c>
      <c r="F154" s="185" t="s">
        <v>714</v>
      </c>
      <c r="G154" s="186" t="s">
        <v>226</v>
      </c>
      <c r="H154" s="187">
        <v>7.35</v>
      </c>
      <c r="I154" s="188"/>
      <c r="J154" s="189">
        <f>ROUND(I154*H154,2)</f>
        <v>0</v>
      </c>
      <c r="K154" s="185" t="s">
        <v>184</v>
      </c>
      <c r="L154" s="39"/>
      <c r="M154" s="190" t="s">
        <v>19</v>
      </c>
      <c r="N154" s="191" t="s">
        <v>46</v>
      </c>
      <c r="O154" s="61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8" t="s">
        <v>185</v>
      </c>
      <c r="AT154" s="18" t="s">
        <v>180</v>
      </c>
      <c r="AU154" s="18" t="s">
        <v>85</v>
      </c>
      <c r="AY154" s="18" t="s">
        <v>178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83</v>
      </c>
      <c r="BK154" s="194">
        <f>ROUND(I154*H154,2)</f>
        <v>0</v>
      </c>
      <c r="BL154" s="18" t="s">
        <v>185</v>
      </c>
      <c r="BM154" s="18" t="s">
        <v>5658</v>
      </c>
    </row>
    <row r="155" spans="2:65" s="1" customFormat="1" ht="19.5">
      <c r="B155" s="35"/>
      <c r="C155" s="36"/>
      <c r="D155" s="195" t="s">
        <v>187</v>
      </c>
      <c r="E155" s="36"/>
      <c r="F155" s="196" t="s">
        <v>716</v>
      </c>
      <c r="G155" s="36"/>
      <c r="H155" s="36"/>
      <c r="I155" s="113"/>
      <c r="J155" s="36"/>
      <c r="K155" s="36"/>
      <c r="L155" s="39"/>
      <c r="M155" s="197"/>
      <c r="N155" s="61"/>
      <c r="O155" s="61"/>
      <c r="P155" s="61"/>
      <c r="Q155" s="61"/>
      <c r="R155" s="61"/>
      <c r="S155" s="61"/>
      <c r="T155" s="62"/>
      <c r="AT155" s="18" t="s">
        <v>187</v>
      </c>
      <c r="AU155" s="18" t="s">
        <v>85</v>
      </c>
    </row>
    <row r="156" spans="2:65" s="12" customFormat="1" ht="11.25">
      <c r="B156" s="198"/>
      <c r="C156" s="199"/>
      <c r="D156" s="195" t="s">
        <v>189</v>
      </c>
      <c r="E156" s="200" t="s">
        <v>19</v>
      </c>
      <c r="F156" s="201" t="s">
        <v>5659</v>
      </c>
      <c r="G156" s="199"/>
      <c r="H156" s="200" t="s">
        <v>19</v>
      </c>
      <c r="I156" s="202"/>
      <c r="J156" s="199"/>
      <c r="K156" s="199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189</v>
      </c>
      <c r="AU156" s="207" t="s">
        <v>85</v>
      </c>
      <c r="AV156" s="12" t="s">
        <v>83</v>
      </c>
      <c r="AW156" s="12" t="s">
        <v>35</v>
      </c>
      <c r="AX156" s="12" t="s">
        <v>75</v>
      </c>
      <c r="AY156" s="207" t="s">
        <v>178</v>
      </c>
    </row>
    <row r="157" spans="2:65" s="13" customFormat="1" ht="11.25">
      <c r="B157" s="208"/>
      <c r="C157" s="209"/>
      <c r="D157" s="195" t="s">
        <v>189</v>
      </c>
      <c r="E157" s="210" t="s">
        <v>19</v>
      </c>
      <c r="F157" s="211" t="s">
        <v>5660</v>
      </c>
      <c r="G157" s="209"/>
      <c r="H157" s="212">
        <v>7.35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189</v>
      </c>
      <c r="AU157" s="218" t="s">
        <v>85</v>
      </c>
      <c r="AV157" s="13" t="s">
        <v>85</v>
      </c>
      <c r="AW157" s="13" t="s">
        <v>35</v>
      </c>
      <c r="AX157" s="13" t="s">
        <v>83</v>
      </c>
      <c r="AY157" s="218" t="s">
        <v>178</v>
      </c>
    </row>
    <row r="158" spans="2:65" s="1" customFormat="1" ht="16.5" customHeight="1">
      <c r="B158" s="35"/>
      <c r="C158" s="183" t="s">
        <v>266</v>
      </c>
      <c r="D158" s="183" t="s">
        <v>180</v>
      </c>
      <c r="E158" s="184" t="s">
        <v>713</v>
      </c>
      <c r="F158" s="185" t="s">
        <v>714</v>
      </c>
      <c r="G158" s="186" t="s">
        <v>226</v>
      </c>
      <c r="H158" s="187">
        <v>0.9</v>
      </c>
      <c r="I158" s="188"/>
      <c r="J158" s="189">
        <f>ROUND(I158*H158,2)</f>
        <v>0</v>
      </c>
      <c r="K158" s="185" t="s">
        <v>184</v>
      </c>
      <c r="L158" s="39"/>
      <c r="M158" s="190" t="s">
        <v>19</v>
      </c>
      <c r="N158" s="191" t="s">
        <v>46</v>
      </c>
      <c r="O158" s="6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18" t="s">
        <v>185</v>
      </c>
      <c r="AT158" s="18" t="s">
        <v>180</v>
      </c>
      <c r="AU158" s="18" t="s">
        <v>85</v>
      </c>
      <c r="AY158" s="18" t="s">
        <v>178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83</v>
      </c>
      <c r="BK158" s="194">
        <f>ROUND(I158*H158,2)</f>
        <v>0</v>
      </c>
      <c r="BL158" s="18" t="s">
        <v>185</v>
      </c>
      <c r="BM158" s="18" t="s">
        <v>5661</v>
      </c>
    </row>
    <row r="159" spans="2:65" s="1" customFormat="1" ht="19.5">
      <c r="B159" s="35"/>
      <c r="C159" s="36"/>
      <c r="D159" s="195" t="s">
        <v>187</v>
      </c>
      <c r="E159" s="36"/>
      <c r="F159" s="196" t="s">
        <v>716</v>
      </c>
      <c r="G159" s="36"/>
      <c r="H159" s="36"/>
      <c r="I159" s="113"/>
      <c r="J159" s="36"/>
      <c r="K159" s="36"/>
      <c r="L159" s="39"/>
      <c r="M159" s="197"/>
      <c r="N159" s="61"/>
      <c r="O159" s="61"/>
      <c r="P159" s="61"/>
      <c r="Q159" s="61"/>
      <c r="R159" s="61"/>
      <c r="S159" s="61"/>
      <c r="T159" s="62"/>
      <c r="AT159" s="18" t="s">
        <v>187</v>
      </c>
      <c r="AU159" s="18" t="s">
        <v>85</v>
      </c>
    </row>
    <row r="160" spans="2:65" s="12" customFormat="1" ht="11.25">
      <c r="B160" s="198"/>
      <c r="C160" s="199"/>
      <c r="D160" s="195" t="s">
        <v>189</v>
      </c>
      <c r="E160" s="200" t="s">
        <v>19</v>
      </c>
      <c r="F160" s="201" t="s">
        <v>5662</v>
      </c>
      <c r="G160" s="199"/>
      <c r="H160" s="200" t="s">
        <v>19</v>
      </c>
      <c r="I160" s="202"/>
      <c r="J160" s="199"/>
      <c r="K160" s="199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189</v>
      </c>
      <c r="AU160" s="207" t="s">
        <v>85</v>
      </c>
      <c r="AV160" s="12" t="s">
        <v>83</v>
      </c>
      <c r="AW160" s="12" t="s">
        <v>35</v>
      </c>
      <c r="AX160" s="12" t="s">
        <v>75</v>
      </c>
      <c r="AY160" s="207" t="s">
        <v>178</v>
      </c>
    </row>
    <row r="161" spans="2:65" s="13" customFormat="1" ht="11.25">
      <c r="B161" s="208"/>
      <c r="C161" s="209"/>
      <c r="D161" s="195" t="s">
        <v>189</v>
      </c>
      <c r="E161" s="210" t="s">
        <v>19</v>
      </c>
      <c r="F161" s="211" t="s">
        <v>5663</v>
      </c>
      <c r="G161" s="209"/>
      <c r="H161" s="212">
        <v>0.9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189</v>
      </c>
      <c r="AU161" s="218" t="s">
        <v>85</v>
      </c>
      <c r="AV161" s="13" t="s">
        <v>85</v>
      </c>
      <c r="AW161" s="13" t="s">
        <v>35</v>
      </c>
      <c r="AX161" s="13" t="s">
        <v>83</v>
      </c>
      <c r="AY161" s="218" t="s">
        <v>178</v>
      </c>
    </row>
    <row r="162" spans="2:65" s="1" customFormat="1" ht="16.5" customHeight="1">
      <c r="B162" s="35"/>
      <c r="C162" s="245" t="s">
        <v>276</v>
      </c>
      <c r="D162" s="245" t="s">
        <v>970</v>
      </c>
      <c r="E162" s="246" t="s">
        <v>4495</v>
      </c>
      <c r="F162" s="247" t="s">
        <v>4496</v>
      </c>
      <c r="G162" s="248" t="s">
        <v>362</v>
      </c>
      <c r="H162" s="249">
        <v>1.8</v>
      </c>
      <c r="I162" s="250"/>
      <c r="J162" s="251">
        <f>ROUND(I162*H162,2)</f>
        <v>0</v>
      </c>
      <c r="K162" s="247" t="s">
        <v>184</v>
      </c>
      <c r="L162" s="252"/>
      <c r="M162" s="253" t="s">
        <v>19</v>
      </c>
      <c r="N162" s="254" t="s">
        <v>46</v>
      </c>
      <c r="O162" s="61"/>
      <c r="P162" s="192">
        <f>O162*H162</f>
        <v>0</v>
      </c>
      <c r="Q162" s="192">
        <v>1</v>
      </c>
      <c r="R162" s="192">
        <f>Q162*H162</f>
        <v>1.8</v>
      </c>
      <c r="S162" s="192">
        <v>0</v>
      </c>
      <c r="T162" s="193">
        <f>S162*H162</f>
        <v>0</v>
      </c>
      <c r="AR162" s="18" t="s">
        <v>230</v>
      </c>
      <c r="AT162" s="18" t="s">
        <v>970</v>
      </c>
      <c r="AU162" s="18" t="s">
        <v>85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185</v>
      </c>
      <c r="BM162" s="18" t="s">
        <v>5664</v>
      </c>
    </row>
    <row r="163" spans="2:65" s="1" customFormat="1" ht="11.25">
      <c r="B163" s="35"/>
      <c r="C163" s="36"/>
      <c r="D163" s="195" t="s">
        <v>187</v>
      </c>
      <c r="E163" s="36"/>
      <c r="F163" s="196" t="s">
        <v>4496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85</v>
      </c>
    </row>
    <row r="164" spans="2:65" s="13" customFormat="1" ht="11.25">
      <c r="B164" s="208"/>
      <c r="C164" s="209"/>
      <c r="D164" s="195" t="s">
        <v>189</v>
      </c>
      <c r="E164" s="209"/>
      <c r="F164" s="211" t="s">
        <v>5665</v>
      </c>
      <c r="G164" s="209"/>
      <c r="H164" s="212">
        <v>1.8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189</v>
      </c>
      <c r="AU164" s="218" t="s">
        <v>85</v>
      </c>
      <c r="AV164" s="13" t="s">
        <v>85</v>
      </c>
      <c r="AW164" s="13" t="s">
        <v>4</v>
      </c>
      <c r="AX164" s="13" t="s">
        <v>83</v>
      </c>
      <c r="AY164" s="218" t="s">
        <v>178</v>
      </c>
    </row>
    <row r="165" spans="2:65" s="1" customFormat="1" ht="16.5" customHeight="1">
      <c r="B165" s="35"/>
      <c r="C165" s="183" t="s">
        <v>8</v>
      </c>
      <c r="D165" s="183" t="s">
        <v>180</v>
      </c>
      <c r="E165" s="184" t="s">
        <v>721</v>
      </c>
      <c r="F165" s="185" t="s">
        <v>722</v>
      </c>
      <c r="G165" s="186" t="s">
        <v>183</v>
      </c>
      <c r="H165" s="187">
        <v>3.6</v>
      </c>
      <c r="I165" s="188"/>
      <c r="J165" s="189">
        <f>ROUND(I165*H165,2)</f>
        <v>0</v>
      </c>
      <c r="K165" s="185" t="s">
        <v>184</v>
      </c>
      <c r="L165" s="39"/>
      <c r="M165" s="190" t="s">
        <v>19</v>
      </c>
      <c r="N165" s="191" t="s">
        <v>46</v>
      </c>
      <c r="O165" s="61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AR165" s="18" t="s">
        <v>185</v>
      </c>
      <c r="AT165" s="18" t="s">
        <v>180</v>
      </c>
      <c r="AU165" s="18" t="s">
        <v>85</v>
      </c>
      <c r="AY165" s="18" t="s">
        <v>178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83</v>
      </c>
      <c r="BK165" s="194">
        <f>ROUND(I165*H165,2)</f>
        <v>0</v>
      </c>
      <c r="BL165" s="18" t="s">
        <v>185</v>
      </c>
      <c r="BM165" s="18" t="s">
        <v>5666</v>
      </c>
    </row>
    <row r="166" spans="2:65" s="1" customFormat="1" ht="11.25">
      <c r="B166" s="35"/>
      <c r="C166" s="36"/>
      <c r="D166" s="195" t="s">
        <v>187</v>
      </c>
      <c r="E166" s="36"/>
      <c r="F166" s="196" t="s">
        <v>724</v>
      </c>
      <c r="G166" s="36"/>
      <c r="H166" s="36"/>
      <c r="I166" s="113"/>
      <c r="J166" s="36"/>
      <c r="K166" s="36"/>
      <c r="L166" s="39"/>
      <c r="M166" s="197"/>
      <c r="N166" s="61"/>
      <c r="O166" s="61"/>
      <c r="P166" s="61"/>
      <c r="Q166" s="61"/>
      <c r="R166" s="61"/>
      <c r="S166" s="61"/>
      <c r="T166" s="62"/>
      <c r="AT166" s="18" t="s">
        <v>187</v>
      </c>
      <c r="AU166" s="18" t="s">
        <v>85</v>
      </c>
    </row>
    <row r="167" spans="2:65" s="12" customFormat="1" ht="11.25">
      <c r="B167" s="198"/>
      <c r="C167" s="199"/>
      <c r="D167" s="195" t="s">
        <v>189</v>
      </c>
      <c r="E167" s="200" t="s">
        <v>19</v>
      </c>
      <c r="F167" s="201" t="s">
        <v>5667</v>
      </c>
      <c r="G167" s="199"/>
      <c r="H167" s="200" t="s">
        <v>19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189</v>
      </c>
      <c r="AU167" s="207" t="s">
        <v>85</v>
      </c>
      <c r="AV167" s="12" t="s">
        <v>83</v>
      </c>
      <c r="AW167" s="12" t="s">
        <v>35</v>
      </c>
      <c r="AX167" s="12" t="s">
        <v>75</v>
      </c>
      <c r="AY167" s="207" t="s">
        <v>178</v>
      </c>
    </row>
    <row r="168" spans="2:65" s="13" customFormat="1" ht="11.25">
      <c r="B168" s="208"/>
      <c r="C168" s="209"/>
      <c r="D168" s="195" t="s">
        <v>189</v>
      </c>
      <c r="E168" s="210" t="s">
        <v>19</v>
      </c>
      <c r="F168" s="211" t="s">
        <v>5668</v>
      </c>
      <c r="G168" s="209"/>
      <c r="H168" s="212">
        <v>3.6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189</v>
      </c>
      <c r="AU168" s="218" t="s">
        <v>85</v>
      </c>
      <c r="AV168" s="13" t="s">
        <v>85</v>
      </c>
      <c r="AW168" s="13" t="s">
        <v>35</v>
      </c>
      <c r="AX168" s="13" t="s">
        <v>83</v>
      </c>
      <c r="AY168" s="218" t="s">
        <v>178</v>
      </c>
    </row>
    <row r="169" spans="2:65" s="11" customFormat="1" ht="22.9" customHeight="1">
      <c r="B169" s="167"/>
      <c r="C169" s="168"/>
      <c r="D169" s="169" t="s">
        <v>74</v>
      </c>
      <c r="E169" s="181" t="s">
        <v>198</v>
      </c>
      <c r="F169" s="181" t="s">
        <v>874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SUM(P170:P188)</f>
        <v>0</v>
      </c>
      <c r="Q169" s="175"/>
      <c r="R169" s="176">
        <f>SUM(R170:R188)</f>
        <v>7.9376990899999997</v>
      </c>
      <c r="S169" s="175"/>
      <c r="T169" s="177">
        <f>SUM(T170:T188)</f>
        <v>0</v>
      </c>
      <c r="AR169" s="178" t="s">
        <v>83</v>
      </c>
      <c r="AT169" s="179" t="s">
        <v>74</v>
      </c>
      <c r="AU169" s="179" t="s">
        <v>83</v>
      </c>
      <c r="AY169" s="178" t="s">
        <v>178</v>
      </c>
      <c r="BK169" s="180">
        <f>SUM(BK170:BK188)</f>
        <v>0</v>
      </c>
    </row>
    <row r="170" spans="2:65" s="1" customFormat="1" ht="16.5" customHeight="1">
      <c r="B170" s="35"/>
      <c r="C170" s="183" t="s">
        <v>288</v>
      </c>
      <c r="D170" s="183" t="s">
        <v>180</v>
      </c>
      <c r="E170" s="184" t="s">
        <v>3936</v>
      </c>
      <c r="F170" s="185" t="s">
        <v>3937</v>
      </c>
      <c r="G170" s="186" t="s">
        <v>226</v>
      </c>
      <c r="H170" s="187">
        <v>3.1240000000000001</v>
      </c>
      <c r="I170" s="188"/>
      <c r="J170" s="189">
        <f>ROUND(I170*H170,2)</f>
        <v>0</v>
      </c>
      <c r="K170" s="185" t="s">
        <v>184</v>
      </c>
      <c r="L170" s="39"/>
      <c r="M170" s="190" t="s">
        <v>19</v>
      </c>
      <c r="N170" s="191" t="s">
        <v>46</v>
      </c>
      <c r="O170" s="61"/>
      <c r="P170" s="192">
        <f>O170*H170</f>
        <v>0</v>
      </c>
      <c r="Q170" s="192">
        <v>2.45329</v>
      </c>
      <c r="R170" s="192">
        <f>Q170*H170</f>
        <v>7.6640779600000002</v>
      </c>
      <c r="S170" s="192">
        <v>0</v>
      </c>
      <c r="T170" s="193">
        <f>S170*H170</f>
        <v>0</v>
      </c>
      <c r="AR170" s="18" t="s">
        <v>185</v>
      </c>
      <c r="AT170" s="18" t="s">
        <v>180</v>
      </c>
      <c r="AU170" s="18" t="s">
        <v>85</v>
      </c>
      <c r="AY170" s="18" t="s">
        <v>178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83</v>
      </c>
      <c r="BK170" s="194">
        <f>ROUND(I170*H170,2)</f>
        <v>0</v>
      </c>
      <c r="BL170" s="18" t="s">
        <v>185</v>
      </c>
      <c r="BM170" s="18" t="s">
        <v>5669</v>
      </c>
    </row>
    <row r="171" spans="2:65" s="1" customFormat="1" ht="11.25">
      <c r="B171" s="35"/>
      <c r="C171" s="36"/>
      <c r="D171" s="195" t="s">
        <v>187</v>
      </c>
      <c r="E171" s="36"/>
      <c r="F171" s="196" t="s">
        <v>3939</v>
      </c>
      <c r="G171" s="36"/>
      <c r="H171" s="36"/>
      <c r="I171" s="113"/>
      <c r="J171" s="36"/>
      <c r="K171" s="36"/>
      <c r="L171" s="39"/>
      <c r="M171" s="197"/>
      <c r="N171" s="61"/>
      <c r="O171" s="61"/>
      <c r="P171" s="61"/>
      <c r="Q171" s="61"/>
      <c r="R171" s="61"/>
      <c r="S171" s="61"/>
      <c r="T171" s="62"/>
      <c r="AT171" s="18" t="s">
        <v>187</v>
      </c>
      <c r="AU171" s="18" t="s">
        <v>85</v>
      </c>
    </row>
    <row r="172" spans="2:65" s="12" customFormat="1" ht="11.25">
      <c r="B172" s="198"/>
      <c r="C172" s="199"/>
      <c r="D172" s="195" t="s">
        <v>189</v>
      </c>
      <c r="E172" s="200" t="s">
        <v>19</v>
      </c>
      <c r="F172" s="201" t="s">
        <v>5670</v>
      </c>
      <c r="G172" s="199"/>
      <c r="H172" s="200" t="s">
        <v>19</v>
      </c>
      <c r="I172" s="202"/>
      <c r="J172" s="199"/>
      <c r="K172" s="199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189</v>
      </c>
      <c r="AU172" s="207" t="s">
        <v>85</v>
      </c>
      <c r="AV172" s="12" t="s">
        <v>83</v>
      </c>
      <c r="AW172" s="12" t="s">
        <v>35</v>
      </c>
      <c r="AX172" s="12" t="s">
        <v>75</v>
      </c>
      <c r="AY172" s="207" t="s">
        <v>178</v>
      </c>
    </row>
    <row r="173" spans="2:65" s="13" customFormat="1" ht="11.25">
      <c r="B173" s="208"/>
      <c r="C173" s="209"/>
      <c r="D173" s="195" t="s">
        <v>189</v>
      </c>
      <c r="E173" s="210" t="s">
        <v>19</v>
      </c>
      <c r="F173" s="211" t="s">
        <v>5671</v>
      </c>
      <c r="G173" s="209"/>
      <c r="H173" s="212">
        <v>3.1240000000000001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83</v>
      </c>
      <c r="AY173" s="218" t="s">
        <v>178</v>
      </c>
    </row>
    <row r="174" spans="2:65" s="1" customFormat="1" ht="16.5" customHeight="1">
      <c r="B174" s="35"/>
      <c r="C174" s="183" t="s">
        <v>295</v>
      </c>
      <c r="D174" s="183" t="s">
        <v>180</v>
      </c>
      <c r="E174" s="184" t="s">
        <v>3945</v>
      </c>
      <c r="F174" s="185" t="s">
        <v>3946</v>
      </c>
      <c r="G174" s="186" t="s">
        <v>183</v>
      </c>
      <c r="H174" s="187">
        <v>24.524999999999999</v>
      </c>
      <c r="I174" s="188"/>
      <c r="J174" s="189">
        <f>ROUND(I174*H174,2)</f>
        <v>0</v>
      </c>
      <c r="K174" s="185" t="s">
        <v>184</v>
      </c>
      <c r="L174" s="39"/>
      <c r="M174" s="190" t="s">
        <v>19</v>
      </c>
      <c r="N174" s="191" t="s">
        <v>46</v>
      </c>
      <c r="O174" s="61"/>
      <c r="P174" s="192">
        <f>O174*H174</f>
        <v>0</v>
      </c>
      <c r="Q174" s="192">
        <v>2.7499999999999998E-3</v>
      </c>
      <c r="R174" s="192">
        <f>Q174*H174</f>
        <v>6.7443749999999997E-2</v>
      </c>
      <c r="S174" s="192">
        <v>0</v>
      </c>
      <c r="T174" s="193">
        <f>S174*H174</f>
        <v>0</v>
      </c>
      <c r="AR174" s="18" t="s">
        <v>185</v>
      </c>
      <c r="AT174" s="18" t="s">
        <v>180</v>
      </c>
      <c r="AU174" s="18" t="s">
        <v>85</v>
      </c>
      <c r="AY174" s="18" t="s">
        <v>178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83</v>
      </c>
      <c r="BK174" s="194">
        <f>ROUND(I174*H174,2)</f>
        <v>0</v>
      </c>
      <c r="BL174" s="18" t="s">
        <v>185</v>
      </c>
      <c r="BM174" s="18" t="s">
        <v>5672</v>
      </c>
    </row>
    <row r="175" spans="2:65" s="1" customFormat="1" ht="11.25">
      <c r="B175" s="35"/>
      <c r="C175" s="36"/>
      <c r="D175" s="195" t="s">
        <v>187</v>
      </c>
      <c r="E175" s="36"/>
      <c r="F175" s="196" t="s">
        <v>3948</v>
      </c>
      <c r="G175" s="36"/>
      <c r="H175" s="36"/>
      <c r="I175" s="113"/>
      <c r="J175" s="36"/>
      <c r="K175" s="36"/>
      <c r="L175" s="39"/>
      <c r="M175" s="197"/>
      <c r="N175" s="61"/>
      <c r="O175" s="61"/>
      <c r="P175" s="61"/>
      <c r="Q175" s="61"/>
      <c r="R175" s="61"/>
      <c r="S175" s="61"/>
      <c r="T175" s="62"/>
      <c r="AT175" s="18" t="s">
        <v>187</v>
      </c>
      <c r="AU175" s="18" t="s">
        <v>85</v>
      </c>
    </row>
    <row r="176" spans="2:65" s="12" customFormat="1" ht="11.25">
      <c r="B176" s="198"/>
      <c r="C176" s="199"/>
      <c r="D176" s="195" t="s">
        <v>189</v>
      </c>
      <c r="E176" s="200" t="s">
        <v>19</v>
      </c>
      <c r="F176" s="201" t="s">
        <v>5673</v>
      </c>
      <c r="G176" s="199"/>
      <c r="H176" s="200" t="s">
        <v>19</v>
      </c>
      <c r="I176" s="202"/>
      <c r="J176" s="199"/>
      <c r="K176" s="199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189</v>
      </c>
      <c r="AU176" s="207" t="s">
        <v>85</v>
      </c>
      <c r="AV176" s="12" t="s">
        <v>83</v>
      </c>
      <c r="AW176" s="12" t="s">
        <v>35</v>
      </c>
      <c r="AX176" s="12" t="s">
        <v>75</v>
      </c>
      <c r="AY176" s="207" t="s">
        <v>178</v>
      </c>
    </row>
    <row r="177" spans="2:65" s="13" customFormat="1" ht="11.25">
      <c r="B177" s="208"/>
      <c r="C177" s="209"/>
      <c r="D177" s="195" t="s">
        <v>189</v>
      </c>
      <c r="E177" s="210" t="s">
        <v>19</v>
      </c>
      <c r="F177" s="211" t="s">
        <v>5674</v>
      </c>
      <c r="G177" s="209"/>
      <c r="H177" s="212">
        <v>24.524999999999999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189</v>
      </c>
      <c r="AU177" s="218" t="s">
        <v>85</v>
      </c>
      <c r="AV177" s="13" t="s">
        <v>85</v>
      </c>
      <c r="AW177" s="13" t="s">
        <v>35</v>
      </c>
      <c r="AX177" s="13" t="s">
        <v>83</v>
      </c>
      <c r="AY177" s="218" t="s">
        <v>178</v>
      </c>
    </row>
    <row r="178" spans="2:65" s="1" customFormat="1" ht="16.5" customHeight="1">
      <c r="B178" s="35"/>
      <c r="C178" s="183" t="s">
        <v>302</v>
      </c>
      <c r="D178" s="183" t="s">
        <v>180</v>
      </c>
      <c r="E178" s="184" t="s">
        <v>3951</v>
      </c>
      <c r="F178" s="185" t="s">
        <v>3952</v>
      </c>
      <c r="G178" s="186" t="s">
        <v>183</v>
      </c>
      <c r="H178" s="187">
        <v>24.524999999999999</v>
      </c>
      <c r="I178" s="188"/>
      <c r="J178" s="189">
        <f>ROUND(I178*H178,2)</f>
        <v>0</v>
      </c>
      <c r="K178" s="185" t="s">
        <v>184</v>
      </c>
      <c r="L178" s="39"/>
      <c r="M178" s="190" t="s">
        <v>19</v>
      </c>
      <c r="N178" s="191" t="s">
        <v>46</v>
      </c>
      <c r="O178" s="61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18" t="s">
        <v>185</v>
      </c>
      <c r="AT178" s="18" t="s">
        <v>180</v>
      </c>
      <c r="AU178" s="18" t="s">
        <v>85</v>
      </c>
      <c r="AY178" s="18" t="s">
        <v>178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83</v>
      </c>
      <c r="BK178" s="194">
        <f>ROUND(I178*H178,2)</f>
        <v>0</v>
      </c>
      <c r="BL178" s="18" t="s">
        <v>185</v>
      </c>
      <c r="BM178" s="18" t="s">
        <v>5675</v>
      </c>
    </row>
    <row r="179" spans="2:65" s="1" customFormat="1" ht="11.25">
      <c r="B179" s="35"/>
      <c r="C179" s="36"/>
      <c r="D179" s="195" t="s">
        <v>187</v>
      </c>
      <c r="E179" s="36"/>
      <c r="F179" s="196" t="s">
        <v>3954</v>
      </c>
      <c r="G179" s="36"/>
      <c r="H179" s="36"/>
      <c r="I179" s="113"/>
      <c r="J179" s="36"/>
      <c r="K179" s="36"/>
      <c r="L179" s="39"/>
      <c r="M179" s="197"/>
      <c r="N179" s="61"/>
      <c r="O179" s="61"/>
      <c r="P179" s="61"/>
      <c r="Q179" s="61"/>
      <c r="R179" s="61"/>
      <c r="S179" s="61"/>
      <c r="T179" s="62"/>
      <c r="AT179" s="18" t="s">
        <v>187</v>
      </c>
      <c r="AU179" s="18" t="s">
        <v>85</v>
      </c>
    </row>
    <row r="180" spans="2:65" s="12" customFormat="1" ht="11.25">
      <c r="B180" s="198"/>
      <c r="C180" s="199"/>
      <c r="D180" s="195" t="s">
        <v>189</v>
      </c>
      <c r="E180" s="200" t="s">
        <v>19</v>
      </c>
      <c r="F180" s="201" t="s">
        <v>5676</v>
      </c>
      <c r="G180" s="199"/>
      <c r="H180" s="200" t="s">
        <v>19</v>
      </c>
      <c r="I180" s="202"/>
      <c r="J180" s="199"/>
      <c r="K180" s="199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189</v>
      </c>
      <c r="AU180" s="207" t="s">
        <v>85</v>
      </c>
      <c r="AV180" s="12" t="s">
        <v>83</v>
      </c>
      <c r="AW180" s="12" t="s">
        <v>35</v>
      </c>
      <c r="AX180" s="12" t="s">
        <v>75</v>
      </c>
      <c r="AY180" s="207" t="s">
        <v>178</v>
      </c>
    </row>
    <row r="181" spans="2:65" s="13" customFormat="1" ht="11.25">
      <c r="B181" s="208"/>
      <c r="C181" s="209"/>
      <c r="D181" s="195" t="s">
        <v>189</v>
      </c>
      <c r="E181" s="210" t="s">
        <v>19</v>
      </c>
      <c r="F181" s="211" t="s">
        <v>5674</v>
      </c>
      <c r="G181" s="209"/>
      <c r="H181" s="212">
        <v>24.524999999999999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189</v>
      </c>
      <c r="AU181" s="218" t="s">
        <v>85</v>
      </c>
      <c r="AV181" s="13" t="s">
        <v>85</v>
      </c>
      <c r="AW181" s="13" t="s">
        <v>35</v>
      </c>
      <c r="AX181" s="13" t="s">
        <v>83</v>
      </c>
      <c r="AY181" s="218" t="s">
        <v>178</v>
      </c>
    </row>
    <row r="182" spans="2:65" s="1" customFormat="1" ht="16.5" customHeight="1">
      <c r="B182" s="35"/>
      <c r="C182" s="183" t="s">
        <v>308</v>
      </c>
      <c r="D182" s="183" t="s">
        <v>180</v>
      </c>
      <c r="E182" s="184" t="s">
        <v>3964</v>
      </c>
      <c r="F182" s="185" t="s">
        <v>3965</v>
      </c>
      <c r="G182" s="186" t="s">
        <v>362</v>
      </c>
      <c r="H182" s="187">
        <v>0.19400000000000001</v>
      </c>
      <c r="I182" s="188"/>
      <c r="J182" s="189">
        <f>ROUND(I182*H182,2)</f>
        <v>0</v>
      </c>
      <c r="K182" s="185" t="s">
        <v>184</v>
      </c>
      <c r="L182" s="39"/>
      <c r="M182" s="190" t="s">
        <v>19</v>
      </c>
      <c r="N182" s="191" t="s">
        <v>46</v>
      </c>
      <c r="O182" s="61"/>
      <c r="P182" s="192">
        <f>O182*H182</f>
        <v>0</v>
      </c>
      <c r="Q182" s="192">
        <v>1.06277</v>
      </c>
      <c r="R182" s="192">
        <f>Q182*H182</f>
        <v>0.20617737999999999</v>
      </c>
      <c r="S182" s="192">
        <v>0</v>
      </c>
      <c r="T182" s="193">
        <f>S182*H182</f>
        <v>0</v>
      </c>
      <c r="AR182" s="18" t="s">
        <v>185</v>
      </c>
      <c r="AT182" s="18" t="s">
        <v>180</v>
      </c>
      <c r="AU182" s="18" t="s">
        <v>85</v>
      </c>
      <c r="AY182" s="18" t="s">
        <v>178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83</v>
      </c>
      <c r="BK182" s="194">
        <f>ROUND(I182*H182,2)</f>
        <v>0</v>
      </c>
      <c r="BL182" s="18" t="s">
        <v>185</v>
      </c>
      <c r="BM182" s="18" t="s">
        <v>5677</v>
      </c>
    </row>
    <row r="183" spans="2:65" s="1" customFormat="1" ht="11.25">
      <c r="B183" s="35"/>
      <c r="C183" s="36"/>
      <c r="D183" s="195" t="s">
        <v>187</v>
      </c>
      <c r="E183" s="36"/>
      <c r="F183" s="196" t="s">
        <v>3967</v>
      </c>
      <c r="G183" s="36"/>
      <c r="H183" s="36"/>
      <c r="I183" s="113"/>
      <c r="J183" s="36"/>
      <c r="K183" s="36"/>
      <c r="L183" s="39"/>
      <c r="M183" s="197"/>
      <c r="N183" s="61"/>
      <c r="O183" s="61"/>
      <c r="P183" s="61"/>
      <c r="Q183" s="61"/>
      <c r="R183" s="61"/>
      <c r="S183" s="61"/>
      <c r="T183" s="62"/>
      <c r="AT183" s="18" t="s">
        <v>187</v>
      </c>
      <c r="AU183" s="18" t="s">
        <v>85</v>
      </c>
    </row>
    <row r="184" spans="2:65" s="12" customFormat="1" ht="11.25">
      <c r="B184" s="198"/>
      <c r="C184" s="199"/>
      <c r="D184" s="195" t="s">
        <v>189</v>
      </c>
      <c r="E184" s="200" t="s">
        <v>19</v>
      </c>
      <c r="F184" s="201" t="s">
        <v>5678</v>
      </c>
      <c r="G184" s="199"/>
      <c r="H184" s="200" t="s">
        <v>19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189</v>
      </c>
      <c r="AU184" s="207" t="s">
        <v>85</v>
      </c>
      <c r="AV184" s="12" t="s">
        <v>83</v>
      </c>
      <c r="AW184" s="12" t="s">
        <v>35</v>
      </c>
      <c r="AX184" s="12" t="s">
        <v>75</v>
      </c>
      <c r="AY184" s="207" t="s">
        <v>178</v>
      </c>
    </row>
    <row r="185" spans="2:65" s="12" customFormat="1" ht="11.25">
      <c r="B185" s="198"/>
      <c r="C185" s="199"/>
      <c r="D185" s="195" t="s">
        <v>189</v>
      </c>
      <c r="E185" s="200" t="s">
        <v>19</v>
      </c>
      <c r="F185" s="201" t="s">
        <v>5679</v>
      </c>
      <c r="G185" s="199"/>
      <c r="H185" s="200" t="s">
        <v>19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189</v>
      </c>
      <c r="AU185" s="207" t="s">
        <v>85</v>
      </c>
      <c r="AV185" s="12" t="s">
        <v>83</v>
      </c>
      <c r="AW185" s="12" t="s">
        <v>35</v>
      </c>
      <c r="AX185" s="12" t="s">
        <v>75</v>
      </c>
      <c r="AY185" s="207" t="s">
        <v>178</v>
      </c>
    </row>
    <row r="186" spans="2:65" s="12" customFormat="1" ht="11.25">
      <c r="B186" s="198"/>
      <c r="C186" s="199"/>
      <c r="D186" s="195" t="s">
        <v>189</v>
      </c>
      <c r="E186" s="200" t="s">
        <v>19</v>
      </c>
      <c r="F186" s="201" t="s">
        <v>3969</v>
      </c>
      <c r="G186" s="199"/>
      <c r="H186" s="200" t="s">
        <v>19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189</v>
      </c>
      <c r="AU186" s="207" t="s">
        <v>85</v>
      </c>
      <c r="AV186" s="12" t="s">
        <v>83</v>
      </c>
      <c r="AW186" s="12" t="s">
        <v>35</v>
      </c>
      <c r="AX186" s="12" t="s">
        <v>75</v>
      </c>
      <c r="AY186" s="207" t="s">
        <v>178</v>
      </c>
    </row>
    <row r="187" spans="2:65" s="12" customFormat="1" ht="11.25">
      <c r="B187" s="198"/>
      <c r="C187" s="199"/>
      <c r="D187" s="195" t="s">
        <v>189</v>
      </c>
      <c r="E187" s="200" t="s">
        <v>19</v>
      </c>
      <c r="F187" s="201" t="s">
        <v>3970</v>
      </c>
      <c r="G187" s="199"/>
      <c r="H187" s="200" t="s">
        <v>19</v>
      </c>
      <c r="I187" s="202"/>
      <c r="J187" s="199"/>
      <c r="K187" s="199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189</v>
      </c>
      <c r="AU187" s="207" t="s">
        <v>85</v>
      </c>
      <c r="AV187" s="12" t="s">
        <v>83</v>
      </c>
      <c r="AW187" s="12" t="s">
        <v>35</v>
      </c>
      <c r="AX187" s="12" t="s">
        <v>75</v>
      </c>
      <c r="AY187" s="207" t="s">
        <v>178</v>
      </c>
    </row>
    <row r="188" spans="2:65" s="13" customFormat="1" ht="11.25">
      <c r="B188" s="208"/>
      <c r="C188" s="209"/>
      <c r="D188" s="195" t="s">
        <v>189</v>
      </c>
      <c r="E188" s="210" t="s">
        <v>19</v>
      </c>
      <c r="F188" s="211" t="s">
        <v>5680</v>
      </c>
      <c r="G188" s="209"/>
      <c r="H188" s="212">
        <v>0.19400000000000001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189</v>
      </c>
      <c r="AU188" s="218" t="s">
        <v>85</v>
      </c>
      <c r="AV188" s="13" t="s">
        <v>85</v>
      </c>
      <c r="AW188" s="13" t="s">
        <v>35</v>
      </c>
      <c r="AX188" s="13" t="s">
        <v>83</v>
      </c>
      <c r="AY188" s="218" t="s">
        <v>178</v>
      </c>
    </row>
    <row r="189" spans="2:65" s="11" customFormat="1" ht="22.9" customHeight="1">
      <c r="B189" s="167"/>
      <c r="C189" s="168"/>
      <c r="D189" s="169" t="s">
        <v>74</v>
      </c>
      <c r="E189" s="181" t="s">
        <v>185</v>
      </c>
      <c r="F189" s="181" t="s">
        <v>1092</v>
      </c>
      <c r="G189" s="168"/>
      <c r="H189" s="168"/>
      <c r="I189" s="171"/>
      <c r="J189" s="182">
        <f>BK189</f>
        <v>0</v>
      </c>
      <c r="K189" s="168"/>
      <c r="L189" s="173"/>
      <c r="M189" s="174"/>
      <c r="N189" s="175"/>
      <c r="O189" s="175"/>
      <c r="P189" s="176">
        <f>SUM(P190:P214)</f>
        <v>0</v>
      </c>
      <c r="Q189" s="175"/>
      <c r="R189" s="176">
        <f>SUM(R190:R214)</f>
        <v>2.0740080500000002</v>
      </c>
      <c r="S189" s="175"/>
      <c r="T189" s="177">
        <f>SUM(T190:T214)</f>
        <v>0</v>
      </c>
      <c r="AR189" s="178" t="s">
        <v>83</v>
      </c>
      <c r="AT189" s="179" t="s">
        <v>74</v>
      </c>
      <c r="AU189" s="179" t="s">
        <v>83</v>
      </c>
      <c r="AY189" s="178" t="s">
        <v>178</v>
      </c>
      <c r="BK189" s="180">
        <f>SUM(BK190:BK214)</f>
        <v>0</v>
      </c>
    </row>
    <row r="190" spans="2:65" s="1" customFormat="1" ht="16.5" customHeight="1">
      <c r="B190" s="35"/>
      <c r="C190" s="183" t="s">
        <v>315</v>
      </c>
      <c r="D190" s="183" t="s">
        <v>180</v>
      </c>
      <c r="E190" s="184" t="s">
        <v>3985</v>
      </c>
      <c r="F190" s="185" t="s">
        <v>3986</v>
      </c>
      <c r="G190" s="186" t="s">
        <v>226</v>
      </c>
      <c r="H190" s="187">
        <v>0.32400000000000001</v>
      </c>
      <c r="I190" s="188"/>
      <c r="J190" s="189">
        <f>ROUND(I190*H190,2)</f>
        <v>0</v>
      </c>
      <c r="K190" s="185" t="s">
        <v>184</v>
      </c>
      <c r="L190" s="39"/>
      <c r="M190" s="190" t="s">
        <v>19</v>
      </c>
      <c r="N190" s="191" t="s">
        <v>46</v>
      </c>
      <c r="O190" s="61"/>
      <c r="P190" s="192">
        <f>O190*H190</f>
        <v>0</v>
      </c>
      <c r="Q190" s="192">
        <v>2.4533700000000001</v>
      </c>
      <c r="R190" s="192">
        <f>Q190*H190</f>
        <v>0.79489188</v>
      </c>
      <c r="S190" s="192">
        <v>0</v>
      </c>
      <c r="T190" s="193">
        <f>S190*H190</f>
        <v>0</v>
      </c>
      <c r="AR190" s="18" t="s">
        <v>185</v>
      </c>
      <c r="AT190" s="18" t="s">
        <v>180</v>
      </c>
      <c r="AU190" s="18" t="s">
        <v>85</v>
      </c>
      <c r="AY190" s="18" t="s">
        <v>178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83</v>
      </c>
      <c r="BK190" s="194">
        <f>ROUND(I190*H190,2)</f>
        <v>0</v>
      </c>
      <c r="BL190" s="18" t="s">
        <v>185</v>
      </c>
      <c r="BM190" s="18" t="s">
        <v>5681</v>
      </c>
    </row>
    <row r="191" spans="2:65" s="1" customFormat="1" ht="11.25">
      <c r="B191" s="35"/>
      <c r="C191" s="36"/>
      <c r="D191" s="195" t="s">
        <v>187</v>
      </c>
      <c r="E191" s="36"/>
      <c r="F191" s="196" t="s">
        <v>3988</v>
      </c>
      <c r="G191" s="36"/>
      <c r="H191" s="36"/>
      <c r="I191" s="113"/>
      <c r="J191" s="36"/>
      <c r="K191" s="36"/>
      <c r="L191" s="39"/>
      <c r="M191" s="197"/>
      <c r="N191" s="61"/>
      <c r="O191" s="61"/>
      <c r="P191" s="61"/>
      <c r="Q191" s="61"/>
      <c r="R191" s="61"/>
      <c r="S191" s="61"/>
      <c r="T191" s="62"/>
      <c r="AT191" s="18" t="s">
        <v>187</v>
      </c>
      <c r="AU191" s="18" t="s">
        <v>85</v>
      </c>
    </row>
    <row r="192" spans="2:65" s="12" customFormat="1" ht="11.25">
      <c r="B192" s="198"/>
      <c r="C192" s="199"/>
      <c r="D192" s="195" t="s">
        <v>189</v>
      </c>
      <c r="E192" s="200" t="s">
        <v>19</v>
      </c>
      <c r="F192" s="201" t="s">
        <v>5682</v>
      </c>
      <c r="G192" s="199"/>
      <c r="H192" s="200" t="s">
        <v>19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189</v>
      </c>
      <c r="AU192" s="207" t="s">
        <v>85</v>
      </c>
      <c r="AV192" s="12" t="s">
        <v>83</v>
      </c>
      <c r="AW192" s="12" t="s">
        <v>35</v>
      </c>
      <c r="AX192" s="12" t="s">
        <v>75</v>
      </c>
      <c r="AY192" s="207" t="s">
        <v>178</v>
      </c>
    </row>
    <row r="193" spans="2:65" s="12" customFormat="1" ht="11.25">
      <c r="B193" s="198"/>
      <c r="C193" s="199"/>
      <c r="D193" s="195" t="s">
        <v>189</v>
      </c>
      <c r="E193" s="200" t="s">
        <v>19</v>
      </c>
      <c r="F193" s="201" t="s">
        <v>5683</v>
      </c>
      <c r="G193" s="199"/>
      <c r="H193" s="200" t="s">
        <v>19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189</v>
      </c>
      <c r="AU193" s="207" t="s">
        <v>85</v>
      </c>
      <c r="AV193" s="12" t="s">
        <v>83</v>
      </c>
      <c r="AW193" s="12" t="s">
        <v>35</v>
      </c>
      <c r="AX193" s="12" t="s">
        <v>75</v>
      </c>
      <c r="AY193" s="207" t="s">
        <v>178</v>
      </c>
    </row>
    <row r="194" spans="2:65" s="13" customFormat="1" ht="11.25">
      <c r="B194" s="208"/>
      <c r="C194" s="209"/>
      <c r="D194" s="195" t="s">
        <v>189</v>
      </c>
      <c r="E194" s="210" t="s">
        <v>19</v>
      </c>
      <c r="F194" s="211" t="s">
        <v>5684</v>
      </c>
      <c r="G194" s="209"/>
      <c r="H194" s="212">
        <v>0.32400000000000001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189</v>
      </c>
      <c r="AU194" s="218" t="s">
        <v>85</v>
      </c>
      <c r="AV194" s="13" t="s">
        <v>85</v>
      </c>
      <c r="AW194" s="13" t="s">
        <v>35</v>
      </c>
      <c r="AX194" s="13" t="s">
        <v>83</v>
      </c>
      <c r="AY194" s="218" t="s">
        <v>178</v>
      </c>
    </row>
    <row r="195" spans="2:65" s="1" customFormat="1" ht="16.5" customHeight="1">
      <c r="B195" s="35"/>
      <c r="C195" s="183" t="s">
        <v>7</v>
      </c>
      <c r="D195" s="183" t="s">
        <v>180</v>
      </c>
      <c r="E195" s="184" t="s">
        <v>4016</v>
      </c>
      <c r="F195" s="185" t="s">
        <v>4017</v>
      </c>
      <c r="G195" s="186" t="s">
        <v>362</v>
      </c>
      <c r="H195" s="187">
        <v>6.0999999999999999E-2</v>
      </c>
      <c r="I195" s="188"/>
      <c r="J195" s="189">
        <f>ROUND(I195*H195,2)</f>
        <v>0</v>
      </c>
      <c r="K195" s="185" t="s">
        <v>184</v>
      </c>
      <c r="L195" s="39"/>
      <c r="M195" s="190" t="s">
        <v>19</v>
      </c>
      <c r="N195" s="191" t="s">
        <v>46</v>
      </c>
      <c r="O195" s="61"/>
      <c r="P195" s="192">
        <f>O195*H195</f>
        <v>0</v>
      </c>
      <c r="Q195" s="192">
        <v>1.06277</v>
      </c>
      <c r="R195" s="192">
        <f>Q195*H195</f>
        <v>6.482897E-2</v>
      </c>
      <c r="S195" s="192">
        <v>0</v>
      </c>
      <c r="T195" s="193">
        <f>S195*H195</f>
        <v>0</v>
      </c>
      <c r="AR195" s="18" t="s">
        <v>185</v>
      </c>
      <c r="AT195" s="18" t="s">
        <v>180</v>
      </c>
      <c r="AU195" s="18" t="s">
        <v>85</v>
      </c>
      <c r="AY195" s="18" t="s">
        <v>178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83</v>
      </c>
      <c r="BK195" s="194">
        <f>ROUND(I195*H195,2)</f>
        <v>0</v>
      </c>
      <c r="BL195" s="18" t="s">
        <v>185</v>
      </c>
      <c r="BM195" s="18" t="s">
        <v>5685</v>
      </c>
    </row>
    <row r="196" spans="2:65" s="1" customFormat="1" ht="11.25">
      <c r="B196" s="35"/>
      <c r="C196" s="36"/>
      <c r="D196" s="195" t="s">
        <v>187</v>
      </c>
      <c r="E196" s="36"/>
      <c r="F196" s="196" t="s">
        <v>4019</v>
      </c>
      <c r="G196" s="36"/>
      <c r="H196" s="36"/>
      <c r="I196" s="113"/>
      <c r="J196" s="36"/>
      <c r="K196" s="36"/>
      <c r="L196" s="39"/>
      <c r="M196" s="197"/>
      <c r="N196" s="61"/>
      <c r="O196" s="61"/>
      <c r="P196" s="61"/>
      <c r="Q196" s="61"/>
      <c r="R196" s="61"/>
      <c r="S196" s="61"/>
      <c r="T196" s="62"/>
      <c r="AT196" s="18" t="s">
        <v>187</v>
      </c>
      <c r="AU196" s="18" t="s">
        <v>85</v>
      </c>
    </row>
    <row r="197" spans="2:65" s="12" customFormat="1" ht="11.25">
      <c r="B197" s="198"/>
      <c r="C197" s="199"/>
      <c r="D197" s="195" t="s">
        <v>189</v>
      </c>
      <c r="E197" s="200" t="s">
        <v>19</v>
      </c>
      <c r="F197" s="201" t="s">
        <v>5686</v>
      </c>
      <c r="G197" s="199"/>
      <c r="H197" s="200" t="s">
        <v>19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189</v>
      </c>
      <c r="AU197" s="207" t="s">
        <v>85</v>
      </c>
      <c r="AV197" s="12" t="s">
        <v>83</v>
      </c>
      <c r="AW197" s="12" t="s">
        <v>35</v>
      </c>
      <c r="AX197" s="12" t="s">
        <v>75</v>
      </c>
      <c r="AY197" s="207" t="s">
        <v>178</v>
      </c>
    </row>
    <row r="198" spans="2:65" s="12" customFormat="1" ht="11.25">
      <c r="B198" s="198"/>
      <c r="C198" s="199"/>
      <c r="D198" s="195" t="s">
        <v>189</v>
      </c>
      <c r="E198" s="200" t="s">
        <v>19</v>
      </c>
      <c r="F198" s="201" t="s">
        <v>4022</v>
      </c>
      <c r="G198" s="199"/>
      <c r="H198" s="200" t="s">
        <v>19</v>
      </c>
      <c r="I198" s="202"/>
      <c r="J198" s="199"/>
      <c r="K198" s="199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189</v>
      </c>
      <c r="AU198" s="207" t="s">
        <v>85</v>
      </c>
      <c r="AV198" s="12" t="s">
        <v>83</v>
      </c>
      <c r="AW198" s="12" t="s">
        <v>35</v>
      </c>
      <c r="AX198" s="12" t="s">
        <v>75</v>
      </c>
      <c r="AY198" s="207" t="s">
        <v>178</v>
      </c>
    </row>
    <row r="199" spans="2:65" s="12" customFormat="1" ht="11.25">
      <c r="B199" s="198"/>
      <c r="C199" s="199"/>
      <c r="D199" s="195" t="s">
        <v>189</v>
      </c>
      <c r="E199" s="200" t="s">
        <v>19</v>
      </c>
      <c r="F199" s="201" t="s">
        <v>4600</v>
      </c>
      <c r="G199" s="199"/>
      <c r="H199" s="200" t="s">
        <v>19</v>
      </c>
      <c r="I199" s="202"/>
      <c r="J199" s="199"/>
      <c r="K199" s="199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189</v>
      </c>
      <c r="AU199" s="207" t="s">
        <v>85</v>
      </c>
      <c r="AV199" s="12" t="s">
        <v>83</v>
      </c>
      <c r="AW199" s="12" t="s">
        <v>35</v>
      </c>
      <c r="AX199" s="12" t="s">
        <v>75</v>
      </c>
      <c r="AY199" s="207" t="s">
        <v>178</v>
      </c>
    </row>
    <row r="200" spans="2:65" s="13" customFormat="1" ht="11.25">
      <c r="B200" s="208"/>
      <c r="C200" s="209"/>
      <c r="D200" s="195" t="s">
        <v>189</v>
      </c>
      <c r="E200" s="210" t="s">
        <v>19</v>
      </c>
      <c r="F200" s="211" t="s">
        <v>5687</v>
      </c>
      <c r="G200" s="209"/>
      <c r="H200" s="212">
        <v>6.0999999999999999E-2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189</v>
      </c>
      <c r="AU200" s="218" t="s">
        <v>85</v>
      </c>
      <c r="AV200" s="13" t="s">
        <v>85</v>
      </c>
      <c r="AW200" s="13" t="s">
        <v>35</v>
      </c>
      <c r="AX200" s="13" t="s">
        <v>83</v>
      </c>
      <c r="AY200" s="218" t="s">
        <v>178</v>
      </c>
    </row>
    <row r="201" spans="2:65" s="1" customFormat="1" ht="16.5" customHeight="1">
      <c r="B201" s="35"/>
      <c r="C201" s="183" t="s">
        <v>329</v>
      </c>
      <c r="D201" s="183" t="s">
        <v>180</v>
      </c>
      <c r="E201" s="184" t="s">
        <v>4027</v>
      </c>
      <c r="F201" s="185" t="s">
        <v>4028</v>
      </c>
      <c r="G201" s="186" t="s">
        <v>496</v>
      </c>
      <c r="H201" s="187">
        <v>10.8</v>
      </c>
      <c r="I201" s="188"/>
      <c r="J201" s="189">
        <f>ROUND(I201*H201,2)</f>
        <v>0</v>
      </c>
      <c r="K201" s="185" t="s">
        <v>184</v>
      </c>
      <c r="L201" s="39"/>
      <c r="M201" s="190" t="s">
        <v>19</v>
      </c>
      <c r="N201" s="191" t="s">
        <v>46</v>
      </c>
      <c r="O201" s="61"/>
      <c r="P201" s="192">
        <f>O201*H201</f>
        <v>0</v>
      </c>
      <c r="Q201" s="192">
        <v>0.11046</v>
      </c>
      <c r="R201" s="192">
        <f>Q201*H201</f>
        <v>1.192968</v>
      </c>
      <c r="S201" s="192">
        <v>0</v>
      </c>
      <c r="T201" s="193">
        <f>S201*H201</f>
        <v>0</v>
      </c>
      <c r="AR201" s="18" t="s">
        <v>185</v>
      </c>
      <c r="AT201" s="18" t="s">
        <v>180</v>
      </c>
      <c r="AU201" s="18" t="s">
        <v>85</v>
      </c>
      <c r="AY201" s="18" t="s">
        <v>178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83</v>
      </c>
      <c r="BK201" s="194">
        <f>ROUND(I201*H201,2)</f>
        <v>0</v>
      </c>
      <c r="BL201" s="18" t="s">
        <v>185</v>
      </c>
      <c r="BM201" s="18" t="s">
        <v>5688</v>
      </c>
    </row>
    <row r="202" spans="2:65" s="1" customFormat="1" ht="11.25">
      <c r="B202" s="35"/>
      <c r="C202" s="36"/>
      <c r="D202" s="195" t="s">
        <v>187</v>
      </c>
      <c r="E202" s="36"/>
      <c r="F202" s="196" t="s">
        <v>4030</v>
      </c>
      <c r="G202" s="36"/>
      <c r="H202" s="36"/>
      <c r="I202" s="113"/>
      <c r="J202" s="36"/>
      <c r="K202" s="36"/>
      <c r="L202" s="39"/>
      <c r="M202" s="197"/>
      <c r="N202" s="61"/>
      <c r="O202" s="61"/>
      <c r="P202" s="61"/>
      <c r="Q202" s="61"/>
      <c r="R202" s="61"/>
      <c r="S202" s="61"/>
      <c r="T202" s="62"/>
      <c r="AT202" s="18" t="s">
        <v>187</v>
      </c>
      <c r="AU202" s="18" t="s">
        <v>85</v>
      </c>
    </row>
    <row r="203" spans="2:65" s="12" customFormat="1" ht="11.25">
      <c r="B203" s="198"/>
      <c r="C203" s="199"/>
      <c r="D203" s="195" t="s">
        <v>189</v>
      </c>
      <c r="E203" s="200" t="s">
        <v>19</v>
      </c>
      <c r="F203" s="201" t="s">
        <v>5689</v>
      </c>
      <c r="G203" s="199"/>
      <c r="H203" s="200" t="s">
        <v>19</v>
      </c>
      <c r="I203" s="202"/>
      <c r="J203" s="199"/>
      <c r="K203" s="199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189</v>
      </c>
      <c r="AU203" s="207" t="s">
        <v>85</v>
      </c>
      <c r="AV203" s="12" t="s">
        <v>83</v>
      </c>
      <c r="AW203" s="12" t="s">
        <v>35</v>
      </c>
      <c r="AX203" s="12" t="s">
        <v>75</v>
      </c>
      <c r="AY203" s="207" t="s">
        <v>178</v>
      </c>
    </row>
    <row r="204" spans="2:65" s="13" customFormat="1" ht="11.25">
      <c r="B204" s="208"/>
      <c r="C204" s="209"/>
      <c r="D204" s="195" t="s">
        <v>189</v>
      </c>
      <c r="E204" s="210" t="s">
        <v>19</v>
      </c>
      <c r="F204" s="211" t="s">
        <v>5690</v>
      </c>
      <c r="G204" s="209"/>
      <c r="H204" s="212">
        <v>10.8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189</v>
      </c>
      <c r="AU204" s="218" t="s">
        <v>85</v>
      </c>
      <c r="AV204" s="13" t="s">
        <v>85</v>
      </c>
      <c r="AW204" s="13" t="s">
        <v>35</v>
      </c>
      <c r="AX204" s="13" t="s">
        <v>83</v>
      </c>
      <c r="AY204" s="218" t="s">
        <v>178</v>
      </c>
    </row>
    <row r="205" spans="2:65" s="1" customFormat="1" ht="16.5" customHeight="1">
      <c r="B205" s="35"/>
      <c r="C205" s="183" t="s">
        <v>335</v>
      </c>
      <c r="D205" s="183" t="s">
        <v>180</v>
      </c>
      <c r="E205" s="184" t="s">
        <v>4033</v>
      </c>
      <c r="F205" s="185" t="s">
        <v>4034</v>
      </c>
      <c r="G205" s="186" t="s">
        <v>183</v>
      </c>
      <c r="H205" s="187">
        <v>3.24</v>
      </c>
      <c r="I205" s="188"/>
      <c r="J205" s="189">
        <f>ROUND(I205*H205,2)</f>
        <v>0</v>
      </c>
      <c r="K205" s="185" t="s">
        <v>184</v>
      </c>
      <c r="L205" s="39"/>
      <c r="M205" s="190" t="s">
        <v>19</v>
      </c>
      <c r="N205" s="191" t="s">
        <v>46</v>
      </c>
      <c r="O205" s="61"/>
      <c r="P205" s="192">
        <f>O205*H205</f>
        <v>0</v>
      </c>
      <c r="Q205" s="192">
        <v>6.5799999999999999E-3</v>
      </c>
      <c r="R205" s="192">
        <f>Q205*H205</f>
        <v>2.13192E-2</v>
      </c>
      <c r="S205" s="192">
        <v>0</v>
      </c>
      <c r="T205" s="193">
        <f>S205*H205</f>
        <v>0</v>
      </c>
      <c r="AR205" s="18" t="s">
        <v>185</v>
      </c>
      <c r="AT205" s="18" t="s">
        <v>180</v>
      </c>
      <c r="AU205" s="18" t="s">
        <v>85</v>
      </c>
      <c r="AY205" s="18" t="s">
        <v>178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83</v>
      </c>
      <c r="BK205" s="194">
        <f>ROUND(I205*H205,2)</f>
        <v>0</v>
      </c>
      <c r="BL205" s="18" t="s">
        <v>185</v>
      </c>
      <c r="BM205" s="18" t="s">
        <v>5691</v>
      </c>
    </row>
    <row r="206" spans="2:65" s="1" customFormat="1" ht="11.25">
      <c r="B206" s="35"/>
      <c r="C206" s="36"/>
      <c r="D206" s="195" t="s">
        <v>187</v>
      </c>
      <c r="E206" s="36"/>
      <c r="F206" s="196" t="s">
        <v>4036</v>
      </c>
      <c r="G206" s="36"/>
      <c r="H206" s="36"/>
      <c r="I206" s="113"/>
      <c r="J206" s="36"/>
      <c r="K206" s="36"/>
      <c r="L206" s="39"/>
      <c r="M206" s="197"/>
      <c r="N206" s="61"/>
      <c r="O206" s="61"/>
      <c r="P206" s="61"/>
      <c r="Q206" s="61"/>
      <c r="R206" s="61"/>
      <c r="S206" s="61"/>
      <c r="T206" s="62"/>
      <c r="AT206" s="18" t="s">
        <v>187</v>
      </c>
      <c r="AU206" s="18" t="s">
        <v>85</v>
      </c>
    </row>
    <row r="207" spans="2:65" s="12" customFormat="1" ht="11.25">
      <c r="B207" s="198"/>
      <c r="C207" s="199"/>
      <c r="D207" s="195" t="s">
        <v>189</v>
      </c>
      <c r="E207" s="200" t="s">
        <v>19</v>
      </c>
      <c r="F207" s="201" t="s">
        <v>4638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189</v>
      </c>
      <c r="AU207" s="207" t="s">
        <v>85</v>
      </c>
      <c r="AV207" s="12" t="s">
        <v>83</v>
      </c>
      <c r="AW207" s="12" t="s">
        <v>35</v>
      </c>
      <c r="AX207" s="12" t="s">
        <v>75</v>
      </c>
      <c r="AY207" s="207" t="s">
        <v>178</v>
      </c>
    </row>
    <row r="208" spans="2:65" s="12" customFormat="1" ht="11.25">
      <c r="B208" s="198"/>
      <c r="C208" s="199"/>
      <c r="D208" s="195" t="s">
        <v>189</v>
      </c>
      <c r="E208" s="200" t="s">
        <v>19</v>
      </c>
      <c r="F208" s="201" t="s">
        <v>5692</v>
      </c>
      <c r="G208" s="199"/>
      <c r="H208" s="200" t="s">
        <v>19</v>
      </c>
      <c r="I208" s="202"/>
      <c r="J208" s="199"/>
      <c r="K208" s="199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189</v>
      </c>
      <c r="AU208" s="207" t="s">
        <v>85</v>
      </c>
      <c r="AV208" s="12" t="s">
        <v>83</v>
      </c>
      <c r="AW208" s="12" t="s">
        <v>35</v>
      </c>
      <c r="AX208" s="12" t="s">
        <v>75</v>
      </c>
      <c r="AY208" s="207" t="s">
        <v>178</v>
      </c>
    </row>
    <row r="209" spans="2:65" s="13" customFormat="1" ht="11.25">
      <c r="B209" s="208"/>
      <c r="C209" s="209"/>
      <c r="D209" s="195" t="s">
        <v>189</v>
      </c>
      <c r="E209" s="210" t="s">
        <v>19</v>
      </c>
      <c r="F209" s="211" t="s">
        <v>5693</v>
      </c>
      <c r="G209" s="209"/>
      <c r="H209" s="212">
        <v>3.24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189</v>
      </c>
      <c r="AU209" s="218" t="s">
        <v>85</v>
      </c>
      <c r="AV209" s="13" t="s">
        <v>85</v>
      </c>
      <c r="AW209" s="13" t="s">
        <v>35</v>
      </c>
      <c r="AX209" s="13" t="s">
        <v>83</v>
      </c>
      <c r="AY209" s="218" t="s">
        <v>178</v>
      </c>
    </row>
    <row r="210" spans="2:65" s="1" customFormat="1" ht="16.5" customHeight="1">
      <c r="B210" s="35"/>
      <c r="C210" s="183" t="s">
        <v>341</v>
      </c>
      <c r="D210" s="183" t="s">
        <v>180</v>
      </c>
      <c r="E210" s="184" t="s">
        <v>4044</v>
      </c>
      <c r="F210" s="185" t="s">
        <v>4045</v>
      </c>
      <c r="G210" s="186" t="s">
        <v>183</v>
      </c>
      <c r="H210" s="187">
        <v>3.24</v>
      </c>
      <c r="I210" s="188"/>
      <c r="J210" s="189">
        <f>ROUND(I210*H210,2)</f>
        <v>0</v>
      </c>
      <c r="K210" s="185" t="s">
        <v>184</v>
      </c>
      <c r="L210" s="39"/>
      <c r="M210" s="190" t="s">
        <v>19</v>
      </c>
      <c r="N210" s="191" t="s">
        <v>46</v>
      </c>
      <c r="O210" s="6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8" t="s">
        <v>185</v>
      </c>
      <c r="AT210" s="18" t="s">
        <v>180</v>
      </c>
      <c r="AU210" s="18" t="s">
        <v>85</v>
      </c>
      <c r="AY210" s="18" t="s">
        <v>178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83</v>
      </c>
      <c r="BK210" s="194">
        <f>ROUND(I210*H210,2)</f>
        <v>0</v>
      </c>
      <c r="BL210" s="18" t="s">
        <v>185</v>
      </c>
      <c r="BM210" s="18" t="s">
        <v>5694</v>
      </c>
    </row>
    <row r="211" spans="2:65" s="1" customFormat="1" ht="11.25">
      <c r="B211" s="35"/>
      <c r="C211" s="36"/>
      <c r="D211" s="195" t="s">
        <v>187</v>
      </c>
      <c r="E211" s="36"/>
      <c r="F211" s="196" t="s">
        <v>4047</v>
      </c>
      <c r="G211" s="36"/>
      <c r="H211" s="36"/>
      <c r="I211" s="113"/>
      <c r="J211" s="36"/>
      <c r="K211" s="36"/>
      <c r="L211" s="39"/>
      <c r="M211" s="197"/>
      <c r="N211" s="61"/>
      <c r="O211" s="61"/>
      <c r="P211" s="61"/>
      <c r="Q211" s="61"/>
      <c r="R211" s="61"/>
      <c r="S211" s="61"/>
      <c r="T211" s="62"/>
      <c r="AT211" s="18" t="s">
        <v>187</v>
      </c>
      <c r="AU211" s="18" t="s">
        <v>85</v>
      </c>
    </row>
    <row r="212" spans="2:65" s="12" customFormat="1" ht="11.25">
      <c r="B212" s="198"/>
      <c r="C212" s="199"/>
      <c r="D212" s="195" t="s">
        <v>189</v>
      </c>
      <c r="E212" s="200" t="s">
        <v>19</v>
      </c>
      <c r="F212" s="201" t="s">
        <v>4048</v>
      </c>
      <c r="G212" s="199"/>
      <c r="H212" s="200" t="s">
        <v>19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189</v>
      </c>
      <c r="AU212" s="207" t="s">
        <v>85</v>
      </c>
      <c r="AV212" s="12" t="s">
        <v>83</v>
      </c>
      <c r="AW212" s="12" t="s">
        <v>35</v>
      </c>
      <c r="AX212" s="12" t="s">
        <v>75</v>
      </c>
      <c r="AY212" s="207" t="s">
        <v>178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5692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5693</v>
      </c>
      <c r="G214" s="209"/>
      <c r="H214" s="212">
        <v>3.24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83</v>
      </c>
      <c r="AY214" s="218" t="s">
        <v>178</v>
      </c>
    </row>
    <row r="215" spans="2:65" s="11" customFormat="1" ht="22.9" customHeight="1">
      <c r="B215" s="167"/>
      <c r="C215" s="168"/>
      <c r="D215" s="169" t="s">
        <v>74</v>
      </c>
      <c r="E215" s="181" t="s">
        <v>1768</v>
      </c>
      <c r="F215" s="181" t="s">
        <v>1769</v>
      </c>
      <c r="G215" s="168"/>
      <c r="H215" s="168"/>
      <c r="I215" s="171"/>
      <c r="J215" s="182">
        <f>BK215</f>
        <v>0</v>
      </c>
      <c r="K215" s="168"/>
      <c r="L215" s="173"/>
      <c r="M215" s="174"/>
      <c r="N215" s="175"/>
      <c r="O215" s="175"/>
      <c r="P215" s="176">
        <f>SUM(P216:P217)</f>
        <v>0</v>
      </c>
      <c r="Q215" s="175"/>
      <c r="R215" s="176">
        <f>SUM(R216:R217)</f>
        <v>0</v>
      </c>
      <c r="S215" s="175"/>
      <c r="T215" s="177">
        <f>SUM(T216:T217)</f>
        <v>0</v>
      </c>
      <c r="AR215" s="178" t="s">
        <v>83</v>
      </c>
      <c r="AT215" s="179" t="s">
        <v>74</v>
      </c>
      <c r="AU215" s="179" t="s">
        <v>83</v>
      </c>
      <c r="AY215" s="178" t="s">
        <v>178</v>
      </c>
      <c r="BK215" s="180">
        <f>SUM(BK216:BK217)</f>
        <v>0</v>
      </c>
    </row>
    <row r="216" spans="2:65" s="1" customFormat="1" ht="16.5" customHeight="1">
      <c r="B216" s="35"/>
      <c r="C216" s="183" t="s">
        <v>346</v>
      </c>
      <c r="D216" s="183" t="s">
        <v>180</v>
      </c>
      <c r="E216" s="184" t="s">
        <v>5695</v>
      </c>
      <c r="F216" s="185" t="s">
        <v>5696</v>
      </c>
      <c r="G216" s="186" t="s">
        <v>362</v>
      </c>
      <c r="H216" s="187">
        <v>11.811999999999999</v>
      </c>
      <c r="I216" s="188"/>
      <c r="J216" s="189">
        <f>ROUND(I216*H216,2)</f>
        <v>0</v>
      </c>
      <c r="K216" s="185" t="s">
        <v>184</v>
      </c>
      <c r="L216" s="39"/>
      <c r="M216" s="190" t="s">
        <v>19</v>
      </c>
      <c r="N216" s="191" t="s">
        <v>46</v>
      </c>
      <c r="O216" s="61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8" t="s">
        <v>185</v>
      </c>
      <c r="AT216" s="18" t="s">
        <v>180</v>
      </c>
      <c r="AU216" s="18" t="s">
        <v>85</v>
      </c>
      <c r="AY216" s="18" t="s">
        <v>178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83</v>
      </c>
      <c r="BK216" s="194">
        <f>ROUND(I216*H216,2)</f>
        <v>0</v>
      </c>
      <c r="BL216" s="18" t="s">
        <v>185</v>
      </c>
      <c r="BM216" s="18" t="s">
        <v>5697</v>
      </c>
    </row>
    <row r="217" spans="2:65" s="1" customFormat="1" ht="19.5">
      <c r="B217" s="35"/>
      <c r="C217" s="36"/>
      <c r="D217" s="195" t="s">
        <v>187</v>
      </c>
      <c r="E217" s="36"/>
      <c r="F217" s="196" t="s">
        <v>5698</v>
      </c>
      <c r="G217" s="36"/>
      <c r="H217" s="36"/>
      <c r="I217" s="113"/>
      <c r="J217" s="36"/>
      <c r="K217" s="36"/>
      <c r="L217" s="39"/>
      <c r="M217" s="197"/>
      <c r="N217" s="61"/>
      <c r="O217" s="61"/>
      <c r="P217" s="61"/>
      <c r="Q217" s="61"/>
      <c r="R217" s="61"/>
      <c r="S217" s="61"/>
      <c r="T217" s="62"/>
      <c r="AT217" s="18" t="s">
        <v>187</v>
      </c>
      <c r="AU217" s="18" t="s">
        <v>85</v>
      </c>
    </row>
    <row r="218" spans="2:65" s="11" customFormat="1" ht="25.9" customHeight="1">
      <c r="B218" s="167"/>
      <c r="C218" s="168"/>
      <c r="D218" s="169" t="s">
        <v>74</v>
      </c>
      <c r="E218" s="170" t="s">
        <v>428</v>
      </c>
      <c r="F218" s="170" t="s">
        <v>429</v>
      </c>
      <c r="G218" s="168"/>
      <c r="H218" s="168"/>
      <c r="I218" s="171"/>
      <c r="J218" s="172">
        <f>BK218</f>
        <v>0</v>
      </c>
      <c r="K218" s="168"/>
      <c r="L218" s="173"/>
      <c r="M218" s="174"/>
      <c r="N218" s="175"/>
      <c r="O218" s="175"/>
      <c r="P218" s="176">
        <f>P219+P239</f>
        <v>0</v>
      </c>
      <c r="Q218" s="175"/>
      <c r="R218" s="176">
        <f>R219+R239</f>
        <v>6.6363619999999984E-2</v>
      </c>
      <c r="S218" s="175"/>
      <c r="T218" s="177">
        <f>T219+T239</f>
        <v>0</v>
      </c>
      <c r="AR218" s="178" t="s">
        <v>85</v>
      </c>
      <c r="AT218" s="179" t="s">
        <v>74</v>
      </c>
      <c r="AU218" s="179" t="s">
        <v>75</v>
      </c>
      <c r="AY218" s="178" t="s">
        <v>178</v>
      </c>
      <c r="BK218" s="180">
        <f>BK219+BK239</f>
        <v>0</v>
      </c>
    </row>
    <row r="219" spans="2:65" s="11" customFormat="1" ht="22.9" customHeight="1">
      <c r="B219" s="167"/>
      <c r="C219" s="168"/>
      <c r="D219" s="169" t="s">
        <v>74</v>
      </c>
      <c r="E219" s="181" t="s">
        <v>551</v>
      </c>
      <c r="F219" s="181" t="s">
        <v>552</v>
      </c>
      <c r="G219" s="168"/>
      <c r="H219" s="168"/>
      <c r="I219" s="171"/>
      <c r="J219" s="182">
        <f>BK219</f>
        <v>0</v>
      </c>
      <c r="K219" s="168"/>
      <c r="L219" s="173"/>
      <c r="M219" s="174"/>
      <c r="N219" s="175"/>
      <c r="O219" s="175"/>
      <c r="P219" s="176">
        <f>SUM(P220:P238)</f>
        <v>0</v>
      </c>
      <c r="Q219" s="175"/>
      <c r="R219" s="176">
        <f>SUM(R220:R238)</f>
        <v>5.0729679999999992E-2</v>
      </c>
      <c r="S219" s="175"/>
      <c r="T219" s="177">
        <f>SUM(T220:T238)</f>
        <v>0</v>
      </c>
      <c r="AR219" s="178" t="s">
        <v>85</v>
      </c>
      <c r="AT219" s="179" t="s">
        <v>74</v>
      </c>
      <c r="AU219" s="179" t="s">
        <v>83</v>
      </c>
      <c r="AY219" s="178" t="s">
        <v>178</v>
      </c>
      <c r="BK219" s="180">
        <f>SUM(BK220:BK238)</f>
        <v>0</v>
      </c>
    </row>
    <row r="220" spans="2:65" s="1" customFormat="1" ht="16.5" customHeight="1">
      <c r="B220" s="35"/>
      <c r="C220" s="183" t="s">
        <v>350</v>
      </c>
      <c r="D220" s="183" t="s">
        <v>180</v>
      </c>
      <c r="E220" s="184" t="s">
        <v>2639</v>
      </c>
      <c r="F220" s="185" t="s">
        <v>2640</v>
      </c>
      <c r="G220" s="186" t="s">
        <v>2338</v>
      </c>
      <c r="H220" s="187">
        <v>42.503999999999998</v>
      </c>
      <c r="I220" s="188"/>
      <c r="J220" s="189">
        <f>ROUND(I220*H220,2)</f>
        <v>0</v>
      </c>
      <c r="K220" s="185" t="s">
        <v>184</v>
      </c>
      <c r="L220" s="39"/>
      <c r="M220" s="190" t="s">
        <v>19</v>
      </c>
      <c r="N220" s="191" t="s">
        <v>46</v>
      </c>
      <c r="O220" s="61"/>
      <c r="P220" s="192">
        <f>O220*H220</f>
        <v>0</v>
      </c>
      <c r="Q220" s="192">
        <v>6.9999999999999994E-5</v>
      </c>
      <c r="R220" s="192">
        <f>Q220*H220</f>
        <v>2.9752799999999994E-3</v>
      </c>
      <c r="S220" s="192">
        <v>0</v>
      </c>
      <c r="T220" s="193">
        <f>S220*H220</f>
        <v>0</v>
      </c>
      <c r="AR220" s="18" t="s">
        <v>288</v>
      </c>
      <c r="AT220" s="18" t="s">
        <v>180</v>
      </c>
      <c r="AU220" s="18" t="s">
        <v>85</v>
      </c>
      <c r="AY220" s="18" t="s">
        <v>178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83</v>
      </c>
      <c r="BK220" s="194">
        <f>ROUND(I220*H220,2)</f>
        <v>0</v>
      </c>
      <c r="BL220" s="18" t="s">
        <v>288</v>
      </c>
      <c r="BM220" s="18" t="s">
        <v>5699</v>
      </c>
    </row>
    <row r="221" spans="2:65" s="1" customFormat="1" ht="11.25">
      <c r="B221" s="35"/>
      <c r="C221" s="36"/>
      <c r="D221" s="195" t="s">
        <v>187</v>
      </c>
      <c r="E221" s="36"/>
      <c r="F221" s="196" t="s">
        <v>2642</v>
      </c>
      <c r="G221" s="36"/>
      <c r="H221" s="36"/>
      <c r="I221" s="113"/>
      <c r="J221" s="36"/>
      <c r="K221" s="36"/>
      <c r="L221" s="39"/>
      <c r="M221" s="197"/>
      <c r="N221" s="61"/>
      <c r="O221" s="61"/>
      <c r="P221" s="61"/>
      <c r="Q221" s="61"/>
      <c r="R221" s="61"/>
      <c r="S221" s="61"/>
      <c r="T221" s="62"/>
      <c r="AT221" s="18" t="s">
        <v>187</v>
      </c>
      <c r="AU221" s="18" t="s">
        <v>85</v>
      </c>
    </row>
    <row r="222" spans="2:65" s="12" customFormat="1" ht="11.25">
      <c r="B222" s="198"/>
      <c r="C222" s="199"/>
      <c r="D222" s="195" t="s">
        <v>189</v>
      </c>
      <c r="E222" s="200" t="s">
        <v>19</v>
      </c>
      <c r="F222" s="201" t="s">
        <v>4306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65" s="12" customFormat="1" ht="11.25">
      <c r="B223" s="198"/>
      <c r="C223" s="199"/>
      <c r="D223" s="195" t="s">
        <v>189</v>
      </c>
      <c r="E223" s="200" t="s">
        <v>19</v>
      </c>
      <c r="F223" s="201" t="s">
        <v>5700</v>
      </c>
      <c r="G223" s="199"/>
      <c r="H223" s="200" t="s">
        <v>19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189</v>
      </c>
      <c r="AU223" s="207" t="s">
        <v>85</v>
      </c>
      <c r="AV223" s="12" t="s">
        <v>83</v>
      </c>
      <c r="AW223" s="12" t="s">
        <v>35</v>
      </c>
      <c r="AX223" s="12" t="s">
        <v>75</v>
      </c>
      <c r="AY223" s="207" t="s">
        <v>178</v>
      </c>
    </row>
    <row r="224" spans="2:65" s="13" customFormat="1" ht="11.25">
      <c r="B224" s="208"/>
      <c r="C224" s="209"/>
      <c r="D224" s="195" t="s">
        <v>189</v>
      </c>
      <c r="E224" s="210" t="s">
        <v>19</v>
      </c>
      <c r="F224" s="211" t="s">
        <v>5701</v>
      </c>
      <c r="G224" s="209"/>
      <c r="H224" s="212">
        <v>42.503999999999998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189</v>
      </c>
      <c r="AU224" s="218" t="s">
        <v>85</v>
      </c>
      <c r="AV224" s="13" t="s">
        <v>85</v>
      </c>
      <c r="AW224" s="13" t="s">
        <v>35</v>
      </c>
      <c r="AX224" s="13" t="s">
        <v>83</v>
      </c>
      <c r="AY224" s="218" t="s">
        <v>178</v>
      </c>
    </row>
    <row r="225" spans="2:65" s="1" customFormat="1" ht="16.5" customHeight="1">
      <c r="B225" s="35"/>
      <c r="C225" s="245" t="s">
        <v>359</v>
      </c>
      <c r="D225" s="245" t="s">
        <v>970</v>
      </c>
      <c r="E225" s="246" t="s">
        <v>4831</v>
      </c>
      <c r="F225" s="247" t="s">
        <v>4832</v>
      </c>
      <c r="G225" s="248" t="s">
        <v>496</v>
      </c>
      <c r="H225" s="249">
        <v>15.18</v>
      </c>
      <c r="I225" s="250"/>
      <c r="J225" s="251">
        <f>ROUND(I225*H225,2)</f>
        <v>0</v>
      </c>
      <c r="K225" s="247" t="s">
        <v>184</v>
      </c>
      <c r="L225" s="252"/>
      <c r="M225" s="253" t="s">
        <v>19</v>
      </c>
      <c r="N225" s="254" t="s">
        <v>46</v>
      </c>
      <c r="O225" s="61"/>
      <c r="P225" s="192">
        <f>O225*H225</f>
        <v>0</v>
      </c>
      <c r="Q225" s="192">
        <v>3.0799999999999998E-3</v>
      </c>
      <c r="R225" s="192">
        <f>Q225*H225</f>
        <v>4.6754399999999995E-2</v>
      </c>
      <c r="S225" s="192">
        <v>0</v>
      </c>
      <c r="T225" s="193">
        <f>S225*H225</f>
        <v>0</v>
      </c>
      <c r="AR225" s="18" t="s">
        <v>403</v>
      </c>
      <c r="AT225" s="18" t="s">
        <v>970</v>
      </c>
      <c r="AU225" s="18" t="s">
        <v>85</v>
      </c>
      <c r="AY225" s="18" t="s">
        <v>178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83</v>
      </c>
      <c r="BK225" s="194">
        <f>ROUND(I225*H225,2)</f>
        <v>0</v>
      </c>
      <c r="BL225" s="18" t="s">
        <v>288</v>
      </c>
      <c r="BM225" s="18" t="s">
        <v>5702</v>
      </c>
    </row>
    <row r="226" spans="2:65" s="1" customFormat="1" ht="11.25">
      <c r="B226" s="35"/>
      <c r="C226" s="36"/>
      <c r="D226" s="195" t="s">
        <v>187</v>
      </c>
      <c r="E226" s="36"/>
      <c r="F226" s="196" t="s">
        <v>4832</v>
      </c>
      <c r="G226" s="36"/>
      <c r="H226" s="36"/>
      <c r="I226" s="113"/>
      <c r="J226" s="36"/>
      <c r="K226" s="36"/>
      <c r="L226" s="39"/>
      <c r="M226" s="197"/>
      <c r="N226" s="61"/>
      <c r="O226" s="61"/>
      <c r="P226" s="61"/>
      <c r="Q226" s="61"/>
      <c r="R226" s="61"/>
      <c r="S226" s="61"/>
      <c r="T226" s="62"/>
      <c r="AT226" s="18" t="s">
        <v>187</v>
      </c>
      <c r="AU226" s="18" t="s">
        <v>85</v>
      </c>
    </row>
    <row r="227" spans="2:65" s="12" customFormat="1" ht="11.25">
      <c r="B227" s="198"/>
      <c r="C227" s="199"/>
      <c r="D227" s="195" t="s">
        <v>189</v>
      </c>
      <c r="E227" s="200" t="s">
        <v>19</v>
      </c>
      <c r="F227" s="201" t="s">
        <v>5703</v>
      </c>
      <c r="G227" s="199"/>
      <c r="H227" s="200" t="s">
        <v>19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189</v>
      </c>
      <c r="AU227" s="207" t="s">
        <v>85</v>
      </c>
      <c r="AV227" s="12" t="s">
        <v>83</v>
      </c>
      <c r="AW227" s="12" t="s">
        <v>35</v>
      </c>
      <c r="AX227" s="12" t="s">
        <v>75</v>
      </c>
      <c r="AY227" s="207" t="s">
        <v>178</v>
      </c>
    </row>
    <row r="228" spans="2:65" s="12" customFormat="1" ht="11.25">
      <c r="B228" s="198"/>
      <c r="C228" s="199"/>
      <c r="D228" s="195" t="s">
        <v>189</v>
      </c>
      <c r="E228" s="200" t="s">
        <v>19</v>
      </c>
      <c r="F228" s="201" t="s">
        <v>5700</v>
      </c>
      <c r="G228" s="199"/>
      <c r="H228" s="200" t="s">
        <v>19</v>
      </c>
      <c r="I228" s="202"/>
      <c r="J228" s="199"/>
      <c r="K228" s="199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189</v>
      </c>
      <c r="AU228" s="207" t="s">
        <v>85</v>
      </c>
      <c r="AV228" s="12" t="s">
        <v>83</v>
      </c>
      <c r="AW228" s="12" t="s">
        <v>35</v>
      </c>
      <c r="AX228" s="12" t="s">
        <v>75</v>
      </c>
      <c r="AY228" s="207" t="s">
        <v>178</v>
      </c>
    </row>
    <row r="229" spans="2:65" s="13" customFormat="1" ht="11.25">
      <c r="B229" s="208"/>
      <c r="C229" s="209"/>
      <c r="D229" s="195" t="s">
        <v>189</v>
      </c>
      <c r="E229" s="210" t="s">
        <v>19</v>
      </c>
      <c r="F229" s="211" t="s">
        <v>5704</v>
      </c>
      <c r="G229" s="209"/>
      <c r="H229" s="212">
        <v>15.18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189</v>
      </c>
      <c r="AU229" s="218" t="s">
        <v>85</v>
      </c>
      <c r="AV229" s="13" t="s">
        <v>85</v>
      </c>
      <c r="AW229" s="13" t="s">
        <v>35</v>
      </c>
      <c r="AX229" s="13" t="s">
        <v>83</v>
      </c>
      <c r="AY229" s="218" t="s">
        <v>178</v>
      </c>
    </row>
    <row r="230" spans="2:65" s="1" customFormat="1" ht="30" customHeight="1">
      <c r="B230" s="35"/>
      <c r="C230" s="245" t="s">
        <v>374</v>
      </c>
      <c r="D230" s="245" t="s">
        <v>970</v>
      </c>
      <c r="E230" s="246" t="s">
        <v>4838</v>
      </c>
      <c r="F230" s="247" t="s">
        <v>2710</v>
      </c>
      <c r="G230" s="248" t="s">
        <v>2338</v>
      </c>
      <c r="H230" s="249">
        <v>4.25</v>
      </c>
      <c r="I230" s="250"/>
      <c r="J230" s="251">
        <f>ROUND(I230*H230,2)</f>
        <v>0</v>
      </c>
      <c r="K230" s="247" t="s">
        <v>1889</v>
      </c>
      <c r="L230" s="252"/>
      <c r="M230" s="253" t="s">
        <v>19</v>
      </c>
      <c r="N230" s="254" t="s">
        <v>46</v>
      </c>
      <c r="O230" s="61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18" t="s">
        <v>403</v>
      </c>
      <c r="AT230" s="18" t="s">
        <v>970</v>
      </c>
      <c r="AU230" s="18" t="s">
        <v>85</v>
      </c>
      <c r="AY230" s="18" t="s">
        <v>178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83</v>
      </c>
      <c r="BK230" s="194">
        <f>ROUND(I230*H230,2)</f>
        <v>0</v>
      </c>
      <c r="BL230" s="18" t="s">
        <v>288</v>
      </c>
      <c r="BM230" s="18" t="s">
        <v>5705</v>
      </c>
    </row>
    <row r="231" spans="2:65" s="1" customFormat="1" ht="11.25">
      <c r="B231" s="35"/>
      <c r="C231" s="36"/>
      <c r="D231" s="195" t="s">
        <v>187</v>
      </c>
      <c r="E231" s="36"/>
      <c r="F231" s="196" t="s">
        <v>2710</v>
      </c>
      <c r="G231" s="36"/>
      <c r="H231" s="36"/>
      <c r="I231" s="113"/>
      <c r="J231" s="36"/>
      <c r="K231" s="36"/>
      <c r="L231" s="39"/>
      <c r="M231" s="197"/>
      <c r="N231" s="61"/>
      <c r="O231" s="61"/>
      <c r="P231" s="61"/>
      <c r="Q231" s="61"/>
      <c r="R231" s="61"/>
      <c r="S231" s="61"/>
      <c r="T231" s="62"/>
      <c r="AT231" s="18" t="s">
        <v>187</v>
      </c>
      <c r="AU231" s="18" t="s">
        <v>85</v>
      </c>
    </row>
    <row r="232" spans="2:65" s="12" customFormat="1" ht="11.25">
      <c r="B232" s="198"/>
      <c r="C232" s="199"/>
      <c r="D232" s="195" t="s">
        <v>189</v>
      </c>
      <c r="E232" s="200" t="s">
        <v>19</v>
      </c>
      <c r="F232" s="201" t="s">
        <v>2712</v>
      </c>
      <c r="G232" s="199"/>
      <c r="H232" s="200" t="s">
        <v>19</v>
      </c>
      <c r="I232" s="202"/>
      <c r="J232" s="199"/>
      <c r="K232" s="199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189</v>
      </c>
      <c r="AU232" s="207" t="s">
        <v>85</v>
      </c>
      <c r="AV232" s="12" t="s">
        <v>83</v>
      </c>
      <c r="AW232" s="12" t="s">
        <v>35</v>
      </c>
      <c r="AX232" s="12" t="s">
        <v>75</v>
      </c>
      <c r="AY232" s="207" t="s">
        <v>178</v>
      </c>
    </row>
    <row r="233" spans="2:65" s="13" customFormat="1" ht="11.25">
      <c r="B233" s="208"/>
      <c r="C233" s="209"/>
      <c r="D233" s="195" t="s">
        <v>189</v>
      </c>
      <c r="E233" s="210" t="s">
        <v>19</v>
      </c>
      <c r="F233" s="211" t="s">
        <v>5706</v>
      </c>
      <c r="G233" s="209"/>
      <c r="H233" s="212">
        <v>4.25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189</v>
      </c>
      <c r="AU233" s="218" t="s">
        <v>85</v>
      </c>
      <c r="AV233" s="13" t="s">
        <v>85</v>
      </c>
      <c r="AW233" s="13" t="s">
        <v>35</v>
      </c>
      <c r="AX233" s="13" t="s">
        <v>83</v>
      </c>
      <c r="AY233" s="218" t="s">
        <v>178</v>
      </c>
    </row>
    <row r="234" spans="2:65" s="1" customFormat="1" ht="16.5" customHeight="1">
      <c r="B234" s="35"/>
      <c r="C234" s="183" t="s">
        <v>388</v>
      </c>
      <c r="D234" s="183" t="s">
        <v>180</v>
      </c>
      <c r="E234" s="184" t="s">
        <v>5707</v>
      </c>
      <c r="F234" s="185" t="s">
        <v>5708</v>
      </c>
      <c r="G234" s="186" t="s">
        <v>291</v>
      </c>
      <c r="H234" s="187">
        <v>1</v>
      </c>
      <c r="I234" s="188"/>
      <c r="J234" s="189">
        <f>ROUND(I234*H234,2)</f>
        <v>0</v>
      </c>
      <c r="K234" s="185" t="s">
        <v>212</v>
      </c>
      <c r="L234" s="39"/>
      <c r="M234" s="190" t="s">
        <v>19</v>
      </c>
      <c r="N234" s="191" t="s">
        <v>46</v>
      </c>
      <c r="O234" s="61"/>
      <c r="P234" s="192">
        <f>O234*H234</f>
        <v>0</v>
      </c>
      <c r="Q234" s="192">
        <v>1E-3</v>
      </c>
      <c r="R234" s="192">
        <f>Q234*H234</f>
        <v>1E-3</v>
      </c>
      <c r="S234" s="192">
        <v>0</v>
      </c>
      <c r="T234" s="193">
        <f>S234*H234</f>
        <v>0</v>
      </c>
      <c r="AR234" s="18" t="s">
        <v>288</v>
      </c>
      <c r="AT234" s="18" t="s">
        <v>180</v>
      </c>
      <c r="AU234" s="18" t="s">
        <v>85</v>
      </c>
      <c r="AY234" s="18" t="s">
        <v>178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83</v>
      </c>
      <c r="BK234" s="194">
        <f>ROUND(I234*H234,2)</f>
        <v>0</v>
      </c>
      <c r="BL234" s="18" t="s">
        <v>288</v>
      </c>
      <c r="BM234" s="18" t="s">
        <v>5709</v>
      </c>
    </row>
    <row r="235" spans="2:65" s="1" customFormat="1" ht="11.25">
      <c r="B235" s="35"/>
      <c r="C235" s="36"/>
      <c r="D235" s="195" t="s">
        <v>187</v>
      </c>
      <c r="E235" s="36"/>
      <c r="F235" s="196" t="s">
        <v>5708</v>
      </c>
      <c r="G235" s="36"/>
      <c r="H235" s="36"/>
      <c r="I235" s="113"/>
      <c r="J235" s="36"/>
      <c r="K235" s="36"/>
      <c r="L235" s="39"/>
      <c r="M235" s="197"/>
      <c r="N235" s="61"/>
      <c r="O235" s="61"/>
      <c r="P235" s="61"/>
      <c r="Q235" s="61"/>
      <c r="R235" s="61"/>
      <c r="S235" s="61"/>
      <c r="T235" s="62"/>
      <c r="AT235" s="18" t="s">
        <v>187</v>
      </c>
      <c r="AU235" s="18" t="s">
        <v>85</v>
      </c>
    </row>
    <row r="236" spans="2:65" s="1" customFormat="1" ht="19.5">
      <c r="B236" s="35"/>
      <c r="C236" s="36"/>
      <c r="D236" s="195" t="s">
        <v>333</v>
      </c>
      <c r="E236" s="36"/>
      <c r="F236" s="241" t="s">
        <v>5710</v>
      </c>
      <c r="G236" s="36"/>
      <c r="H236" s="36"/>
      <c r="I236" s="113"/>
      <c r="J236" s="36"/>
      <c r="K236" s="36"/>
      <c r="L236" s="39"/>
      <c r="M236" s="197"/>
      <c r="N236" s="61"/>
      <c r="O236" s="61"/>
      <c r="P236" s="61"/>
      <c r="Q236" s="61"/>
      <c r="R236" s="61"/>
      <c r="S236" s="61"/>
      <c r="T236" s="62"/>
      <c r="AT236" s="18" t="s">
        <v>333</v>
      </c>
      <c r="AU236" s="18" t="s">
        <v>85</v>
      </c>
    </row>
    <row r="237" spans="2:65" s="1" customFormat="1" ht="16.5" customHeight="1">
      <c r="B237" s="35"/>
      <c r="C237" s="183" t="s">
        <v>393</v>
      </c>
      <c r="D237" s="183" t="s">
        <v>180</v>
      </c>
      <c r="E237" s="184" t="s">
        <v>2715</v>
      </c>
      <c r="F237" s="185" t="s">
        <v>2716</v>
      </c>
      <c r="G237" s="186" t="s">
        <v>1843</v>
      </c>
      <c r="H237" s="255"/>
      <c r="I237" s="188"/>
      <c r="J237" s="189">
        <f>ROUND(I237*H237,2)</f>
        <v>0</v>
      </c>
      <c r="K237" s="185" t="s">
        <v>184</v>
      </c>
      <c r="L237" s="39"/>
      <c r="M237" s="190" t="s">
        <v>19</v>
      </c>
      <c r="N237" s="191" t="s">
        <v>46</v>
      </c>
      <c r="O237" s="61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18" t="s">
        <v>288</v>
      </c>
      <c r="AT237" s="18" t="s">
        <v>180</v>
      </c>
      <c r="AU237" s="18" t="s">
        <v>85</v>
      </c>
      <c r="AY237" s="18" t="s">
        <v>178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83</v>
      </c>
      <c r="BK237" s="194">
        <f>ROUND(I237*H237,2)</f>
        <v>0</v>
      </c>
      <c r="BL237" s="18" t="s">
        <v>288</v>
      </c>
      <c r="BM237" s="18" t="s">
        <v>5711</v>
      </c>
    </row>
    <row r="238" spans="2:65" s="1" customFormat="1" ht="19.5">
      <c r="B238" s="35"/>
      <c r="C238" s="36"/>
      <c r="D238" s="195" t="s">
        <v>187</v>
      </c>
      <c r="E238" s="36"/>
      <c r="F238" s="196" t="s">
        <v>2718</v>
      </c>
      <c r="G238" s="36"/>
      <c r="H238" s="36"/>
      <c r="I238" s="113"/>
      <c r="J238" s="36"/>
      <c r="K238" s="36"/>
      <c r="L238" s="39"/>
      <c r="M238" s="197"/>
      <c r="N238" s="61"/>
      <c r="O238" s="61"/>
      <c r="P238" s="61"/>
      <c r="Q238" s="61"/>
      <c r="R238" s="61"/>
      <c r="S238" s="61"/>
      <c r="T238" s="62"/>
      <c r="AT238" s="18" t="s">
        <v>187</v>
      </c>
      <c r="AU238" s="18" t="s">
        <v>85</v>
      </c>
    </row>
    <row r="239" spans="2:65" s="11" customFormat="1" ht="22.9" customHeight="1">
      <c r="B239" s="167"/>
      <c r="C239" s="168"/>
      <c r="D239" s="169" t="s">
        <v>74</v>
      </c>
      <c r="E239" s="181" t="s">
        <v>2856</v>
      </c>
      <c r="F239" s="181" t="s">
        <v>2857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SUM(P240:P255)</f>
        <v>0</v>
      </c>
      <c r="Q239" s="175"/>
      <c r="R239" s="176">
        <f>SUM(R240:R255)</f>
        <v>1.5633939999999999E-2</v>
      </c>
      <c r="S239" s="175"/>
      <c r="T239" s="177">
        <f>SUM(T240:T255)</f>
        <v>0</v>
      </c>
      <c r="AR239" s="178" t="s">
        <v>85</v>
      </c>
      <c r="AT239" s="179" t="s">
        <v>74</v>
      </c>
      <c r="AU239" s="179" t="s">
        <v>83</v>
      </c>
      <c r="AY239" s="178" t="s">
        <v>178</v>
      </c>
      <c r="BK239" s="180">
        <f>SUM(BK240:BK255)</f>
        <v>0</v>
      </c>
    </row>
    <row r="240" spans="2:65" s="1" customFormat="1" ht="16.5" customHeight="1">
      <c r="B240" s="35"/>
      <c r="C240" s="183" t="s">
        <v>398</v>
      </c>
      <c r="D240" s="183" t="s">
        <v>180</v>
      </c>
      <c r="E240" s="184" t="s">
        <v>2923</v>
      </c>
      <c r="F240" s="185" t="s">
        <v>2924</v>
      </c>
      <c r="G240" s="186" t="s">
        <v>2338</v>
      </c>
      <c r="H240" s="187">
        <v>43</v>
      </c>
      <c r="I240" s="188"/>
      <c r="J240" s="189">
        <f>ROUND(I240*H240,2)</f>
        <v>0</v>
      </c>
      <c r="K240" s="185" t="s">
        <v>212</v>
      </c>
      <c r="L240" s="39"/>
      <c r="M240" s="190" t="s">
        <v>19</v>
      </c>
      <c r="N240" s="191" t="s">
        <v>46</v>
      </c>
      <c r="O240" s="61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18" t="s">
        <v>288</v>
      </c>
      <c r="AT240" s="18" t="s">
        <v>180</v>
      </c>
      <c r="AU240" s="18" t="s">
        <v>85</v>
      </c>
      <c r="AY240" s="18" t="s">
        <v>178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83</v>
      </c>
      <c r="BK240" s="194">
        <f>ROUND(I240*H240,2)</f>
        <v>0</v>
      </c>
      <c r="BL240" s="18" t="s">
        <v>288</v>
      </c>
      <c r="BM240" s="18" t="s">
        <v>5712</v>
      </c>
    </row>
    <row r="241" spans="2:65" s="1" customFormat="1" ht="11.25">
      <c r="B241" s="35"/>
      <c r="C241" s="36"/>
      <c r="D241" s="195" t="s">
        <v>187</v>
      </c>
      <c r="E241" s="36"/>
      <c r="F241" s="196" t="s">
        <v>2924</v>
      </c>
      <c r="G241" s="36"/>
      <c r="H241" s="36"/>
      <c r="I241" s="113"/>
      <c r="J241" s="36"/>
      <c r="K241" s="36"/>
      <c r="L241" s="39"/>
      <c r="M241" s="197"/>
      <c r="N241" s="61"/>
      <c r="O241" s="61"/>
      <c r="P241" s="61"/>
      <c r="Q241" s="61"/>
      <c r="R241" s="61"/>
      <c r="S241" s="61"/>
      <c r="T241" s="62"/>
      <c r="AT241" s="18" t="s">
        <v>187</v>
      </c>
      <c r="AU241" s="18" t="s">
        <v>85</v>
      </c>
    </row>
    <row r="242" spans="2:65" s="12" customFormat="1" ht="11.25">
      <c r="B242" s="198"/>
      <c r="C242" s="199"/>
      <c r="D242" s="195" t="s">
        <v>189</v>
      </c>
      <c r="E242" s="200" t="s">
        <v>19</v>
      </c>
      <c r="F242" s="201" t="s">
        <v>5713</v>
      </c>
      <c r="G242" s="199"/>
      <c r="H242" s="200" t="s">
        <v>19</v>
      </c>
      <c r="I242" s="202"/>
      <c r="J242" s="199"/>
      <c r="K242" s="199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189</v>
      </c>
      <c r="AU242" s="207" t="s">
        <v>85</v>
      </c>
      <c r="AV242" s="12" t="s">
        <v>83</v>
      </c>
      <c r="AW242" s="12" t="s">
        <v>35</v>
      </c>
      <c r="AX242" s="12" t="s">
        <v>75</v>
      </c>
      <c r="AY242" s="207" t="s">
        <v>178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465</v>
      </c>
      <c r="G243" s="209"/>
      <c r="H243" s="212">
        <v>43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83</v>
      </c>
      <c r="AY243" s="218" t="s">
        <v>178</v>
      </c>
    </row>
    <row r="244" spans="2:65" s="1" customFormat="1" ht="16.5" customHeight="1">
      <c r="B244" s="35"/>
      <c r="C244" s="183" t="s">
        <v>403</v>
      </c>
      <c r="D244" s="183" t="s">
        <v>180</v>
      </c>
      <c r="E244" s="184" t="s">
        <v>4845</v>
      </c>
      <c r="F244" s="185" t="s">
        <v>4846</v>
      </c>
      <c r="G244" s="186" t="s">
        <v>183</v>
      </c>
      <c r="H244" s="187">
        <v>4.5579999999999998</v>
      </c>
      <c r="I244" s="188"/>
      <c r="J244" s="189">
        <f>ROUND(I244*H244,2)</f>
        <v>0</v>
      </c>
      <c r="K244" s="185" t="s">
        <v>184</v>
      </c>
      <c r="L244" s="39"/>
      <c r="M244" s="190" t="s">
        <v>19</v>
      </c>
      <c r="N244" s="191" t="s">
        <v>46</v>
      </c>
      <c r="O244" s="61"/>
      <c r="P244" s="192">
        <f>O244*H244</f>
        <v>0</v>
      </c>
      <c r="Q244" s="192">
        <v>4.2999999999999999E-4</v>
      </c>
      <c r="R244" s="192">
        <f>Q244*H244</f>
        <v>1.9599399999999999E-3</v>
      </c>
      <c r="S244" s="192">
        <v>0</v>
      </c>
      <c r="T244" s="193">
        <f>S244*H244</f>
        <v>0</v>
      </c>
      <c r="AR244" s="18" t="s">
        <v>288</v>
      </c>
      <c r="AT244" s="18" t="s">
        <v>180</v>
      </c>
      <c r="AU244" s="18" t="s">
        <v>85</v>
      </c>
      <c r="AY244" s="18" t="s">
        <v>178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83</v>
      </c>
      <c r="BK244" s="194">
        <f>ROUND(I244*H244,2)</f>
        <v>0</v>
      </c>
      <c r="BL244" s="18" t="s">
        <v>288</v>
      </c>
      <c r="BM244" s="18" t="s">
        <v>5714</v>
      </c>
    </row>
    <row r="245" spans="2:65" s="1" customFormat="1" ht="11.25">
      <c r="B245" s="35"/>
      <c r="C245" s="36"/>
      <c r="D245" s="195" t="s">
        <v>187</v>
      </c>
      <c r="E245" s="36"/>
      <c r="F245" s="196" t="s">
        <v>4848</v>
      </c>
      <c r="G245" s="36"/>
      <c r="H245" s="36"/>
      <c r="I245" s="113"/>
      <c r="J245" s="36"/>
      <c r="K245" s="36"/>
      <c r="L245" s="39"/>
      <c r="M245" s="197"/>
      <c r="N245" s="61"/>
      <c r="O245" s="61"/>
      <c r="P245" s="61"/>
      <c r="Q245" s="61"/>
      <c r="R245" s="61"/>
      <c r="S245" s="61"/>
      <c r="T245" s="62"/>
      <c r="AT245" s="18" t="s">
        <v>187</v>
      </c>
      <c r="AU245" s="18" t="s">
        <v>85</v>
      </c>
    </row>
    <row r="246" spans="2:65" s="12" customFormat="1" ht="11.25">
      <c r="B246" s="198"/>
      <c r="C246" s="199"/>
      <c r="D246" s="195" t="s">
        <v>189</v>
      </c>
      <c r="E246" s="200" t="s">
        <v>19</v>
      </c>
      <c r="F246" s="201" t="s">
        <v>5715</v>
      </c>
      <c r="G246" s="199"/>
      <c r="H246" s="200" t="s">
        <v>19</v>
      </c>
      <c r="I246" s="202"/>
      <c r="J246" s="199"/>
      <c r="K246" s="199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189</v>
      </c>
      <c r="AU246" s="207" t="s">
        <v>85</v>
      </c>
      <c r="AV246" s="12" t="s">
        <v>83</v>
      </c>
      <c r="AW246" s="12" t="s">
        <v>35</v>
      </c>
      <c r="AX246" s="12" t="s">
        <v>75</v>
      </c>
      <c r="AY246" s="207" t="s">
        <v>178</v>
      </c>
    </row>
    <row r="247" spans="2:65" s="13" customFormat="1" ht="11.25">
      <c r="B247" s="208"/>
      <c r="C247" s="209"/>
      <c r="D247" s="195" t="s">
        <v>189</v>
      </c>
      <c r="E247" s="210" t="s">
        <v>19</v>
      </c>
      <c r="F247" s="211" t="s">
        <v>5716</v>
      </c>
      <c r="G247" s="209"/>
      <c r="H247" s="212">
        <v>4.5579999999999998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189</v>
      </c>
      <c r="AU247" s="218" t="s">
        <v>85</v>
      </c>
      <c r="AV247" s="13" t="s">
        <v>85</v>
      </c>
      <c r="AW247" s="13" t="s">
        <v>35</v>
      </c>
      <c r="AX247" s="13" t="s">
        <v>83</v>
      </c>
      <c r="AY247" s="218" t="s">
        <v>178</v>
      </c>
    </row>
    <row r="248" spans="2:65" s="1" customFormat="1" ht="16.5" customHeight="1">
      <c r="B248" s="35"/>
      <c r="C248" s="183" t="s">
        <v>408</v>
      </c>
      <c r="D248" s="183" t="s">
        <v>180</v>
      </c>
      <c r="E248" s="184" t="s">
        <v>4853</v>
      </c>
      <c r="F248" s="185" t="s">
        <v>4854</v>
      </c>
      <c r="G248" s="186" t="s">
        <v>183</v>
      </c>
      <c r="H248" s="187">
        <v>4.5579999999999998</v>
      </c>
      <c r="I248" s="188"/>
      <c r="J248" s="189">
        <f>ROUND(I248*H248,2)</f>
        <v>0</v>
      </c>
      <c r="K248" s="185" t="s">
        <v>184</v>
      </c>
      <c r="L248" s="39"/>
      <c r="M248" s="190" t="s">
        <v>19</v>
      </c>
      <c r="N248" s="191" t="s">
        <v>46</v>
      </c>
      <c r="O248" s="61"/>
      <c r="P248" s="192">
        <f>O248*H248</f>
        <v>0</v>
      </c>
      <c r="Q248" s="192">
        <v>5.0000000000000001E-4</v>
      </c>
      <c r="R248" s="192">
        <f>Q248*H248</f>
        <v>2.2789999999999998E-3</v>
      </c>
      <c r="S248" s="192">
        <v>0</v>
      </c>
      <c r="T248" s="193">
        <f>S248*H248</f>
        <v>0</v>
      </c>
      <c r="AR248" s="18" t="s">
        <v>288</v>
      </c>
      <c r="AT248" s="18" t="s">
        <v>180</v>
      </c>
      <c r="AU248" s="18" t="s">
        <v>85</v>
      </c>
      <c r="AY248" s="18" t="s">
        <v>178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83</v>
      </c>
      <c r="BK248" s="194">
        <f>ROUND(I248*H248,2)</f>
        <v>0</v>
      </c>
      <c r="BL248" s="18" t="s">
        <v>288</v>
      </c>
      <c r="BM248" s="18" t="s">
        <v>5717</v>
      </c>
    </row>
    <row r="249" spans="2:65" s="1" customFormat="1" ht="11.25">
      <c r="B249" s="35"/>
      <c r="C249" s="36"/>
      <c r="D249" s="195" t="s">
        <v>187</v>
      </c>
      <c r="E249" s="36"/>
      <c r="F249" s="196" t="s">
        <v>4856</v>
      </c>
      <c r="G249" s="36"/>
      <c r="H249" s="36"/>
      <c r="I249" s="113"/>
      <c r="J249" s="36"/>
      <c r="K249" s="36"/>
      <c r="L249" s="39"/>
      <c r="M249" s="197"/>
      <c r="N249" s="61"/>
      <c r="O249" s="61"/>
      <c r="P249" s="61"/>
      <c r="Q249" s="61"/>
      <c r="R249" s="61"/>
      <c r="S249" s="61"/>
      <c r="T249" s="62"/>
      <c r="AT249" s="18" t="s">
        <v>187</v>
      </c>
      <c r="AU249" s="18" t="s">
        <v>85</v>
      </c>
    </row>
    <row r="250" spans="2:65" s="12" customFormat="1" ht="11.25">
      <c r="B250" s="198"/>
      <c r="C250" s="199"/>
      <c r="D250" s="195" t="s">
        <v>189</v>
      </c>
      <c r="E250" s="200" t="s">
        <v>19</v>
      </c>
      <c r="F250" s="201" t="s">
        <v>5715</v>
      </c>
      <c r="G250" s="199"/>
      <c r="H250" s="200" t="s">
        <v>19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189</v>
      </c>
      <c r="AU250" s="207" t="s">
        <v>85</v>
      </c>
      <c r="AV250" s="12" t="s">
        <v>83</v>
      </c>
      <c r="AW250" s="12" t="s">
        <v>35</v>
      </c>
      <c r="AX250" s="12" t="s">
        <v>75</v>
      </c>
      <c r="AY250" s="207" t="s">
        <v>178</v>
      </c>
    </row>
    <row r="251" spans="2:65" s="13" customFormat="1" ht="11.25">
      <c r="B251" s="208"/>
      <c r="C251" s="209"/>
      <c r="D251" s="195" t="s">
        <v>189</v>
      </c>
      <c r="E251" s="210" t="s">
        <v>19</v>
      </c>
      <c r="F251" s="211" t="s">
        <v>5716</v>
      </c>
      <c r="G251" s="209"/>
      <c r="H251" s="212">
        <v>4.5579999999999998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189</v>
      </c>
      <c r="AU251" s="218" t="s">
        <v>85</v>
      </c>
      <c r="AV251" s="13" t="s">
        <v>85</v>
      </c>
      <c r="AW251" s="13" t="s">
        <v>35</v>
      </c>
      <c r="AX251" s="13" t="s">
        <v>83</v>
      </c>
      <c r="AY251" s="218" t="s">
        <v>178</v>
      </c>
    </row>
    <row r="252" spans="2:65" s="1" customFormat="1" ht="16.5" customHeight="1">
      <c r="B252" s="35"/>
      <c r="C252" s="183" t="s">
        <v>413</v>
      </c>
      <c r="D252" s="183" t="s">
        <v>180</v>
      </c>
      <c r="E252" s="184" t="s">
        <v>4857</v>
      </c>
      <c r="F252" s="185" t="s">
        <v>4858</v>
      </c>
      <c r="G252" s="186" t="s">
        <v>183</v>
      </c>
      <c r="H252" s="187">
        <v>4.5579999999999998</v>
      </c>
      <c r="I252" s="188"/>
      <c r="J252" s="189">
        <f>ROUND(I252*H252,2)</f>
        <v>0</v>
      </c>
      <c r="K252" s="185" t="s">
        <v>184</v>
      </c>
      <c r="L252" s="39"/>
      <c r="M252" s="190" t="s">
        <v>19</v>
      </c>
      <c r="N252" s="191" t="s">
        <v>46</v>
      </c>
      <c r="O252" s="61"/>
      <c r="P252" s="192">
        <f>O252*H252</f>
        <v>0</v>
      </c>
      <c r="Q252" s="192">
        <v>2.5000000000000001E-3</v>
      </c>
      <c r="R252" s="192">
        <f>Q252*H252</f>
        <v>1.1395000000000001E-2</v>
      </c>
      <c r="S252" s="192">
        <v>0</v>
      </c>
      <c r="T252" s="193">
        <f>S252*H252</f>
        <v>0</v>
      </c>
      <c r="AR252" s="18" t="s">
        <v>288</v>
      </c>
      <c r="AT252" s="18" t="s">
        <v>180</v>
      </c>
      <c r="AU252" s="18" t="s">
        <v>85</v>
      </c>
      <c r="AY252" s="18" t="s">
        <v>178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83</v>
      </c>
      <c r="BK252" s="194">
        <f>ROUND(I252*H252,2)</f>
        <v>0</v>
      </c>
      <c r="BL252" s="18" t="s">
        <v>288</v>
      </c>
      <c r="BM252" s="18" t="s">
        <v>5718</v>
      </c>
    </row>
    <row r="253" spans="2:65" s="1" customFormat="1" ht="19.5">
      <c r="B253" s="35"/>
      <c r="C253" s="36"/>
      <c r="D253" s="195" t="s">
        <v>187</v>
      </c>
      <c r="E253" s="36"/>
      <c r="F253" s="196" t="s">
        <v>4860</v>
      </c>
      <c r="G253" s="36"/>
      <c r="H253" s="36"/>
      <c r="I253" s="113"/>
      <c r="J253" s="36"/>
      <c r="K253" s="36"/>
      <c r="L253" s="39"/>
      <c r="M253" s="197"/>
      <c r="N253" s="61"/>
      <c r="O253" s="61"/>
      <c r="P253" s="61"/>
      <c r="Q253" s="61"/>
      <c r="R253" s="61"/>
      <c r="S253" s="61"/>
      <c r="T253" s="62"/>
      <c r="AT253" s="18" t="s">
        <v>187</v>
      </c>
      <c r="AU253" s="18" t="s">
        <v>85</v>
      </c>
    </row>
    <row r="254" spans="2:65" s="12" customFormat="1" ht="11.25">
      <c r="B254" s="198"/>
      <c r="C254" s="199"/>
      <c r="D254" s="195" t="s">
        <v>189</v>
      </c>
      <c r="E254" s="200" t="s">
        <v>19</v>
      </c>
      <c r="F254" s="201" t="s">
        <v>5715</v>
      </c>
      <c r="G254" s="199"/>
      <c r="H254" s="200" t="s">
        <v>19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189</v>
      </c>
      <c r="AU254" s="207" t="s">
        <v>85</v>
      </c>
      <c r="AV254" s="12" t="s">
        <v>83</v>
      </c>
      <c r="AW254" s="12" t="s">
        <v>35</v>
      </c>
      <c r="AX254" s="12" t="s">
        <v>75</v>
      </c>
      <c r="AY254" s="207" t="s">
        <v>178</v>
      </c>
    </row>
    <row r="255" spans="2:65" s="13" customFormat="1" ht="11.25">
      <c r="B255" s="208"/>
      <c r="C255" s="209"/>
      <c r="D255" s="195" t="s">
        <v>189</v>
      </c>
      <c r="E255" s="210" t="s">
        <v>19</v>
      </c>
      <c r="F255" s="211" t="s">
        <v>5716</v>
      </c>
      <c r="G255" s="209"/>
      <c r="H255" s="212">
        <v>4.5579999999999998</v>
      </c>
      <c r="I255" s="213"/>
      <c r="J255" s="209"/>
      <c r="K255" s="209"/>
      <c r="L255" s="214"/>
      <c r="M255" s="260"/>
      <c r="N255" s="261"/>
      <c r="O255" s="261"/>
      <c r="P255" s="261"/>
      <c r="Q255" s="261"/>
      <c r="R255" s="261"/>
      <c r="S255" s="261"/>
      <c r="T255" s="262"/>
      <c r="AT255" s="218" t="s">
        <v>189</v>
      </c>
      <c r="AU255" s="218" t="s">
        <v>85</v>
      </c>
      <c r="AV255" s="13" t="s">
        <v>85</v>
      </c>
      <c r="AW255" s="13" t="s">
        <v>35</v>
      </c>
      <c r="AX255" s="13" t="s">
        <v>83</v>
      </c>
      <c r="AY255" s="218" t="s">
        <v>178</v>
      </c>
    </row>
    <row r="256" spans="2:65" s="1" customFormat="1" ht="6.95" customHeight="1">
      <c r="B256" s="47"/>
      <c r="C256" s="48"/>
      <c r="D256" s="48"/>
      <c r="E256" s="48"/>
      <c r="F256" s="48"/>
      <c r="G256" s="48"/>
      <c r="H256" s="48"/>
      <c r="I256" s="135"/>
      <c r="J256" s="48"/>
      <c r="K256" s="48"/>
      <c r="L256" s="39"/>
    </row>
  </sheetData>
  <sheetProtection algorithmName="SHA-512" hashValue="NjZkValxq0FZ/XGlipYEu2YHnStyUunZCJ1R1IxKpUXIvyKdU5QftMwxdZOQIhSvqq/MtCgJdyC9AMTY5hDfSw==" saltValue="pekq2UnQbS5wHKUp8eS9BsxSZR98ZH16qHgVOozJj15tUz6sTHbnY/JWNGCYXgTvnp8LcCvHfI79NfuZZ7B9mw==" spinCount="100000" sheet="1" objects="1" scenarios="1" formatColumns="0" formatRows="0" autoFilter="0"/>
  <autoFilter ref="C92:K255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7"/>
  <sheetViews>
    <sheetView showGridLines="0" workbookViewId="0">
      <selection activeCell="D6" sqref="D6"/>
    </sheetView>
  </sheetViews>
  <sheetFormatPr defaultRowHeight="15"/>
  <cols>
    <col min="1" max="1" width="2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128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5365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5719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ROUND(J95,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ROUND((SUM(BE95:BE426)),  2)</f>
        <v>0</v>
      </c>
      <c r="I35" s="124">
        <v>0.21</v>
      </c>
      <c r="J35" s="123">
        <f>ROUND(((SUM(BE95:BE426))*I35),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ROUND((SUM(BF95:BF426)),  2)</f>
        <v>0</v>
      </c>
      <c r="I36" s="124">
        <v>0.15</v>
      </c>
      <c r="J36" s="123">
        <f>ROUND(((SUM(BF95:BF426))*I36),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ROUND((SUM(BG95:BG426)),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ROUND((SUM(BH95:BH426)),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ROUND((SUM(BI95:BI426)),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5365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504 - Venkovní kanalizace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J95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J96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J97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611</v>
      </c>
      <c r="E66" s="153"/>
      <c r="F66" s="153"/>
      <c r="G66" s="153"/>
      <c r="H66" s="153"/>
      <c r="I66" s="154"/>
      <c r="J66" s="155">
        <f>J283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3763</v>
      </c>
      <c r="E67" s="153"/>
      <c r="F67" s="153"/>
      <c r="G67" s="153"/>
      <c r="H67" s="153"/>
      <c r="I67" s="154"/>
      <c r="J67" s="155">
        <f>J303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4869</v>
      </c>
      <c r="E68" s="153"/>
      <c r="F68" s="153"/>
      <c r="G68" s="153"/>
      <c r="H68" s="153"/>
      <c r="I68" s="154"/>
      <c r="J68" s="155">
        <f>J312</f>
        <v>0</v>
      </c>
      <c r="K68" s="95"/>
      <c r="L68" s="156"/>
    </row>
    <row r="69" spans="2:12" s="9" customFormat="1" ht="19.899999999999999" customHeight="1">
      <c r="B69" s="151"/>
      <c r="C69" s="95"/>
      <c r="D69" s="152" t="s">
        <v>148</v>
      </c>
      <c r="E69" s="153"/>
      <c r="F69" s="153"/>
      <c r="G69" s="153"/>
      <c r="H69" s="153"/>
      <c r="I69" s="154"/>
      <c r="J69" s="155">
        <f>J386</f>
        <v>0</v>
      </c>
      <c r="K69" s="95"/>
      <c r="L69" s="156"/>
    </row>
    <row r="70" spans="2:12" s="9" customFormat="1" ht="19.899999999999999" customHeight="1">
      <c r="B70" s="151"/>
      <c r="C70" s="95"/>
      <c r="D70" s="152" t="s">
        <v>149</v>
      </c>
      <c r="E70" s="153"/>
      <c r="F70" s="153"/>
      <c r="G70" s="153"/>
      <c r="H70" s="153"/>
      <c r="I70" s="154"/>
      <c r="J70" s="155">
        <f>J391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614</v>
      </c>
      <c r="E71" s="153"/>
      <c r="F71" s="153"/>
      <c r="G71" s="153"/>
      <c r="H71" s="153"/>
      <c r="I71" s="154"/>
      <c r="J71" s="155">
        <f>J416</f>
        <v>0</v>
      </c>
      <c r="K71" s="95"/>
      <c r="L71" s="156"/>
    </row>
    <row r="72" spans="2:12" s="8" customFormat="1" ht="24.95" customHeight="1">
      <c r="B72" s="144"/>
      <c r="C72" s="145"/>
      <c r="D72" s="146" t="s">
        <v>3476</v>
      </c>
      <c r="E72" s="147"/>
      <c r="F72" s="147"/>
      <c r="G72" s="147"/>
      <c r="H72" s="147"/>
      <c r="I72" s="148"/>
      <c r="J72" s="149">
        <f>J419</f>
        <v>0</v>
      </c>
      <c r="K72" s="145"/>
      <c r="L72" s="150"/>
    </row>
    <row r="73" spans="2:12" s="9" customFormat="1" ht="19.899999999999999" customHeight="1">
      <c r="B73" s="151"/>
      <c r="C73" s="95"/>
      <c r="D73" s="152" t="s">
        <v>5720</v>
      </c>
      <c r="E73" s="153"/>
      <c r="F73" s="153"/>
      <c r="G73" s="153"/>
      <c r="H73" s="153"/>
      <c r="I73" s="154"/>
      <c r="J73" s="155">
        <f>J420</f>
        <v>0</v>
      </c>
      <c r="K73" s="95"/>
      <c r="L73" s="156"/>
    </row>
    <row r="74" spans="2:12" s="1" customFormat="1" ht="21.75" customHeight="1">
      <c r="B74" s="35"/>
      <c r="C74" s="36"/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6.95" customHeight="1">
      <c r="B75" s="47"/>
      <c r="C75" s="48"/>
      <c r="D75" s="48"/>
      <c r="E75" s="48"/>
      <c r="F75" s="48"/>
      <c r="G75" s="48"/>
      <c r="H75" s="48"/>
      <c r="I75" s="135"/>
      <c r="J75" s="48"/>
      <c r="K75" s="48"/>
      <c r="L75" s="39"/>
    </row>
    <row r="79" spans="2:12" s="1" customFormat="1" ht="6.95" customHeight="1">
      <c r="B79" s="49"/>
      <c r="C79" s="50"/>
      <c r="D79" s="50"/>
      <c r="E79" s="50"/>
      <c r="F79" s="50"/>
      <c r="G79" s="50"/>
      <c r="H79" s="50"/>
      <c r="I79" s="138"/>
      <c r="J79" s="50"/>
      <c r="K79" s="50"/>
      <c r="L79" s="39"/>
    </row>
    <row r="80" spans="2:12" s="1" customFormat="1" ht="24.95" customHeight="1">
      <c r="B80" s="35"/>
      <c r="C80" s="24" t="s">
        <v>163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6.95" customHeight="1">
      <c r="B81" s="35"/>
      <c r="C81" s="36"/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2" customHeight="1">
      <c r="B82" s="35"/>
      <c r="C82" s="30" t="s">
        <v>16</v>
      </c>
      <c r="D82" s="36"/>
      <c r="E82" s="36"/>
      <c r="F82" s="36"/>
      <c r="G82" s="36"/>
      <c r="H82" s="36"/>
      <c r="I82" s="113"/>
      <c r="J82" s="36"/>
      <c r="K82" s="36"/>
      <c r="L82" s="39"/>
    </row>
    <row r="83" spans="2:63" s="1" customFormat="1" ht="16.5" customHeight="1">
      <c r="B83" s="35"/>
      <c r="C83" s="36"/>
      <c r="D83" s="36"/>
      <c r="E83" s="391" t="str">
        <f>E7</f>
        <v>Modernizace sportovního areálu Za Branou</v>
      </c>
      <c r="F83" s="392"/>
      <c r="G83" s="392"/>
      <c r="H83" s="392"/>
      <c r="I83" s="113"/>
      <c r="J83" s="36"/>
      <c r="K83" s="36"/>
      <c r="L83" s="39"/>
    </row>
    <row r="84" spans="2:63" ht="12" customHeight="1">
      <c r="B84" s="22"/>
      <c r="C84" s="30" t="s">
        <v>140</v>
      </c>
      <c r="D84" s="23"/>
      <c r="E84" s="23"/>
      <c r="F84" s="23"/>
      <c r="G84" s="23"/>
      <c r="H84" s="23"/>
      <c r="J84" s="23"/>
      <c r="K84" s="23"/>
      <c r="L84" s="21"/>
    </row>
    <row r="85" spans="2:63" s="1" customFormat="1" ht="16.5" customHeight="1">
      <c r="B85" s="35"/>
      <c r="C85" s="36"/>
      <c r="D85" s="36"/>
      <c r="E85" s="391" t="s">
        <v>5365</v>
      </c>
      <c r="F85" s="359"/>
      <c r="G85" s="359"/>
      <c r="H85" s="359"/>
      <c r="I85" s="113"/>
      <c r="J85" s="36"/>
      <c r="K85" s="36"/>
      <c r="L85" s="39"/>
    </row>
    <row r="86" spans="2:63" s="1" customFormat="1" ht="12" customHeight="1">
      <c r="B86" s="35"/>
      <c r="C86" s="30" t="s">
        <v>2971</v>
      </c>
      <c r="D86" s="36"/>
      <c r="E86" s="36"/>
      <c r="F86" s="36"/>
      <c r="G86" s="36"/>
      <c r="H86" s="36"/>
      <c r="I86" s="113"/>
      <c r="J86" s="36"/>
      <c r="K86" s="36"/>
      <c r="L86" s="39"/>
    </row>
    <row r="87" spans="2:63" s="1" customFormat="1" ht="16.5" customHeight="1">
      <c r="B87" s="35"/>
      <c r="C87" s="36"/>
      <c r="D87" s="36"/>
      <c r="E87" s="360" t="str">
        <f>E11</f>
        <v>504 - Venkovní kanalizace</v>
      </c>
      <c r="F87" s="359"/>
      <c r="G87" s="359"/>
      <c r="H87" s="359"/>
      <c r="I87" s="113"/>
      <c r="J87" s="36"/>
      <c r="K87" s="36"/>
      <c r="L87" s="39"/>
    </row>
    <row r="88" spans="2:63" s="1" customFormat="1" ht="6.95" customHeight="1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3" s="1" customFormat="1" ht="12" customHeight="1">
      <c r="B89" s="35"/>
      <c r="C89" s="30" t="s">
        <v>21</v>
      </c>
      <c r="D89" s="36"/>
      <c r="E89" s="36"/>
      <c r="F89" s="28" t="str">
        <f>F14</f>
        <v>Pacov</v>
      </c>
      <c r="G89" s="36"/>
      <c r="H89" s="36"/>
      <c r="I89" s="114" t="s">
        <v>23</v>
      </c>
      <c r="J89" s="56" t="str">
        <f>IF(J14="","",J14)</f>
        <v>18.5.2019</v>
      </c>
      <c r="K89" s="36"/>
      <c r="L89" s="39"/>
    </row>
    <row r="90" spans="2:63" s="1" customFormat="1" ht="6.95" customHeight="1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3" s="1" customFormat="1" ht="13.7" customHeight="1">
      <c r="B91" s="35"/>
      <c r="C91" s="30" t="s">
        <v>25</v>
      </c>
      <c r="D91" s="36"/>
      <c r="E91" s="36"/>
      <c r="F91" s="28" t="str">
        <f>E17</f>
        <v>TJ Slavoj Pacov</v>
      </c>
      <c r="G91" s="36"/>
      <c r="H91" s="36"/>
      <c r="I91" s="114" t="s">
        <v>32</v>
      </c>
      <c r="J91" s="33" t="str">
        <f>E23</f>
        <v>Ing. Jan Šlechta</v>
      </c>
      <c r="K91" s="36"/>
      <c r="L91" s="39"/>
    </row>
    <row r="92" spans="2:63" s="1" customFormat="1" ht="13.7" customHeight="1">
      <c r="B92" s="35"/>
      <c r="C92" s="30" t="s">
        <v>30</v>
      </c>
      <c r="D92" s="36"/>
      <c r="E92" s="36"/>
      <c r="F92" s="28" t="str">
        <f>IF(E20="","",E20)</f>
        <v>Vyplň údaj</v>
      </c>
      <c r="G92" s="36"/>
      <c r="H92" s="36"/>
      <c r="I92" s="114" t="s">
        <v>36</v>
      </c>
      <c r="J92" s="33" t="str">
        <f>E26</f>
        <v>Ing. Pavel Vochozka</v>
      </c>
      <c r="K92" s="36"/>
      <c r="L92" s="39"/>
    </row>
    <row r="93" spans="2:63" s="1" customFormat="1" ht="10.35" customHeight="1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63" s="10" customFormat="1" ht="29.25" customHeight="1">
      <c r="B94" s="157"/>
      <c r="C94" s="158" t="s">
        <v>164</v>
      </c>
      <c r="D94" s="159" t="s">
        <v>60</v>
      </c>
      <c r="E94" s="159" t="s">
        <v>56</v>
      </c>
      <c r="F94" s="159" t="s">
        <v>57</v>
      </c>
      <c r="G94" s="159" t="s">
        <v>165</v>
      </c>
      <c r="H94" s="159" t="s">
        <v>166</v>
      </c>
      <c r="I94" s="160" t="s">
        <v>167</v>
      </c>
      <c r="J94" s="159" t="s">
        <v>144</v>
      </c>
      <c r="K94" s="161" t="s">
        <v>168</v>
      </c>
      <c r="L94" s="162"/>
      <c r="M94" s="65" t="s">
        <v>19</v>
      </c>
      <c r="N94" s="66" t="s">
        <v>45</v>
      </c>
      <c r="O94" s="66" t="s">
        <v>169</v>
      </c>
      <c r="P94" s="66" t="s">
        <v>170</v>
      </c>
      <c r="Q94" s="66" t="s">
        <v>171</v>
      </c>
      <c r="R94" s="66" t="s">
        <v>172</v>
      </c>
      <c r="S94" s="66" t="s">
        <v>173</v>
      </c>
      <c r="T94" s="67" t="s">
        <v>174</v>
      </c>
    </row>
    <row r="95" spans="2:63" s="1" customFormat="1" ht="22.9" customHeight="1">
      <c r="B95" s="35"/>
      <c r="C95" s="72" t="s">
        <v>175</v>
      </c>
      <c r="D95" s="36"/>
      <c r="E95" s="36"/>
      <c r="F95" s="36"/>
      <c r="G95" s="36"/>
      <c r="H95" s="36"/>
      <c r="I95" s="113"/>
      <c r="J95" s="163">
        <f>BK95</f>
        <v>0</v>
      </c>
      <c r="K95" s="36"/>
      <c r="L95" s="39"/>
      <c r="M95" s="68"/>
      <c r="N95" s="69"/>
      <c r="O95" s="69"/>
      <c r="P95" s="164">
        <f>P96+P419</f>
        <v>0</v>
      </c>
      <c r="Q95" s="69"/>
      <c r="R95" s="164">
        <f>R96+R419</f>
        <v>34.211244000000001</v>
      </c>
      <c r="S95" s="69"/>
      <c r="T95" s="165">
        <f>T96+T419</f>
        <v>16.399999999999999</v>
      </c>
      <c r="AT95" s="18" t="s">
        <v>74</v>
      </c>
      <c r="AU95" s="18" t="s">
        <v>145</v>
      </c>
      <c r="BK95" s="166">
        <f>BK96+BK419</f>
        <v>0</v>
      </c>
    </row>
    <row r="96" spans="2:63" s="11" customFormat="1" ht="25.9" customHeight="1">
      <c r="B96" s="167"/>
      <c r="C96" s="168"/>
      <c r="D96" s="169" t="s">
        <v>74</v>
      </c>
      <c r="E96" s="170" t="s">
        <v>176</v>
      </c>
      <c r="F96" s="170" t="s">
        <v>177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P97+P283+P303+P312+P386+P391+P416</f>
        <v>0</v>
      </c>
      <c r="Q96" s="175"/>
      <c r="R96" s="176">
        <f>R97+R283+R303+R312+R386+R391+R416</f>
        <v>34.211244000000001</v>
      </c>
      <c r="S96" s="175"/>
      <c r="T96" s="177">
        <f>T97+T283+T303+T312+T386+T391+T416</f>
        <v>16.399999999999999</v>
      </c>
      <c r="AR96" s="178" t="s">
        <v>83</v>
      </c>
      <c r="AT96" s="179" t="s">
        <v>74</v>
      </c>
      <c r="AU96" s="179" t="s">
        <v>75</v>
      </c>
      <c r="AY96" s="178" t="s">
        <v>178</v>
      </c>
      <c r="BK96" s="180">
        <f>BK97+BK283+BK303+BK312+BK386+BK391+BK416</f>
        <v>0</v>
      </c>
    </row>
    <row r="97" spans="2:65" s="11" customFormat="1" ht="22.9" customHeight="1">
      <c r="B97" s="167"/>
      <c r="C97" s="168"/>
      <c r="D97" s="169" t="s">
        <v>74</v>
      </c>
      <c r="E97" s="181" t="s">
        <v>83</v>
      </c>
      <c r="F97" s="181" t="s">
        <v>179</v>
      </c>
      <c r="G97" s="168"/>
      <c r="H97" s="168"/>
      <c r="I97" s="171"/>
      <c r="J97" s="182">
        <f>BK97</f>
        <v>0</v>
      </c>
      <c r="K97" s="168"/>
      <c r="L97" s="173"/>
      <c r="M97" s="174"/>
      <c r="N97" s="175"/>
      <c r="O97" s="175"/>
      <c r="P97" s="176">
        <f>SUM(P98:P282)</f>
        <v>0</v>
      </c>
      <c r="Q97" s="175"/>
      <c r="R97" s="176">
        <f>SUM(R98:R282)</f>
        <v>0.15939</v>
      </c>
      <c r="S97" s="175"/>
      <c r="T97" s="177">
        <f>SUM(T98:T282)</f>
        <v>16.399999999999999</v>
      </c>
      <c r="AR97" s="178" t="s">
        <v>83</v>
      </c>
      <c r="AT97" s="179" t="s">
        <v>74</v>
      </c>
      <c r="AU97" s="179" t="s">
        <v>83</v>
      </c>
      <c r="AY97" s="178" t="s">
        <v>178</v>
      </c>
      <c r="BK97" s="180">
        <f>SUM(BK98:BK282)</f>
        <v>0</v>
      </c>
    </row>
    <row r="98" spans="2:65" s="1" customFormat="1" ht="16.5" customHeight="1">
      <c r="B98" s="35"/>
      <c r="C98" s="183" t="s">
        <v>83</v>
      </c>
      <c r="D98" s="183" t="s">
        <v>180</v>
      </c>
      <c r="E98" s="184" t="s">
        <v>5721</v>
      </c>
      <c r="F98" s="185" t="s">
        <v>5722</v>
      </c>
      <c r="G98" s="186" t="s">
        <v>183</v>
      </c>
      <c r="H98" s="187">
        <v>40</v>
      </c>
      <c r="I98" s="188"/>
      <c r="J98" s="189">
        <f>ROUND(I98*H98,2)</f>
        <v>0</v>
      </c>
      <c r="K98" s="185" t="s">
        <v>184</v>
      </c>
      <c r="L98" s="39"/>
      <c r="M98" s="190" t="s">
        <v>19</v>
      </c>
      <c r="N98" s="191" t="s">
        <v>46</v>
      </c>
      <c r="O98" s="61"/>
      <c r="P98" s="192">
        <f>O98*H98</f>
        <v>0</v>
      </c>
      <c r="Q98" s="192">
        <v>0</v>
      </c>
      <c r="R98" s="192">
        <f>Q98*H98</f>
        <v>0</v>
      </c>
      <c r="S98" s="192">
        <v>0.19</v>
      </c>
      <c r="T98" s="193">
        <f>S98*H98</f>
        <v>7.6</v>
      </c>
      <c r="AR98" s="18" t="s">
        <v>185</v>
      </c>
      <c r="AT98" s="18" t="s">
        <v>180</v>
      </c>
      <c r="AU98" s="18" t="s">
        <v>85</v>
      </c>
      <c r="AY98" s="18" t="s">
        <v>178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83</v>
      </c>
      <c r="BK98" s="194">
        <f>ROUND(I98*H98,2)</f>
        <v>0</v>
      </c>
      <c r="BL98" s="18" t="s">
        <v>185</v>
      </c>
      <c r="BM98" s="18" t="s">
        <v>5723</v>
      </c>
    </row>
    <row r="99" spans="2:65" s="1" customFormat="1" ht="19.5">
      <c r="B99" s="35"/>
      <c r="C99" s="36"/>
      <c r="D99" s="195" t="s">
        <v>187</v>
      </c>
      <c r="E99" s="36"/>
      <c r="F99" s="196" t="s">
        <v>5724</v>
      </c>
      <c r="G99" s="36"/>
      <c r="H99" s="36"/>
      <c r="I99" s="113"/>
      <c r="J99" s="36"/>
      <c r="K99" s="36"/>
      <c r="L99" s="39"/>
      <c r="M99" s="197"/>
      <c r="N99" s="61"/>
      <c r="O99" s="61"/>
      <c r="P99" s="61"/>
      <c r="Q99" s="61"/>
      <c r="R99" s="61"/>
      <c r="S99" s="61"/>
      <c r="T99" s="62"/>
      <c r="AT99" s="18" t="s">
        <v>187</v>
      </c>
      <c r="AU99" s="18" t="s">
        <v>85</v>
      </c>
    </row>
    <row r="100" spans="2:65" s="12" customFormat="1" ht="11.25">
      <c r="B100" s="198"/>
      <c r="C100" s="199"/>
      <c r="D100" s="195" t="s">
        <v>189</v>
      </c>
      <c r="E100" s="200" t="s">
        <v>19</v>
      </c>
      <c r="F100" s="201" t="s">
        <v>5725</v>
      </c>
      <c r="G100" s="199"/>
      <c r="H100" s="200" t="s">
        <v>19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189</v>
      </c>
      <c r="AU100" s="207" t="s">
        <v>85</v>
      </c>
      <c r="AV100" s="12" t="s">
        <v>83</v>
      </c>
      <c r="AW100" s="12" t="s">
        <v>35</v>
      </c>
      <c r="AX100" s="12" t="s">
        <v>75</v>
      </c>
      <c r="AY100" s="207" t="s">
        <v>178</v>
      </c>
    </row>
    <row r="101" spans="2:65" s="13" customFormat="1" ht="11.25">
      <c r="B101" s="208"/>
      <c r="C101" s="209"/>
      <c r="D101" s="195" t="s">
        <v>189</v>
      </c>
      <c r="E101" s="210" t="s">
        <v>19</v>
      </c>
      <c r="F101" s="211" t="s">
        <v>5726</v>
      </c>
      <c r="G101" s="209"/>
      <c r="H101" s="212">
        <v>40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189</v>
      </c>
      <c r="AU101" s="218" t="s">
        <v>85</v>
      </c>
      <c r="AV101" s="13" t="s">
        <v>85</v>
      </c>
      <c r="AW101" s="13" t="s">
        <v>35</v>
      </c>
      <c r="AX101" s="13" t="s">
        <v>83</v>
      </c>
      <c r="AY101" s="218" t="s">
        <v>178</v>
      </c>
    </row>
    <row r="102" spans="2:65" s="1" customFormat="1" ht="16.5" customHeight="1">
      <c r="B102" s="35"/>
      <c r="C102" s="183" t="s">
        <v>85</v>
      </c>
      <c r="D102" s="183" t="s">
        <v>180</v>
      </c>
      <c r="E102" s="184" t="s">
        <v>5727</v>
      </c>
      <c r="F102" s="185" t="s">
        <v>5728</v>
      </c>
      <c r="G102" s="186" t="s">
        <v>183</v>
      </c>
      <c r="H102" s="187">
        <v>40</v>
      </c>
      <c r="I102" s="188"/>
      <c r="J102" s="189">
        <f>ROUND(I102*H102,2)</f>
        <v>0</v>
      </c>
      <c r="K102" s="185" t="s">
        <v>184</v>
      </c>
      <c r="L102" s="39"/>
      <c r="M102" s="190" t="s">
        <v>19</v>
      </c>
      <c r="N102" s="191" t="s">
        <v>46</v>
      </c>
      <c r="O102" s="61"/>
      <c r="P102" s="192">
        <f>O102*H102</f>
        <v>0</v>
      </c>
      <c r="Q102" s="192">
        <v>0</v>
      </c>
      <c r="R102" s="192">
        <f>Q102*H102</f>
        <v>0</v>
      </c>
      <c r="S102" s="192">
        <v>0.22</v>
      </c>
      <c r="T102" s="193">
        <f>S102*H102</f>
        <v>8.8000000000000007</v>
      </c>
      <c r="AR102" s="18" t="s">
        <v>185</v>
      </c>
      <c r="AT102" s="18" t="s">
        <v>180</v>
      </c>
      <c r="AU102" s="18" t="s">
        <v>85</v>
      </c>
      <c r="AY102" s="18" t="s">
        <v>178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83</v>
      </c>
      <c r="BK102" s="194">
        <f>ROUND(I102*H102,2)</f>
        <v>0</v>
      </c>
      <c r="BL102" s="18" t="s">
        <v>185</v>
      </c>
      <c r="BM102" s="18" t="s">
        <v>5729</v>
      </c>
    </row>
    <row r="103" spans="2:65" s="1" customFormat="1" ht="19.5">
      <c r="B103" s="35"/>
      <c r="C103" s="36"/>
      <c r="D103" s="195" t="s">
        <v>187</v>
      </c>
      <c r="E103" s="36"/>
      <c r="F103" s="196" t="s">
        <v>5730</v>
      </c>
      <c r="G103" s="36"/>
      <c r="H103" s="36"/>
      <c r="I103" s="113"/>
      <c r="J103" s="36"/>
      <c r="K103" s="36"/>
      <c r="L103" s="39"/>
      <c r="M103" s="197"/>
      <c r="N103" s="61"/>
      <c r="O103" s="61"/>
      <c r="P103" s="61"/>
      <c r="Q103" s="61"/>
      <c r="R103" s="61"/>
      <c r="S103" s="61"/>
      <c r="T103" s="62"/>
      <c r="AT103" s="18" t="s">
        <v>187</v>
      </c>
      <c r="AU103" s="18" t="s">
        <v>85</v>
      </c>
    </row>
    <row r="104" spans="2:65" s="12" customFormat="1" ht="11.25">
      <c r="B104" s="198"/>
      <c r="C104" s="199"/>
      <c r="D104" s="195" t="s">
        <v>189</v>
      </c>
      <c r="E104" s="200" t="s">
        <v>19</v>
      </c>
      <c r="F104" s="201" t="s">
        <v>5731</v>
      </c>
      <c r="G104" s="199"/>
      <c r="H104" s="200" t="s">
        <v>19</v>
      </c>
      <c r="I104" s="202"/>
      <c r="J104" s="199"/>
      <c r="K104" s="199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189</v>
      </c>
      <c r="AU104" s="207" t="s">
        <v>85</v>
      </c>
      <c r="AV104" s="12" t="s">
        <v>83</v>
      </c>
      <c r="AW104" s="12" t="s">
        <v>35</v>
      </c>
      <c r="AX104" s="12" t="s">
        <v>75</v>
      </c>
      <c r="AY104" s="207" t="s">
        <v>178</v>
      </c>
    </row>
    <row r="105" spans="2:65" s="13" customFormat="1" ht="11.25">
      <c r="B105" s="208"/>
      <c r="C105" s="209"/>
      <c r="D105" s="195" t="s">
        <v>189</v>
      </c>
      <c r="E105" s="210" t="s">
        <v>19</v>
      </c>
      <c r="F105" s="211" t="s">
        <v>5726</v>
      </c>
      <c r="G105" s="209"/>
      <c r="H105" s="212">
        <v>40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189</v>
      </c>
      <c r="AU105" s="218" t="s">
        <v>85</v>
      </c>
      <c r="AV105" s="13" t="s">
        <v>85</v>
      </c>
      <c r="AW105" s="13" t="s">
        <v>35</v>
      </c>
      <c r="AX105" s="13" t="s">
        <v>83</v>
      </c>
      <c r="AY105" s="218" t="s">
        <v>178</v>
      </c>
    </row>
    <row r="106" spans="2:65" s="1" customFormat="1" ht="16.5" customHeight="1">
      <c r="B106" s="35"/>
      <c r="C106" s="183" t="s">
        <v>198</v>
      </c>
      <c r="D106" s="183" t="s">
        <v>180</v>
      </c>
      <c r="E106" s="184" t="s">
        <v>5732</v>
      </c>
      <c r="F106" s="185" t="s">
        <v>5733</v>
      </c>
      <c r="G106" s="186" t="s">
        <v>226</v>
      </c>
      <c r="H106" s="187">
        <v>8.07</v>
      </c>
      <c r="I106" s="188"/>
      <c r="J106" s="189">
        <f>ROUND(I106*H106,2)</f>
        <v>0</v>
      </c>
      <c r="K106" s="185" t="s">
        <v>184</v>
      </c>
      <c r="L106" s="39"/>
      <c r="M106" s="190" t="s">
        <v>19</v>
      </c>
      <c r="N106" s="191" t="s">
        <v>46</v>
      </c>
      <c r="O106" s="61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18" t="s">
        <v>185</v>
      </c>
      <c r="AT106" s="18" t="s">
        <v>180</v>
      </c>
      <c r="AU106" s="18" t="s">
        <v>85</v>
      </c>
      <c r="AY106" s="18" t="s">
        <v>178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83</v>
      </c>
      <c r="BK106" s="194">
        <f>ROUND(I106*H106,2)</f>
        <v>0</v>
      </c>
      <c r="BL106" s="18" t="s">
        <v>185</v>
      </c>
      <c r="BM106" s="18" t="s">
        <v>5734</v>
      </c>
    </row>
    <row r="107" spans="2:65" s="1" customFormat="1" ht="19.5">
      <c r="B107" s="35"/>
      <c r="C107" s="36"/>
      <c r="D107" s="195" t="s">
        <v>187</v>
      </c>
      <c r="E107" s="36"/>
      <c r="F107" s="196" t="s">
        <v>5735</v>
      </c>
      <c r="G107" s="36"/>
      <c r="H107" s="36"/>
      <c r="I107" s="113"/>
      <c r="J107" s="36"/>
      <c r="K107" s="36"/>
      <c r="L107" s="39"/>
      <c r="M107" s="197"/>
      <c r="N107" s="61"/>
      <c r="O107" s="61"/>
      <c r="P107" s="61"/>
      <c r="Q107" s="61"/>
      <c r="R107" s="61"/>
      <c r="S107" s="61"/>
      <c r="T107" s="62"/>
      <c r="AT107" s="18" t="s">
        <v>187</v>
      </c>
      <c r="AU107" s="18" t="s">
        <v>85</v>
      </c>
    </row>
    <row r="108" spans="2:65" s="12" customFormat="1" ht="11.25">
      <c r="B108" s="198"/>
      <c r="C108" s="199"/>
      <c r="D108" s="195" t="s">
        <v>189</v>
      </c>
      <c r="E108" s="200" t="s">
        <v>19</v>
      </c>
      <c r="F108" s="201" t="s">
        <v>5736</v>
      </c>
      <c r="G108" s="199"/>
      <c r="H108" s="200" t="s">
        <v>19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189</v>
      </c>
      <c r="AU108" s="207" t="s">
        <v>85</v>
      </c>
      <c r="AV108" s="12" t="s">
        <v>83</v>
      </c>
      <c r="AW108" s="12" t="s">
        <v>35</v>
      </c>
      <c r="AX108" s="12" t="s">
        <v>75</v>
      </c>
      <c r="AY108" s="207" t="s">
        <v>178</v>
      </c>
    </row>
    <row r="109" spans="2:65" s="13" customFormat="1" ht="11.25">
      <c r="B109" s="208"/>
      <c r="C109" s="209"/>
      <c r="D109" s="195" t="s">
        <v>189</v>
      </c>
      <c r="E109" s="210" t="s">
        <v>19</v>
      </c>
      <c r="F109" s="211" t="s">
        <v>5737</v>
      </c>
      <c r="G109" s="209"/>
      <c r="H109" s="212">
        <v>8.07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189</v>
      </c>
      <c r="AU109" s="218" t="s">
        <v>85</v>
      </c>
      <c r="AV109" s="13" t="s">
        <v>85</v>
      </c>
      <c r="AW109" s="13" t="s">
        <v>35</v>
      </c>
      <c r="AX109" s="13" t="s">
        <v>83</v>
      </c>
      <c r="AY109" s="218" t="s">
        <v>178</v>
      </c>
    </row>
    <row r="110" spans="2:65" s="1" customFormat="1" ht="16.5" customHeight="1">
      <c r="B110" s="35"/>
      <c r="C110" s="183" t="s">
        <v>185</v>
      </c>
      <c r="D110" s="183" t="s">
        <v>180</v>
      </c>
      <c r="E110" s="184" t="s">
        <v>3821</v>
      </c>
      <c r="F110" s="185" t="s">
        <v>3822</v>
      </c>
      <c r="G110" s="186" t="s">
        <v>226</v>
      </c>
      <c r="H110" s="187">
        <v>45.856999999999999</v>
      </c>
      <c r="I110" s="188"/>
      <c r="J110" s="189">
        <f>ROUND(I110*H110,2)</f>
        <v>0</v>
      </c>
      <c r="K110" s="185" t="s">
        <v>184</v>
      </c>
      <c r="L110" s="39"/>
      <c r="M110" s="190" t="s">
        <v>19</v>
      </c>
      <c r="N110" s="191" t="s">
        <v>46</v>
      </c>
      <c r="O110" s="61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18" t="s">
        <v>185</v>
      </c>
      <c r="AT110" s="18" t="s">
        <v>180</v>
      </c>
      <c r="AU110" s="18" t="s">
        <v>85</v>
      </c>
      <c r="AY110" s="18" t="s">
        <v>178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83</v>
      </c>
      <c r="BK110" s="194">
        <f>ROUND(I110*H110,2)</f>
        <v>0</v>
      </c>
      <c r="BL110" s="18" t="s">
        <v>185</v>
      </c>
      <c r="BM110" s="18" t="s">
        <v>5738</v>
      </c>
    </row>
    <row r="111" spans="2:65" s="1" customFormat="1" ht="19.5">
      <c r="B111" s="35"/>
      <c r="C111" s="36"/>
      <c r="D111" s="195" t="s">
        <v>187</v>
      </c>
      <c r="E111" s="36"/>
      <c r="F111" s="196" t="s">
        <v>3824</v>
      </c>
      <c r="G111" s="36"/>
      <c r="H111" s="36"/>
      <c r="I111" s="113"/>
      <c r="J111" s="36"/>
      <c r="K111" s="36"/>
      <c r="L111" s="39"/>
      <c r="M111" s="197"/>
      <c r="N111" s="61"/>
      <c r="O111" s="61"/>
      <c r="P111" s="61"/>
      <c r="Q111" s="61"/>
      <c r="R111" s="61"/>
      <c r="S111" s="61"/>
      <c r="T111" s="62"/>
      <c r="AT111" s="18" t="s">
        <v>187</v>
      </c>
      <c r="AU111" s="18" t="s">
        <v>85</v>
      </c>
    </row>
    <row r="112" spans="2:65" s="12" customFormat="1" ht="11.25">
      <c r="B112" s="198"/>
      <c r="C112" s="199"/>
      <c r="D112" s="195" t="s">
        <v>189</v>
      </c>
      <c r="E112" s="200" t="s">
        <v>19</v>
      </c>
      <c r="F112" s="201" t="s">
        <v>5739</v>
      </c>
      <c r="G112" s="199"/>
      <c r="H112" s="200" t="s">
        <v>19</v>
      </c>
      <c r="I112" s="202"/>
      <c r="J112" s="199"/>
      <c r="K112" s="199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189</v>
      </c>
      <c r="AU112" s="207" t="s">
        <v>85</v>
      </c>
      <c r="AV112" s="12" t="s">
        <v>83</v>
      </c>
      <c r="AW112" s="12" t="s">
        <v>35</v>
      </c>
      <c r="AX112" s="12" t="s">
        <v>75</v>
      </c>
      <c r="AY112" s="207" t="s">
        <v>178</v>
      </c>
    </row>
    <row r="113" spans="2:51" s="12" customFormat="1" ht="11.25">
      <c r="B113" s="198"/>
      <c r="C113" s="199"/>
      <c r="D113" s="195" t="s">
        <v>189</v>
      </c>
      <c r="E113" s="200" t="s">
        <v>19</v>
      </c>
      <c r="F113" s="201" t="s">
        <v>5740</v>
      </c>
      <c r="G113" s="199"/>
      <c r="H113" s="200" t="s">
        <v>19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189</v>
      </c>
      <c r="AU113" s="207" t="s">
        <v>85</v>
      </c>
      <c r="AV113" s="12" t="s">
        <v>83</v>
      </c>
      <c r="AW113" s="12" t="s">
        <v>35</v>
      </c>
      <c r="AX113" s="12" t="s">
        <v>75</v>
      </c>
      <c r="AY113" s="207" t="s">
        <v>178</v>
      </c>
    </row>
    <row r="114" spans="2:51" s="12" customFormat="1" ht="11.25">
      <c r="B114" s="198"/>
      <c r="C114" s="199"/>
      <c r="D114" s="195" t="s">
        <v>189</v>
      </c>
      <c r="E114" s="200" t="s">
        <v>19</v>
      </c>
      <c r="F114" s="201" t="s">
        <v>5741</v>
      </c>
      <c r="G114" s="199"/>
      <c r="H114" s="200" t="s">
        <v>19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189</v>
      </c>
      <c r="AU114" s="207" t="s">
        <v>85</v>
      </c>
      <c r="AV114" s="12" t="s">
        <v>83</v>
      </c>
      <c r="AW114" s="12" t="s">
        <v>35</v>
      </c>
      <c r="AX114" s="12" t="s">
        <v>75</v>
      </c>
      <c r="AY114" s="207" t="s">
        <v>178</v>
      </c>
    </row>
    <row r="115" spans="2:51" s="13" customFormat="1" ht="11.25">
      <c r="B115" s="208"/>
      <c r="C115" s="209"/>
      <c r="D115" s="195" t="s">
        <v>189</v>
      </c>
      <c r="E115" s="210" t="s">
        <v>19</v>
      </c>
      <c r="F115" s="211" t="s">
        <v>5742</v>
      </c>
      <c r="G115" s="209"/>
      <c r="H115" s="212">
        <v>8.4239999999999995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189</v>
      </c>
      <c r="AU115" s="218" t="s">
        <v>85</v>
      </c>
      <c r="AV115" s="13" t="s">
        <v>85</v>
      </c>
      <c r="AW115" s="13" t="s">
        <v>35</v>
      </c>
      <c r="AX115" s="13" t="s">
        <v>75</v>
      </c>
      <c r="AY115" s="218" t="s">
        <v>178</v>
      </c>
    </row>
    <row r="116" spans="2:51" s="12" customFormat="1" ht="11.25">
      <c r="B116" s="198"/>
      <c r="C116" s="199"/>
      <c r="D116" s="195" t="s">
        <v>189</v>
      </c>
      <c r="E116" s="200" t="s">
        <v>19</v>
      </c>
      <c r="F116" s="201" t="s">
        <v>5743</v>
      </c>
      <c r="G116" s="199"/>
      <c r="H116" s="200" t="s">
        <v>19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189</v>
      </c>
      <c r="AU116" s="207" t="s">
        <v>85</v>
      </c>
      <c r="AV116" s="12" t="s">
        <v>83</v>
      </c>
      <c r="AW116" s="12" t="s">
        <v>35</v>
      </c>
      <c r="AX116" s="12" t="s">
        <v>75</v>
      </c>
      <c r="AY116" s="207" t="s">
        <v>178</v>
      </c>
    </row>
    <row r="117" spans="2:51" s="13" customFormat="1" ht="11.25">
      <c r="B117" s="208"/>
      <c r="C117" s="209"/>
      <c r="D117" s="195" t="s">
        <v>189</v>
      </c>
      <c r="E117" s="210" t="s">
        <v>19</v>
      </c>
      <c r="F117" s="211" t="s">
        <v>5744</v>
      </c>
      <c r="G117" s="209"/>
      <c r="H117" s="212">
        <v>12.398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189</v>
      </c>
      <c r="AU117" s="218" t="s">
        <v>85</v>
      </c>
      <c r="AV117" s="13" t="s">
        <v>85</v>
      </c>
      <c r="AW117" s="13" t="s">
        <v>35</v>
      </c>
      <c r="AX117" s="13" t="s">
        <v>75</v>
      </c>
      <c r="AY117" s="218" t="s">
        <v>178</v>
      </c>
    </row>
    <row r="118" spans="2:51" s="12" customFormat="1" ht="11.25">
      <c r="B118" s="198"/>
      <c r="C118" s="199"/>
      <c r="D118" s="195" t="s">
        <v>189</v>
      </c>
      <c r="E118" s="200" t="s">
        <v>19</v>
      </c>
      <c r="F118" s="201" t="s">
        <v>5745</v>
      </c>
      <c r="G118" s="199"/>
      <c r="H118" s="200" t="s">
        <v>19</v>
      </c>
      <c r="I118" s="202"/>
      <c r="J118" s="199"/>
      <c r="K118" s="199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189</v>
      </c>
      <c r="AU118" s="207" t="s">
        <v>85</v>
      </c>
      <c r="AV118" s="12" t="s">
        <v>83</v>
      </c>
      <c r="AW118" s="12" t="s">
        <v>35</v>
      </c>
      <c r="AX118" s="12" t="s">
        <v>75</v>
      </c>
      <c r="AY118" s="207" t="s">
        <v>178</v>
      </c>
    </row>
    <row r="119" spans="2:51" s="13" customFormat="1" ht="11.25">
      <c r="B119" s="208"/>
      <c r="C119" s="209"/>
      <c r="D119" s="195" t="s">
        <v>189</v>
      </c>
      <c r="E119" s="210" t="s">
        <v>19</v>
      </c>
      <c r="F119" s="211" t="s">
        <v>5746</v>
      </c>
      <c r="G119" s="209"/>
      <c r="H119" s="212">
        <v>8.9380000000000006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189</v>
      </c>
      <c r="AU119" s="218" t="s">
        <v>85</v>
      </c>
      <c r="AV119" s="13" t="s">
        <v>85</v>
      </c>
      <c r="AW119" s="13" t="s">
        <v>35</v>
      </c>
      <c r="AX119" s="13" t="s">
        <v>75</v>
      </c>
      <c r="AY119" s="218" t="s">
        <v>178</v>
      </c>
    </row>
    <row r="120" spans="2:51" s="12" customFormat="1" ht="11.25">
      <c r="B120" s="198"/>
      <c r="C120" s="199"/>
      <c r="D120" s="195" t="s">
        <v>189</v>
      </c>
      <c r="E120" s="200" t="s">
        <v>19</v>
      </c>
      <c r="F120" s="201" t="s">
        <v>5747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189</v>
      </c>
      <c r="AU120" s="207" t="s">
        <v>85</v>
      </c>
      <c r="AV120" s="12" t="s">
        <v>83</v>
      </c>
      <c r="AW120" s="12" t="s">
        <v>35</v>
      </c>
      <c r="AX120" s="12" t="s">
        <v>75</v>
      </c>
      <c r="AY120" s="207" t="s">
        <v>178</v>
      </c>
    </row>
    <row r="121" spans="2:51" s="13" customFormat="1" ht="11.25">
      <c r="B121" s="208"/>
      <c r="C121" s="209"/>
      <c r="D121" s="195" t="s">
        <v>189</v>
      </c>
      <c r="E121" s="210" t="s">
        <v>19</v>
      </c>
      <c r="F121" s="211" t="s">
        <v>5748</v>
      </c>
      <c r="G121" s="209"/>
      <c r="H121" s="212">
        <v>8.1359999999999992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189</v>
      </c>
      <c r="AU121" s="218" t="s">
        <v>85</v>
      </c>
      <c r="AV121" s="13" t="s">
        <v>85</v>
      </c>
      <c r="AW121" s="13" t="s">
        <v>35</v>
      </c>
      <c r="AX121" s="13" t="s">
        <v>75</v>
      </c>
      <c r="AY121" s="218" t="s">
        <v>178</v>
      </c>
    </row>
    <row r="122" spans="2:51" s="15" customFormat="1" ht="11.25">
      <c r="B122" s="230"/>
      <c r="C122" s="231"/>
      <c r="D122" s="195" t="s">
        <v>189</v>
      </c>
      <c r="E122" s="232" t="s">
        <v>19</v>
      </c>
      <c r="F122" s="233" t="s">
        <v>274</v>
      </c>
      <c r="G122" s="231"/>
      <c r="H122" s="234">
        <v>37.896000000000001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189</v>
      </c>
      <c r="AU122" s="240" t="s">
        <v>85</v>
      </c>
      <c r="AV122" s="15" t="s">
        <v>198</v>
      </c>
      <c r="AW122" s="15" t="s">
        <v>35</v>
      </c>
      <c r="AX122" s="15" t="s">
        <v>75</v>
      </c>
      <c r="AY122" s="240" t="s">
        <v>178</v>
      </c>
    </row>
    <row r="123" spans="2:51" s="12" customFormat="1" ht="11.25">
      <c r="B123" s="198"/>
      <c r="C123" s="199"/>
      <c r="D123" s="195" t="s">
        <v>189</v>
      </c>
      <c r="E123" s="200" t="s">
        <v>19</v>
      </c>
      <c r="F123" s="201" t="s">
        <v>5749</v>
      </c>
      <c r="G123" s="199"/>
      <c r="H123" s="200" t="s">
        <v>19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189</v>
      </c>
      <c r="AU123" s="207" t="s">
        <v>85</v>
      </c>
      <c r="AV123" s="12" t="s">
        <v>83</v>
      </c>
      <c r="AW123" s="12" t="s">
        <v>35</v>
      </c>
      <c r="AX123" s="12" t="s">
        <v>75</v>
      </c>
      <c r="AY123" s="207" t="s">
        <v>178</v>
      </c>
    </row>
    <row r="124" spans="2:51" s="12" customFormat="1" ht="11.25">
      <c r="B124" s="198"/>
      <c r="C124" s="199"/>
      <c r="D124" s="195" t="s">
        <v>189</v>
      </c>
      <c r="E124" s="200" t="s">
        <v>19</v>
      </c>
      <c r="F124" s="201" t="s">
        <v>5750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51" s="13" customFormat="1" ht="11.25">
      <c r="B125" s="208"/>
      <c r="C125" s="209"/>
      <c r="D125" s="195" t="s">
        <v>189</v>
      </c>
      <c r="E125" s="210" t="s">
        <v>19</v>
      </c>
      <c r="F125" s="211" t="s">
        <v>5751</v>
      </c>
      <c r="G125" s="209"/>
      <c r="H125" s="212">
        <v>2.16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51" s="12" customFormat="1" ht="11.25">
      <c r="B126" s="198"/>
      <c r="C126" s="199"/>
      <c r="D126" s="195" t="s">
        <v>189</v>
      </c>
      <c r="E126" s="200" t="s">
        <v>19</v>
      </c>
      <c r="F126" s="201" t="s">
        <v>5752</v>
      </c>
      <c r="G126" s="199"/>
      <c r="H126" s="200" t="s">
        <v>19</v>
      </c>
      <c r="I126" s="202"/>
      <c r="J126" s="199"/>
      <c r="K126" s="199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189</v>
      </c>
      <c r="AU126" s="207" t="s">
        <v>85</v>
      </c>
      <c r="AV126" s="12" t="s">
        <v>83</v>
      </c>
      <c r="AW126" s="12" t="s">
        <v>35</v>
      </c>
      <c r="AX126" s="12" t="s">
        <v>75</v>
      </c>
      <c r="AY126" s="207" t="s">
        <v>178</v>
      </c>
    </row>
    <row r="127" spans="2:51" s="13" customFormat="1" ht="11.25">
      <c r="B127" s="208"/>
      <c r="C127" s="209"/>
      <c r="D127" s="195" t="s">
        <v>189</v>
      </c>
      <c r="E127" s="210" t="s">
        <v>19</v>
      </c>
      <c r="F127" s="211" t="s">
        <v>5753</v>
      </c>
      <c r="G127" s="209"/>
      <c r="H127" s="212">
        <v>1.548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189</v>
      </c>
      <c r="AU127" s="218" t="s">
        <v>85</v>
      </c>
      <c r="AV127" s="13" t="s">
        <v>85</v>
      </c>
      <c r="AW127" s="13" t="s">
        <v>35</v>
      </c>
      <c r="AX127" s="13" t="s">
        <v>75</v>
      </c>
      <c r="AY127" s="218" t="s">
        <v>178</v>
      </c>
    </row>
    <row r="128" spans="2:51" s="12" customFormat="1" ht="11.25">
      <c r="B128" s="198"/>
      <c r="C128" s="199"/>
      <c r="D128" s="195" t="s">
        <v>189</v>
      </c>
      <c r="E128" s="200" t="s">
        <v>19</v>
      </c>
      <c r="F128" s="201" t="s">
        <v>5754</v>
      </c>
      <c r="G128" s="199"/>
      <c r="H128" s="200" t="s">
        <v>19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189</v>
      </c>
      <c r="AU128" s="207" t="s">
        <v>85</v>
      </c>
      <c r="AV128" s="12" t="s">
        <v>83</v>
      </c>
      <c r="AW128" s="12" t="s">
        <v>35</v>
      </c>
      <c r="AX128" s="12" t="s">
        <v>75</v>
      </c>
      <c r="AY128" s="207" t="s">
        <v>178</v>
      </c>
    </row>
    <row r="129" spans="2:51" s="13" customFormat="1" ht="11.25">
      <c r="B129" s="208"/>
      <c r="C129" s="209"/>
      <c r="D129" s="195" t="s">
        <v>189</v>
      </c>
      <c r="E129" s="210" t="s">
        <v>19</v>
      </c>
      <c r="F129" s="211" t="s">
        <v>5755</v>
      </c>
      <c r="G129" s="209"/>
      <c r="H129" s="212">
        <v>2.1429999999999998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189</v>
      </c>
      <c r="AU129" s="218" t="s">
        <v>85</v>
      </c>
      <c r="AV129" s="13" t="s">
        <v>85</v>
      </c>
      <c r="AW129" s="13" t="s">
        <v>35</v>
      </c>
      <c r="AX129" s="13" t="s">
        <v>75</v>
      </c>
      <c r="AY129" s="218" t="s">
        <v>178</v>
      </c>
    </row>
    <row r="130" spans="2:51" s="12" customFormat="1" ht="11.25">
      <c r="B130" s="198"/>
      <c r="C130" s="199"/>
      <c r="D130" s="195" t="s">
        <v>189</v>
      </c>
      <c r="E130" s="200" t="s">
        <v>19</v>
      </c>
      <c r="F130" s="201" t="s">
        <v>5756</v>
      </c>
      <c r="G130" s="199"/>
      <c r="H130" s="200" t="s">
        <v>19</v>
      </c>
      <c r="I130" s="202"/>
      <c r="J130" s="199"/>
      <c r="K130" s="199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189</v>
      </c>
      <c r="AU130" s="207" t="s">
        <v>85</v>
      </c>
      <c r="AV130" s="12" t="s">
        <v>83</v>
      </c>
      <c r="AW130" s="12" t="s">
        <v>35</v>
      </c>
      <c r="AX130" s="12" t="s">
        <v>75</v>
      </c>
      <c r="AY130" s="207" t="s">
        <v>178</v>
      </c>
    </row>
    <row r="131" spans="2:51" s="13" customFormat="1" ht="11.25">
      <c r="B131" s="208"/>
      <c r="C131" s="209"/>
      <c r="D131" s="195" t="s">
        <v>189</v>
      </c>
      <c r="E131" s="210" t="s">
        <v>19</v>
      </c>
      <c r="F131" s="211" t="s">
        <v>5751</v>
      </c>
      <c r="G131" s="209"/>
      <c r="H131" s="212">
        <v>2.16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75</v>
      </c>
      <c r="AY131" s="218" t="s">
        <v>178</v>
      </c>
    </row>
    <row r="132" spans="2:51" s="12" customFormat="1" ht="11.25">
      <c r="B132" s="198"/>
      <c r="C132" s="199"/>
      <c r="D132" s="195" t="s">
        <v>189</v>
      </c>
      <c r="E132" s="200" t="s">
        <v>19</v>
      </c>
      <c r="F132" s="201" t="s">
        <v>5757</v>
      </c>
      <c r="G132" s="199"/>
      <c r="H132" s="200" t="s">
        <v>19</v>
      </c>
      <c r="I132" s="202"/>
      <c r="J132" s="199"/>
      <c r="K132" s="199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189</v>
      </c>
      <c r="AU132" s="207" t="s">
        <v>85</v>
      </c>
      <c r="AV132" s="12" t="s">
        <v>83</v>
      </c>
      <c r="AW132" s="12" t="s">
        <v>35</v>
      </c>
      <c r="AX132" s="12" t="s">
        <v>75</v>
      </c>
      <c r="AY132" s="207" t="s">
        <v>178</v>
      </c>
    </row>
    <row r="133" spans="2:51" s="13" customFormat="1" ht="11.25">
      <c r="B133" s="208"/>
      <c r="C133" s="209"/>
      <c r="D133" s="195" t="s">
        <v>189</v>
      </c>
      <c r="E133" s="210" t="s">
        <v>19</v>
      </c>
      <c r="F133" s="211" t="s">
        <v>5758</v>
      </c>
      <c r="G133" s="209"/>
      <c r="H133" s="212">
        <v>1.4450000000000001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189</v>
      </c>
      <c r="AU133" s="218" t="s">
        <v>85</v>
      </c>
      <c r="AV133" s="13" t="s">
        <v>85</v>
      </c>
      <c r="AW133" s="13" t="s">
        <v>35</v>
      </c>
      <c r="AX133" s="13" t="s">
        <v>75</v>
      </c>
      <c r="AY133" s="218" t="s">
        <v>178</v>
      </c>
    </row>
    <row r="134" spans="2:51" s="12" customFormat="1" ht="11.25">
      <c r="B134" s="198"/>
      <c r="C134" s="199"/>
      <c r="D134" s="195" t="s">
        <v>189</v>
      </c>
      <c r="E134" s="200" t="s">
        <v>19</v>
      </c>
      <c r="F134" s="201" t="s">
        <v>5759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51" s="13" customFormat="1" ht="11.25">
      <c r="B135" s="208"/>
      <c r="C135" s="209"/>
      <c r="D135" s="195" t="s">
        <v>189</v>
      </c>
      <c r="E135" s="210" t="s">
        <v>19</v>
      </c>
      <c r="F135" s="211" t="s">
        <v>5760</v>
      </c>
      <c r="G135" s="209"/>
      <c r="H135" s="212">
        <v>1.512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189</v>
      </c>
      <c r="AU135" s="218" t="s">
        <v>85</v>
      </c>
      <c r="AV135" s="13" t="s">
        <v>85</v>
      </c>
      <c r="AW135" s="13" t="s">
        <v>35</v>
      </c>
      <c r="AX135" s="13" t="s">
        <v>75</v>
      </c>
      <c r="AY135" s="218" t="s">
        <v>178</v>
      </c>
    </row>
    <row r="136" spans="2:51" s="15" customFormat="1" ht="11.25">
      <c r="B136" s="230"/>
      <c r="C136" s="231"/>
      <c r="D136" s="195" t="s">
        <v>189</v>
      </c>
      <c r="E136" s="232" t="s">
        <v>19</v>
      </c>
      <c r="F136" s="233" t="s">
        <v>274</v>
      </c>
      <c r="G136" s="231"/>
      <c r="H136" s="234">
        <v>10.968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189</v>
      </c>
      <c r="AU136" s="240" t="s">
        <v>85</v>
      </c>
      <c r="AV136" s="15" t="s">
        <v>198</v>
      </c>
      <c r="AW136" s="15" t="s">
        <v>35</v>
      </c>
      <c r="AX136" s="15" t="s">
        <v>75</v>
      </c>
      <c r="AY136" s="240" t="s">
        <v>178</v>
      </c>
    </row>
    <row r="137" spans="2:51" s="12" customFormat="1" ht="11.25">
      <c r="B137" s="198"/>
      <c r="C137" s="199"/>
      <c r="D137" s="195" t="s">
        <v>189</v>
      </c>
      <c r="E137" s="200" t="s">
        <v>19</v>
      </c>
      <c r="F137" s="201" t="s">
        <v>5761</v>
      </c>
      <c r="G137" s="199"/>
      <c r="H137" s="200" t="s">
        <v>19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189</v>
      </c>
      <c r="AU137" s="207" t="s">
        <v>85</v>
      </c>
      <c r="AV137" s="12" t="s">
        <v>83</v>
      </c>
      <c r="AW137" s="12" t="s">
        <v>35</v>
      </c>
      <c r="AX137" s="12" t="s">
        <v>75</v>
      </c>
      <c r="AY137" s="207" t="s">
        <v>178</v>
      </c>
    </row>
    <row r="138" spans="2:51" s="13" customFormat="1" ht="11.25">
      <c r="B138" s="208"/>
      <c r="C138" s="209"/>
      <c r="D138" s="195" t="s">
        <v>189</v>
      </c>
      <c r="E138" s="210" t="s">
        <v>19</v>
      </c>
      <c r="F138" s="211" t="s">
        <v>5762</v>
      </c>
      <c r="G138" s="209"/>
      <c r="H138" s="212">
        <v>1.3140000000000001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189</v>
      </c>
      <c r="AU138" s="218" t="s">
        <v>85</v>
      </c>
      <c r="AV138" s="13" t="s">
        <v>85</v>
      </c>
      <c r="AW138" s="13" t="s">
        <v>35</v>
      </c>
      <c r="AX138" s="13" t="s">
        <v>75</v>
      </c>
      <c r="AY138" s="218" t="s">
        <v>178</v>
      </c>
    </row>
    <row r="139" spans="2:51" s="13" customFormat="1" ht="11.25">
      <c r="B139" s="208"/>
      <c r="C139" s="209"/>
      <c r="D139" s="195" t="s">
        <v>189</v>
      </c>
      <c r="E139" s="210" t="s">
        <v>19</v>
      </c>
      <c r="F139" s="211" t="s">
        <v>5763</v>
      </c>
      <c r="G139" s="209"/>
      <c r="H139" s="212">
        <v>0.64500000000000002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189</v>
      </c>
      <c r="AU139" s="218" t="s">
        <v>85</v>
      </c>
      <c r="AV139" s="13" t="s">
        <v>85</v>
      </c>
      <c r="AW139" s="13" t="s">
        <v>35</v>
      </c>
      <c r="AX139" s="13" t="s">
        <v>75</v>
      </c>
      <c r="AY139" s="218" t="s">
        <v>178</v>
      </c>
    </row>
    <row r="140" spans="2:51" s="13" customFormat="1" ht="11.25">
      <c r="B140" s="208"/>
      <c r="C140" s="209"/>
      <c r="D140" s="195" t="s">
        <v>189</v>
      </c>
      <c r="E140" s="210" t="s">
        <v>19</v>
      </c>
      <c r="F140" s="211" t="s">
        <v>5764</v>
      </c>
      <c r="G140" s="209"/>
      <c r="H140" s="212">
        <v>0.69299999999999995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51" s="13" customFormat="1" ht="11.25">
      <c r="B141" s="208"/>
      <c r="C141" s="209"/>
      <c r="D141" s="195" t="s">
        <v>189</v>
      </c>
      <c r="E141" s="210" t="s">
        <v>19</v>
      </c>
      <c r="F141" s="211" t="s">
        <v>5765</v>
      </c>
      <c r="G141" s="209"/>
      <c r="H141" s="212">
        <v>0.74099999999999999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75</v>
      </c>
      <c r="AY141" s="218" t="s">
        <v>178</v>
      </c>
    </row>
    <row r="142" spans="2:51" s="15" customFormat="1" ht="11.25">
      <c r="B142" s="230"/>
      <c r="C142" s="231"/>
      <c r="D142" s="195" t="s">
        <v>189</v>
      </c>
      <c r="E142" s="232" t="s">
        <v>19</v>
      </c>
      <c r="F142" s="233" t="s">
        <v>274</v>
      </c>
      <c r="G142" s="231"/>
      <c r="H142" s="234">
        <v>3.3929999999999998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189</v>
      </c>
      <c r="AU142" s="240" t="s">
        <v>85</v>
      </c>
      <c r="AV142" s="15" t="s">
        <v>198</v>
      </c>
      <c r="AW142" s="15" t="s">
        <v>35</v>
      </c>
      <c r="AX142" s="15" t="s">
        <v>75</v>
      </c>
      <c r="AY142" s="240" t="s">
        <v>178</v>
      </c>
    </row>
    <row r="143" spans="2:51" s="12" customFormat="1" ht="11.25">
      <c r="B143" s="198"/>
      <c r="C143" s="199"/>
      <c r="D143" s="195" t="s">
        <v>189</v>
      </c>
      <c r="E143" s="200" t="s">
        <v>19</v>
      </c>
      <c r="F143" s="201" t="s">
        <v>5766</v>
      </c>
      <c r="G143" s="199"/>
      <c r="H143" s="200" t="s">
        <v>19</v>
      </c>
      <c r="I143" s="202"/>
      <c r="J143" s="199"/>
      <c r="K143" s="199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189</v>
      </c>
      <c r="AU143" s="207" t="s">
        <v>85</v>
      </c>
      <c r="AV143" s="12" t="s">
        <v>83</v>
      </c>
      <c r="AW143" s="12" t="s">
        <v>35</v>
      </c>
      <c r="AX143" s="12" t="s">
        <v>75</v>
      </c>
      <c r="AY143" s="207" t="s">
        <v>178</v>
      </c>
    </row>
    <row r="144" spans="2:51" s="13" customFormat="1" ht="11.25">
      <c r="B144" s="208"/>
      <c r="C144" s="209"/>
      <c r="D144" s="195" t="s">
        <v>189</v>
      </c>
      <c r="E144" s="210" t="s">
        <v>19</v>
      </c>
      <c r="F144" s="211" t="s">
        <v>5767</v>
      </c>
      <c r="G144" s="209"/>
      <c r="H144" s="212">
        <v>-3.2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189</v>
      </c>
      <c r="AU144" s="218" t="s">
        <v>85</v>
      </c>
      <c r="AV144" s="13" t="s">
        <v>85</v>
      </c>
      <c r="AW144" s="13" t="s">
        <v>35</v>
      </c>
      <c r="AX144" s="13" t="s">
        <v>75</v>
      </c>
      <c r="AY144" s="218" t="s">
        <v>178</v>
      </c>
    </row>
    <row r="145" spans="2:65" s="13" customFormat="1" ht="11.25">
      <c r="B145" s="208"/>
      <c r="C145" s="209"/>
      <c r="D145" s="195" t="s">
        <v>189</v>
      </c>
      <c r="E145" s="210" t="s">
        <v>19</v>
      </c>
      <c r="F145" s="211" t="s">
        <v>5768</v>
      </c>
      <c r="G145" s="209"/>
      <c r="H145" s="212">
        <v>-3.2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189</v>
      </c>
      <c r="AU145" s="218" t="s">
        <v>85</v>
      </c>
      <c r="AV145" s="13" t="s">
        <v>85</v>
      </c>
      <c r="AW145" s="13" t="s">
        <v>35</v>
      </c>
      <c r="AX145" s="13" t="s">
        <v>75</v>
      </c>
      <c r="AY145" s="218" t="s">
        <v>178</v>
      </c>
    </row>
    <row r="146" spans="2:65" s="14" customFormat="1" ht="11.25">
      <c r="B146" s="219"/>
      <c r="C146" s="220"/>
      <c r="D146" s="195" t="s">
        <v>189</v>
      </c>
      <c r="E146" s="221" t="s">
        <v>19</v>
      </c>
      <c r="F146" s="222" t="s">
        <v>258</v>
      </c>
      <c r="G146" s="220"/>
      <c r="H146" s="223">
        <v>45.856999999999999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189</v>
      </c>
      <c r="AU146" s="229" t="s">
        <v>85</v>
      </c>
      <c r="AV146" s="14" t="s">
        <v>185</v>
      </c>
      <c r="AW146" s="14" t="s">
        <v>35</v>
      </c>
      <c r="AX146" s="14" t="s">
        <v>83</v>
      </c>
      <c r="AY146" s="229" t="s">
        <v>178</v>
      </c>
    </row>
    <row r="147" spans="2:65" s="1" customFormat="1" ht="16.5" customHeight="1">
      <c r="B147" s="35"/>
      <c r="C147" s="183" t="s">
        <v>209</v>
      </c>
      <c r="D147" s="183" t="s">
        <v>180</v>
      </c>
      <c r="E147" s="184" t="s">
        <v>3829</v>
      </c>
      <c r="F147" s="185" t="s">
        <v>3830</v>
      </c>
      <c r="G147" s="186" t="s">
        <v>226</v>
      </c>
      <c r="H147" s="187">
        <v>45.856999999999999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8" t="s">
        <v>185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185</v>
      </c>
      <c r="BM147" s="18" t="s">
        <v>5769</v>
      </c>
    </row>
    <row r="148" spans="2:65" s="1" customFormat="1" ht="19.5">
      <c r="B148" s="35"/>
      <c r="C148" s="36"/>
      <c r="D148" s="195" t="s">
        <v>187</v>
      </c>
      <c r="E148" s="36"/>
      <c r="F148" s="196" t="s">
        <v>3832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5770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5771</v>
      </c>
      <c r="G150" s="209"/>
      <c r="H150" s="212">
        <v>45.856999999999999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16.5" customHeight="1">
      <c r="B151" s="35"/>
      <c r="C151" s="183" t="s">
        <v>218</v>
      </c>
      <c r="D151" s="183" t="s">
        <v>180</v>
      </c>
      <c r="E151" s="184" t="s">
        <v>3835</v>
      </c>
      <c r="F151" s="185" t="s">
        <v>3836</v>
      </c>
      <c r="G151" s="186" t="s">
        <v>226</v>
      </c>
      <c r="H151" s="187">
        <v>34.838000000000001</v>
      </c>
      <c r="I151" s="188"/>
      <c r="J151" s="189">
        <f>ROUND(I151*H151,2)</f>
        <v>0</v>
      </c>
      <c r="K151" s="185" t="s">
        <v>184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5772</v>
      </c>
    </row>
    <row r="152" spans="2:65" s="1" customFormat="1" ht="19.5">
      <c r="B152" s="35"/>
      <c r="C152" s="36"/>
      <c r="D152" s="195" t="s">
        <v>187</v>
      </c>
      <c r="E152" s="36"/>
      <c r="F152" s="196" t="s">
        <v>3838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5773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2" customFormat="1" ht="11.25">
      <c r="B154" s="198"/>
      <c r="C154" s="199"/>
      <c r="D154" s="195" t="s">
        <v>189</v>
      </c>
      <c r="E154" s="200" t="s">
        <v>19</v>
      </c>
      <c r="F154" s="201" t="s">
        <v>5740</v>
      </c>
      <c r="G154" s="199"/>
      <c r="H154" s="200" t="s">
        <v>19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189</v>
      </c>
      <c r="AU154" s="207" t="s">
        <v>85</v>
      </c>
      <c r="AV154" s="12" t="s">
        <v>83</v>
      </c>
      <c r="AW154" s="12" t="s">
        <v>35</v>
      </c>
      <c r="AX154" s="12" t="s">
        <v>75</v>
      </c>
      <c r="AY154" s="207" t="s">
        <v>178</v>
      </c>
    </row>
    <row r="155" spans="2:65" s="12" customFormat="1" ht="11.25">
      <c r="B155" s="198"/>
      <c r="C155" s="199"/>
      <c r="D155" s="195" t="s">
        <v>189</v>
      </c>
      <c r="E155" s="200" t="s">
        <v>19</v>
      </c>
      <c r="F155" s="201" t="s">
        <v>5741</v>
      </c>
      <c r="G155" s="199"/>
      <c r="H155" s="200" t="s">
        <v>19</v>
      </c>
      <c r="I155" s="202"/>
      <c r="J155" s="199"/>
      <c r="K155" s="199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189</v>
      </c>
      <c r="AU155" s="207" t="s">
        <v>85</v>
      </c>
      <c r="AV155" s="12" t="s">
        <v>83</v>
      </c>
      <c r="AW155" s="12" t="s">
        <v>35</v>
      </c>
      <c r="AX155" s="12" t="s">
        <v>75</v>
      </c>
      <c r="AY155" s="207" t="s">
        <v>178</v>
      </c>
    </row>
    <row r="156" spans="2:65" s="13" customFormat="1" ht="11.25">
      <c r="B156" s="208"/>
      <c r="C156" s="209"/>
      <c r="D156" s="195" t="s">
        <v>189</v>
      </c>
      <c r="E156" s="210" t="s">
        <v>19</v>
      </c>
      <c r="F156" s="211" t="s">
        <v>5774</v>
      </c>
      <c r="G156" s="209"/>
      <c r="H156" s="212">
        <v>5.6159999999999997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189</v>
      </c>
      <c r="AU156" s="218" t="s">
        <v>85</v>
      </c>
      <c r="AV156" s="13" t="s">
        <v>85</v>
      </c>
      <c r="AW156" s="13" t="s">
        <v>35</v>
      </c>
      <c r="AX156" s="13" t="s">
        <v>75</v>
      </c>
      <c r="AY156" s="218" t="s">
        <v>178</v>
      </c>
    </row>
    <row r="157" spans="2:65" s="12" customFormat="1" ht="11.25">
      <c r="B157" s="198"/>
      <c r="C157" s="199"/>
      <c r="D157" s="195" t="s">
        <v>189</v>
      </c>
      <c r="E157" s="200" t="s">
        <v>19</v>
      </c>
      <c r="F157" s="201" t="s">
        <v>5743</v>
      </c>
      <c r="G157" s="199"/>
      <c r="H157" s="200" t="s">
        <v>19</v>
      </c>
      <c r="I157" s="202"/>
      <c r="J157" s="199"/>
      <c r="K157" s="199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189</v>
      </c>
      <c r="AU157" s="207" t="s">
        <v>85</v>
      </c>
      <c r="AV157" s="12" t="s">
        <v>83</v>
      </c>
      <c r="AW157" s="12" t="s">
        <v>35</v>
      </c>
      <c r="AX157" s="12" t="s">
        <v>75</v>
      </c>
      <c r="AY157" s="207" t="s">
        <v>178</v>
      </c>
    </row>
    <row r="158" spans="2:65" s="13" customFormat="1" ht="11.25">
      <c r="B158" s="208"/>
      <c r="C158" s="209"/>
      <c r="D158" s="195" t="s">
        <v>189</v>
      </c>
      <c r="E158" s="210" t="s">
        <v>19</v>
      </c>
      <c r="F158" s="211" t="s">
        <v>5775</v>
      </c>
      <c r="G158" s="209"/>
      <c r="H158" s="212">
        <v>8.266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189</v>
      </c>
      <c r="AU158" s="218" t="s">
        <v>85</v>
      </c>
      <c r="AV158" s="13" t="s">
        <v>85</v>
      </c>
      <c r="AW158" s="13" t="s">
        <v>35</v>
      </c>
      <c r="AX158" s="13" t="s">
        <v>75</v>
      </c>
      <c r="AY158" s="218" t="s">
        <v>178</v>
      </c>
    </row>
    <row r="159" spans="2:65" s="12" customFormat="1" ht="11.25">
      <c r="B159" s="198"/>
      <c r="C159" s="199"/>
      <c r="D159" s="195" t="s">
        <v>189</v>
      </c>
      <c r="E159" s="200" t="s">
        <v>19</v>
      </c>
      <c r="F159" s="201" t="s">
        <v>5745</v>
      </c>
      <c r="G159" s="199"/>
      <c r="H159" s="200" t="s">
        <v>19</v>
      </c>
      <c r="I159" s="202"/>
      <c r="J159" s="199"/>
      <c r="K159" s="199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189</v>
      </c>
      <c r="AU159" s="207" t="s">
        <v>85</v>
      </c>
      <c r="AV159" s="12" t="s">
        <v>83</v>
      </c>
      <c r="AW159" s="12" t="s">
        <v>35</v>
      </c>
      <c r="AX159" s="12" t="s">
        <v>75</v>
      </c>
      <c r="AY159" s="207" t="s">
        <v>178</v>
      </c>
    </row>
    <row r="160" spans="2:65" s="13" customFormat="1" ht="11.25">
      <c r="B160" s="208"/>
      <c r="C160" s="209"/>
      <c r="D160" s="195" t="s">
        <v>189</v>
      </c>
      <c r="E160" s="210" t="s">
        <v>19</v>
      </c>
      <c r="F160" s="211" t="s">
        <v>5776</v>
      </c>
      <c r="G160" s="209"/>
      <c r="H160" s="212">
        <v>5.9580000000000002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189</v>
      </c>
      <c r="AU160" s="218" t="s">
        <v>85</v>
      </c>
      <c r="AV160" s="13" t="s">
        <v>85</v>
      </c>
      <c r="AW160" s="13" t="s">
        <v>35</v>
      </c>
      <c r="AX160" s="13" t="s">
        <v>75</v>
      </c>
      <c r="AY160" s="218" t="s">
        <v>178</v>
      </c>
    </row>
    <row r="161" spans="2:51" s="12" customFormat="1" ht="11.25">
      <c r="B161" s="198"/>
      <c r="C161" s="199"/>
      <c r="D161" s="195" t="s">
        <v>189</v>
      </c>
      <c r="E161" s="200" t="s">
        <v>19</v>
      </c>
      <c r="F161" s="201" t="s">
        <v>5747</v>
      </c>
      <c r="G161" s="199"/>
      <c r="H161" s="200" t="s">
        <v>19</v>
      </c>
      <c r="I161" s="202"/>
      <c r="J161" s="199"/>
      <c r="K161" s="199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189</v>
      </c>
      <c r="AU161" s="207" t="s">
        <v>85</v>
      </c>
      <c r="AV161" s="12" t="s">
        <v>83</v>
      </c>
      <c r="AW161" s="12" t="s">
        <v>35</v>
      </c>
      <c r="AX161" s="12" t="s">
        <v>75</v>
      </c>
      <c r="AY161" s="207" t="s">
        <v>178</v>
      </c>
    </row>
    <row r="162" spans="2:51" s="13" customFormat="1" ht="11.25">
      <c r="B162" s="208"/>
      <c r="C162" s="209"/>
      <c r="D162" s="195" t="s">
        <v>189</v>
      </c>
      <c r="E162" s="210" t="s">
        <v>19</v>
      </c>
      <c r="F162" s="211" t="s">
        <v>5777</v>
      </c>
      <c r="G162" s="209"/>
      <c r="H162" s="212">
        <v>5.4240000000000004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189</v>
      </c>
      <c r="AU162" s="218" t="s">
        <v>85</v>
      </c>
      <c r="AV162" s="13" t="s">
        <v>85</v>
      </c>
      <c r="AW162" s="13" t="s">
        <v>35</v>
      </c>
      <c r="AX162" s="13" t="s">
        <v>75</v>
      </c>
      <c r="AY162" s="218" t="s">
        <v>178</v>
      </c>
    </row>
    <row r="163" spans="2:51" s="15" customFormat="1" ht="11.25">
      <c r="B163" s="230"/>
      <c r="C163" s="231"/>
      <c r="D163" s="195" t="s">
        <v>189</v>
      </c>
      <c r="E163" s="232" t="s">
        <v>19</v>
      </c>
      <c r="F163" s="233" t="s">
        <v>274</v>
      </c>
      <c r="G163" s="231"/>
      <c r="H163" s="234">
        <v>25.263999999999999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189</v>
      </c>
      <c r="AU163" s="240" t="s">
        <v>85</v>
      </c>
      <c r="AV163" s="15" t="s">
        <v>198</v>
      </c>
      <c r="AW163" s="15" t="s">
        <v>35</v>
      </c>
      <c r="AX163" s="15" t="s">
        <v>75</v>
      </c>
      <c r="AY163" s="240" t="s">
        <v>178</v>
      </c>
    </row>
    <row r="164" spans="2:51" s="12" customFormat="1" ht="11.25">
      <c r="B164" s="198"/>
      <c r="C164" s="199"/>
      <c r="D164" s="195" t="s">
        <v>189</v>
      </c>
      <c r="E164" s="200" t="s">
        <v>19</v>
      </c>
      <c r="F164" s="201" t="s">
        <v>5749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51" s="12" customFormat="1" ht="11.25">
      <c r="B165" s="198"/>
      <c r="C165" s="199"/>
      <c r="D165" s="195" t="s">
        <v>189</v>
      </c>
      <c r="E165" s="200" t="s">
        <v>19</v>
      </c>
      <c r="F165" s="201" t="s">
        <v>5750</v>
      </c>
      <c r="G165" s="199"/>
      <c r="H165" s="200" t="s">
        <v>19</v>
      </c>
      <c r="I165" s="202"/>
      <c r="J165" s="199"/>
      <c r="K165" s="199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189</v>
      </c>
      <c r="AU165" s="207" t="s">
        <v>85</v>
      </c>
      <c r="AV165" s="12" t="s">
        <v>83</v>
      </c>
      <c r="AW165" s="12" t="s">
        <v>35</v>
      </c>
      <c r="AX165" s="12" t="s">
        <v>75</v>
      </c>
      <c r="AY165" s="207" t="s">
        <v>178</v>
      </c>
    </row>
    <row r="166" spans="2:51" s="13" customFormat="1" ht="11.25">
      <c r="B166" s="208"/>
      <c r="C166" s="209"/>
      <c r="D166" s="195" t="s">
        <v>189</v>
      </c>
      <c r="E166" s="210" t="s">
        <v>19</v>
      </c>
      <c r="F166" s="211" t="s">
        <v>5778</v>
      </c>
      <c r="G166" s="209"/>
      <c r="H166" s="212">
        <v>1.44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189</v>
      </c>
      <c r="AU166" s="218" t="s">
        <v>85</v>
      </c>
      <c r="AV166" s="13" t="s">
        <v>85</v>
      </c>
      <c r="AW166" s="13" t="s">
        <v>35</v>
      </c>
      <c r="AX166" s="13" t="s">
        <v>75</v>
      </c>
      <c r="AY166" s="218" t="s">
        <v>178</v>
      </c>
    </row>
    <row r="167" spans="2:51" s="12" customFormat="1" ht="11.25">
      <c r="B167" s="198"/>
      <c r="C167" s="199"/>
      <c r="D167" s="195" t="s">
        <v>189</v>
      </c>
      <c r="E167" s="200" t="s">
        <v>19</v>
      </c>
      <c r="F167" s="201" t="s">
        <v>5752</v>
      </c>
      <c r="G167" s="199"/>
      <c r="H167" s="200" t="s">
        <v>19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189</v>
      </c>
      <c r="AU167" s="207" t="s">
        <v>85</v>
      </c>
      <c r="AV167" s="12" t="s">
        <v>83</v>
      </c>
      <c r="AW167" s="12" t="s">
        <v>35</v>
      </c>
      <c r="AX167" s="12" t="s">
        <v>75</v>
      </c>
      <c r="AY167" s="207" t="s">
        <v>178</v>
      </c>
    </row>
    <row r="168" spans="2:51" s="13" customFormat="1" ht="11.25">
      <c r="B168" s="208"/>
      <c r="C168" s="209"/>
      <c r="D168" s="195" t="s">
        <v>189</v>
      </c>
      <c r="E168" s="210" t="s">
        <v>19</v>
      </c>
      <c r="F168" s="211" t="s">
        <v>5779</v>
      </c>
      <c r="G168" s="209"/>
      <c r="H168" s="212">
        <v>1.032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189</v>
      </c>
      <c r="AU168" s="218" t="s">
        <v>85</v>
      </c>
      <c r="AV168" s="13" t="s">
        <v>85</v>
      </c>
      <c r="AW168" s="13" t="s">
        <v>35</v>
      </c>
      <c r="AX168" s="13" t="s">
        <v>75</v>
      </c>
      <c r="AY168" s="218" t="s">
        <v>178</v>
      </c>
    </row>
    <row r="169" spans="2:51" s="12" customFormat="1" ht="11.25">
      <c r="B169" s="198"/>
      <c r="C169" s="199"/>
      <c r="D169" s="195" t="s">
        <v>189</v>
      </c>
      <c r="E169" s="200" t="s">
        <v>19</v>
      </c>
      <c r="F169" s="201" t="s">
        <v>5754</v>
      </c>
      <c r="G169" s="199"/>
      <c r="H169" s="200" t="s">
        <v>19</v>
      </c>
      <c r="I169" s="202"/>
      <c r="J169" s="199"/>
      <c r="K169" s="199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189</v>
      </c>
      <c r="AU169" s="207" t="s">
        <v>85</v>
      </c>
      <c r="AV169" s="12" t="s">
        <v>83</v>
      </c>
      <c r="AW169" s="12" t="s">
        <v>35</v>
      </c>
      <c r="AX169" s="12" t="s">
        <v>75</v>
      </c>
      <c r="AY169" s="207" t="s">
        <v>178</v>
      </c>
    </row>
    <row r="170" spans="2:51" s="13" customFormat="1" ht="11.25">
      <c r="B170" s="208"/>
      <c r="C170" s="209"/>
      <c r="D170" s="195" t="s">
        <v>189</v>
      </c>
      <c r="E170" s="210" t="s">
        <v>19</v>
      </c>
      <c r="F170" s="211" t="s">
        <v>5780</v>
      </c>
      <c r="G170" s="209"/>
      <c r="H170" s="212">
        <v>1.429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189</v>
      </c>
      <c r="AU170" s="218" t="s">
        <v>85</v>
      </c>
      <c r="AV170" s="13" t="s">
        <v>85</v>
      </c>
      <c r="AW170" s="13" t="s">
        <v>35</v>
      </c>
      <c r="AX170" s="13" t="s">
        <v>75</v>
      </c>
      <c r="AY170" s="218" t="s">
        <v>178</v>
      </c>
    </row>
    <row r="171" spans="2:51" s="12" customFormat="1" ht="11.25">
      <c r="B171" s="198"/>
      <c r="C171" s="199"/>
      <c r="D171" s="195" t="s">
        <v>189</v>
      </c>
      <c r="E171" s="200" t="s">
        <v>19</v>
      </c>
      <c r="F171" s="201" t="s">
        <v>5756</v>
      </c>
      <c r="G171" s="199"/>
      <c r="H171" s="200" t="s">
        <v>19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189</v>
      </c>
      <c r="AU171" s="207" t="s">
        <v>85</v>
      </c>
      <c r="AV171" s="12" t="s">
        <v>83</v>
      </c>
      <c r="AW171" s="12" t="s">
        <v>35</v>
      </c>
      <c r="AX171" s="12" t="s">
        <v>75</v>
      </c>
      <c r="AY171" s="207" t="s">
        <v>178</v>
      </c>
    </row>
    <row r="172" spans="2:51" s="13" customFormat="1" ht="11.25">
      <c r="B172" s="208"/>
      <c r="C172" s="209"/>
      <c r="D172" s="195" t="s">
        <v>189</v>
      </c>
      <c r="E172" s="210" t="s">
        <v>19</v>
      </c>
      <c r="F172" s="211" t="s">
        <v>5778</v>
      </c>
      <c r="G172" s="209"/>
      <c r="H172" s="212">
        <v>1.44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51" s="12" customFormat="1" ht="11.25">
      <c r="B173" s="198"/>
      <c r="C173" s="199"/>
      <c r="D173" s="195" t="s">
        <v>189</v>
      </c>
      <c r="E173" s="200" t="s">
        <v>19</v>
      </c>
      <c r="F173" s="201" t="s">
        <v>5757</v>
      </c>
      <c r="G173" s="199"/>
      <c r="H173" s="200" t="s">
        <v>19</v>
      </c>
      <c r="I173" s="202"/>
      <c r="J173" s="199"/>
      <c r="K173" s="199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189</v>
      </c>
      <c r="AU173" s="207" t="s">
        <v>85</v>
      </c>
      <c r="AV173" s="12" t="s">
        <v>83</v>
      </c>
      <c r="AW173" s="12" t="s">
        <v>35</v>
      </c>
      <c r="AX173" s="12" t="s">
        <v>75</v>
      </c>
      <c r="AY173" s="207" t="s">
        <v>178</v>
      </c>
    </row>
    <row r="174" spans="2:51" s="13" customFormat="1" ht="11.25">
      <c r="B174" s="208"/>
      <c r="C174" s="209"/>
      <c r="D174" s="195" t="s">
        <v>189</v>
      </c>
      <c r="E174" s="210" t="s">
        <v>19</v>
      </c>
      <c r="F174" s="211" t="s">
        <v>5781</v>
      </c>
      <c r="G174" s="209"/>
      <c r="H174" s="212">
        <v>0.96299999999999997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189</v>
      </c>
      <c r="AU174" s="218" t="s">
        <v>85</v>
      </c>
      <c r="AV174" s="13" t="s">
        <v>85</v>
      </c>
      <c r="AW174" s="13" t="s">
        <v>35</v>
      </c>
      <c r="AX174" s="13" t="s">
        <v>75</v>
      </c>
      <c r="AY174" s="218" t="s">
        <v>178</v>
      </c>
    </row>
    <row r="175" spans="2:51" s="12" customFormat="1" ht="11.25">
      <c r="B175" s="198"/>
      <c r="C175" s="199"/>
      <c r="D175" s="195" t="s">
        <v>189</v>
      </c>
      <c r="E175" s="200" t="s">
        <v>19</v>
      </c>
      <c r="F175" s="201" t="s">
        <v>5759</v>
      </c>
      <c r="G175" s="199"/>
      <c r="H175" s="200" t="s">
        <v>19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189</v>
      </c>
      <c r="AU175" s="207" t="s">
        <v>85</v>
      </c>
      <c r="AV175" s="12" t="s">
        <v>83</v>
      </c>
      <c r="AW175" s="12" t="s">
        <v>35</v>
      </c>
      <c r="AX175" s="12" t="s">
        <v>75</v>
      </c>
      <c r="AY175" s="207" t="s">
        <v>178</v>
      </c>
    </row>
    <row r="176" spans="2:51" s="13" customFormat="1" ht="11.25">
      <c r="B176" s="208"/>
      <c r="C176" s="209"/>
      <c r="D176" s="195" t="s">
        <v>189</v>
      </c>
      <c r="E176" s="210" t="s">
        <v>19</v>
      </c>
      <c r="F176" s="211" t="s">
        <v>5782</v>
      </c>
      <c r="G176" s="209"/>
      <c r="H176" s="212">
        <v>1.008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189</v>
      </c>
      <c r="AU176" s="218" t="s">
        <v>85</v>
      </c>
      <c r="AV176" s="13" t="s">
        <v>85</v>
      </c>
      <c r="AW176" s="13" t="s">
        <v>35</v>
      </c>
      <c r="AX176" s="13" t="s">
        <v>75</v>
      </c>
      <c r="AY176" s="218" t="s">
        <v>178</v>
      </c>
    </row>
    <row r="177" spans="2:65" s="15" customFormat="1" ht="11.25">
      <c r="B177" s="230"/>
      <c r="C177" s="231"/>
      <c r="D177" s="195" t="s">
        <v>189</v>
      </c>
      <c r="E177" s="232" t="s">
        <v>19</v>
      </c>
      <c r="F177" s="233" t="s">
        <v>274</v>
      </c>
      <c r="G177" s="231"/>
      <c r="H177" s="234">
        <v>7.3120000000000003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189</v>
      </c>
      <c r="AU177" s="240" t="s">
        <v>85</v>
      </c>
      <c r="AV177" s="15" t="s">
        <v>198</v>
      </c>
      <c r="AW177" s="15" t="s">
        <v>35</v>
      </c>
      <c r="AX177" s="15" t="s">
        <v>75</v>
      </c>
      <c r="AY177" s="240" t="s">
        <v>178</v>
      </c>
    </row>
    <row r="178" spans="2:65" s="12" customFormat="1" ht="11.25">
      <c r="B178" s="198"/>
      <c r="C178" s="199"/>
      <c r="D178" s="195" t="s">
        <v>189</v>
      </c>
      <c r="E178" s="200" t="s">
        <v>19</v>
      </c>
      <c r="F178" s="201" t="s">
        <v>5761</v>
      </c>
      <c r="G178" s="199"/>
      <c r="H178" s="200" t="s">
        <v>19</v>
      </c>
      <c r="I178" s="202"/>
      <c r="J178" s="199"/>
      <c r="K178" s="199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189</v>
      </c>
      <c r="AU178" s="207" t="s">
        <v>85</v>
      </c>
      <c r="AV178" s="12" t="s">
        <v>83</v>
      </c>
      <c r="AW178" s="12" t="s">
        <v>35</v>
      </c>
      <c r="AX178" s="12" t="s">
        <v>75</v>
      </c>
      <c r="AY178" s="207" t="s">
        <v>178</v>
      </c>
    </row>
    <row r="179" spans="2:65" s="13" customFormat="1" ht="11.25">
      <c r="B179" s="208"/>
      <c r="C179" s="209"/>
      <c r="D179" s="195" t="s">
        <v>189</v>
      </c>
      <c r="E179" s="210" t="s">
        <v>19</v>
      </c>
      <c r="F179" s="211" t="s">
        <v>5783</v>
      </c>
      <c r="G179" s="209"/>
      <c r="H179" s="212">
        <v>0.876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189</v>
      </c>
      <c r="AU179" s="218" t="s">
        <v>85</v>
      </c>
      <c r="AV179" s="13" t="s">
        <v>85</v>
      </c>
      <c r="AW179" s="13" t="s">
        <v>35</v>
      </c>
      <c r="AX179" s="13" t="s">
        <v>75</v>
      </c>
      <c r="AY179" s="218" t="s">
        <v>178</v>
      </c>
    </row>
    <row r="180" spans="2:65" s="13" customFormat="1" ht="11.25">
      <c r="B180" s="208"/>
      <c r="C180" s="209"/>
      <c r="D180" s="195" t="s">
        <v>189</v>
      </c>
      <c r="E180" s="210" t="s">
        <v>19</v>
      </c>
      <c r="F180" s="211" t="s">
        <v>5784</v>
      </c>
      <c r="G180" s="209"/>
      <c r="H180" s="212">
        <v>0.43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189</v>
      </c>
      <c r="AU180" s="218" t="s">
        <v>85</v>
      </c>
      <c r="AV180" s="13" t="s">
        <v>85</v>
      </c>
      <c r="AW180" s="13" t="s">
        <v>35</v>
      </c>
      <c r="AX180" s="13" t="s">
        <v>75</v>
      </c>
      <c r="AY180" s="218" t="s">
        <v>178</v>
      </c>
    </row>
    <row r="181" spans="2:65" s="13" customFormat="1" ht="11.25">
      <c r="B181" s="208"/>
      <c r="C181" s="209"/>
      <c r="D181" s="195" t="s">
        <v>189</v>
      </c>
      <c r="E181" s="210" t="s">
        <v>19</v>
      </c>
      <c r="F181" s="211" t="s">
        <v>5785</v>
      </c>
      <c r="G181" s="209"/>
      <c r="H181" s="212">
        <v>0.46200000000000002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189</v>
      </c>
      <c r="AU181" s="218" t="s">
        <v>85</v>
      </c>
      <c r="AV181" s="13" t="s">
        <v>85</v>
      </c>
      <c r="AW181" s="13" t="s">
        <v>35</v>
      </c>
      <c r="AX181" s="13" t="s">
        <v>75</v>
      </c>
      <c r="AY181" s="218" t="s">
        <v>178</v>
      </c>
    </row>
    <row r="182" spans="2:65" s="13" customFormat="1" ht="11.25">
      <c r="B182" s="208"/>
      <c r="C182" s="209"/>
      <c r="D182" s="195" t="s">
        <v>189</v>
      </c>
      <c r="E182" s="210" t="s">
        <v>19</v>
      </c>
      <c r="F182" s="211" t="s">
        <v>5786</v>
      </c>
      <c r="G182" s="209"/>
      <c r="H182" s="212">
        <v>0.49399999999999999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189</v>
      </c>
      <c r="AU182" s="218" t="s">
        <v>85</v>
      </c>
      <c r="AV182" s="13" t="s">
        <v>85</v>
      </c>
      <c r="AW182" s="13" t="s">
        <v>35</v>
      </c>
      <c r="AX182" s="13" t="s">
        <v>75</v>
      </c>
      <c r="AY182" s="218" t="s">
        <v>178</v>
      </c>
    </row>
    <row r="183" spans="2:65" s="15" customFormat="1" ht="11.25">
      <c r="B183" s="230"/>
      <c r="C183" s="231"/>
      <c r="D183" s="195" t="s">
        <v>189</v>
      </c>
      <c r="E183" s="232" t="s">
        <v>19</v>
      </c>
      <c r="F183" s="233" t="s">
        <v>274</v>
      </c>
      <c r="G183" s="231"/>
      <c r="H183" s="234">
        <v>2.262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189</v>
      </c>
      <c r="AU183" s="240" t="s">
        <v>85</v>
      </c>
      <c r="AV183" s="15" t="s">
        <v>198</v>
      </c>
      <c r="AW183" s="15" t="s">
        <v>35</v>
      </c>
      <c r="AX183" s="15" t="s">
        <v>75</v>
      </c>
      <c r="AY183" s="240" t="s">
        <v>178</v>
      </c>
    </row>
    <row r="184" spans="2:65" s="14" customFormat="1" ht="11.25">
      <c r="B184" s="219"/>
      <c r="C184" s="220"/>
      <c r="D184" s="195" t="s">
        <v>189</v>
      </c>
      <c r="E184" s="221" t="s">
        <v>19</v>
      </c>
      <c r="F184" s="222" t="s">
        <v>258</v>
      </c>
      <c r="G184" s="220"/>
      <c r="H184" s="223">
        <v>34.838000000000001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189</v>
      </c>
      <c r="AU184" s="229" t="s">
        <v>85</v>
      </c>
      <c r="AV184" s="14" t="s">
        <v>185</v>
      </c>
      <c r="AW184" s="14" t="s">
        <v>35</v>
      </c>
      <c r="AX184" s="14" t="s">
        <v>83</v>
      </c>
      <c r="AY184" s="229" t="s">
        <v>178</v>
      </c>
    </row>
    <row r="185" spans="2:65" s="1" customFormat="1" ht="16.5" customHeight="1">
      <c r="B185" s="35"/>
      <c r="C185" s="183" t="s">
        <v>223</v>
      </c>
      <c r="D185" s="183" t="s">
        <v>180</v>
      </c>
      <c r="E185" s="184" t="s">
        <v>3842</v>
      </c>
      <c r="F185" s="185" t="s">
        <v>3843</v>
      </c>
      <c r="G185" s="186" t="s">
        <v>226</v>
      </c>
      <c r="H185" s="187">
        <v>17.419</v>
      </c>
      <c r="I185" s="188"/>
      <c r="J185" s="189">
        <f>ROUND(I185*H185,2)</f>
        <v>0</v>
      </c>
      <c r="K185" s="185" t="s">
        <v>184</v>
      </c>
      <c r="L185" s="39"/>
      <c r="M185" s="190" t="s">
        <v>19</v>
      </c>
      <c r="N185" s="191" t="s">
        <v>46</v>
      </c>
      <c r="O185" s="61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18" t="s">
        <v>185</v>
      </c>
      <c r="AT185" s="18" t="s">
        <v>180</v>
      </c>
      <c r="AU185" s="18" t="s">
        <v>85</v>
      </c>
      <c r="AY185" s="18" t="s">
        <v>178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83</v>
      </c>
      <c r="BK185" s="194">
        <f>ROUND(I185*H185,2)</f>
        <v>0</v>
      </c>
      <c r="BL185" s="18" t="s">
        <v>185</v>
      </c>
      <c r="BM185" s="18" t="s">
        <v>5787</v>
      </c>
    </row>
    <row r="186" spans="2:65" s="1" customFormat="1" ht="19.5">
      <c r="B186" s="35"/>
      <c r="C186" s="36"/>
      <c r="D186" s="195" t="s">
        <v>187</v>
      </c>
      <c r="E186" s="36"/>
      <c r="F186" s="196" t="s">
        <v>3845</v>
      </c>
      <c r="G186" s="36"/>
      <c r="H186" s="36"/>
      <c r="I186" s="113"/>
      <c r="J186" s="36"/>
      <c r="K186" s="36"/>
      <c r="L186" s="39"/>
      <c r="M186" s="197"/>
      <c r="N186" s="61"/>
      <c r="O186" s="61"/>
      <c r="P186" s="61"/>
      <c r="Q186" s="61"/>
      <c r="R186" s="61"/>
      <c r="S186" s="61"/>
      <c r="T186" s="62"/>
      <c r="AT186" s="18" t="s">
        <v>187</v>
      </c>
      <c r="AU186" s="18" t="s">
        <v>85</v>
      </c>
    </row>
    <row r="187" spans="2:65" s="12" customFormat="1" ht="11.25">
      <c r="B187" s="198"/>
      <c r="C187" s="199"/>
      <c r="D187" s="195" t="s">
        <v>189</v>
      </c>
      <c r="E187" s="200" t="s">
        <v>19</v>
      </c>
      <c r="F187" s="201" t="s">
        <v>3846</v>
      </c>
      <c r="G187" s="199"/>
      <c r="H187" s="200" t="s">
        <v>19</v>
      </c>
      <c r="I187" s="202"/>
      <c r="J187" s="199"/>
      <c r="K187" s="199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189</v>
      </c>
      <c r="AU187" s="207" t="s">
        <v>85</v>
      </c>
      <c r="AV187" s="12" t="s">
        <v>83</v>
      </c>
      <c r="AW187" s="12" t="s">
        <v>35</v>
      </c>
      <c r="AX187" s="12" t="s">
        <v>75</v>
      </c>
      <c r="AY187" s="207" t="s">
        <v>178</v>
      </c>
    </row>
    <row r="188" spans="2:65" s="13" customFormat="1" ht="11.25">
      <c r="B188" s="208"/>
      <c r="C188" s="209"/>
      <c r="D188" s="195" t="s">
        <v>189</v>
      </c>
      <c r="E188" s="210" t="s">
        <v>19</v>
      </c>
      <c r="F188" s="211" t="s">
        <v>5788</v>
      </c>
      <c r="G188" s="209"/>
      <c r="H188" s="212">
        <v>17.419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189</v>
      </c>
      <c r="AU188" s="218" t="s">
        <v>85</v>
      </c>
      <c r="AV188" s="13" t="s">
        <v>85</v>
      </c>
      <c r="AW188" s="13" t="s">
        <v>35</v>
      </c>
      <c r="AX188" s="13" t="s">
        <v>83</v>
      </c>
      <c r="AY188" s="218" t="s">
        <v>178</v>
      </c>
    </row>
    <row r="189" spans="2:65" s="1" customFormat="1" ht="16.5" customHeight="1">
      <c r="B189" s="35"/>
      <c r="C189" s="183" t="s">
        <v>230</v>
      </c>
      <c r="D189" s="183" t="s">
        <v>180</v>
      </c>
      <c r="E189" s="184" t="s">
        <v>5789</v>
      </c>
      <c r="F189" s="185" t="s">
        <v>5790</v>
      </c>
      <c r="G189" s="186" t="s">
        <v>183</v>
      </c>
      <c r="H189" s="187">
        <v>189.75</v>
      </c>
      <c r="I189" s="188"/>
      <c r="J189" s="189">
        <f>ROUND(I189*H189,2)</f>
        <v>0</v>
      </c>
      <c r="K189" s="185" t="s">
        <v>184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8.4000000000000003E-4</v>
      </c>
      <c r="R189" s="192">
        <f>Q189*H189</f>
        <v>0.15939</v>
      </c>
      <c r="S189" s="192">
        <v>0</v>
      </c>
      <c r="T189" s="193">
        <f>S189*H189</f>
        <v>0</v>
      </c>
      <c r="AR189" s="18" t="s">
        <v>185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185</v>
      </c>
      <c r="BM189" s="18" t="s">
        <v>5791</v>
      </c>
    </row>
    <row r="190" spans="2:65" s="1" customFormat="1" ht="11.25">
      <c r="B190" s="35"/>
      <c r="C190" s="36"/>
      <c r="D190" s="195" t="s">
        <v>187</v>
      </c>
      <c r="E190" s="36"/>
      <c r="F190" s="196" t="s">
        <v>5792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2" customFormat="1" ht="11.25">
      <c r="B191" s="198"/>
      <c r="C191" s="199"/>
      <c r="D191" s="195" t="s">
        <v>189</v>
      </c>
      <c r="E191" s="200" t="s">
        <v>19</v>
      </c>
      <c r="F191" s="201" t="s">
        <v>3852</v>
      </c>
      <c r="G191" s="199"/>
      <c r="H191" s="200" t="s">
        <v>19</v>
      </c>
      <c r="I191" s="202"/>
      <c r="J191" s="199"/>
      <c r="K191" s="199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189</v>
      </c>
      <c r="AU191" s="207" t="s">
        <v>85</v>
      </c>
      <c r="AV191" s="12" t="s">
        <v>83</v>
      </c>
      <c r="AW191" s="12" t="s">
        <v>35</v>
      </c>
      <c r="AX191" s="12" t="s">
        <v>75</v>
      </c>
      <c r="AY191" s="207" t="s">
        <v>178</v>
      </c>
    </row>
    <row r="192" spans="2:65" s="12" customFormat="1" ht="11.25">
      <c r="B192" s="198"/>
      <c r="C192" s="199"/>
      <c r="D192" s="195" t="s">
        <v>189</v>
      </c>
      <c r="E192" s="200" t="s">
        <v>19</v>
      </c>
      <c r="F192" s="201" t="s">
        <v>5740</v>
      </c>
      <c r="G192" s="199"/>
      <c r="H192" s="200" t="s">
        <v>19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189</v>
      </c>
      <c r="AU192" s="207" t="s">
        <v>85</v>
      </c>
      <c r="AV192" s="12" t="s">
        <v>83</v>
      </c>
      <c r="AW192" s="12" t="s">
        <v>35</v>
      </c>
      <c r="AX192" s="12" t="s">
        <v>75</v>
      </c>
      <c r="AY192" s="207" t="s">
        <v>178</v>
      </c>
    </row>
    <row r="193" spans="2:51" s="12" customFormat="1" ht="11.25">
      <c r="B193" s="198"/>
      <c r="C193" s="199"/>
      <c r="D193" s="195" t="s">
        <v>189</v>
      </c>
      <c r="E193" s="200" t="s">
        <v>19</v>
      </c>
      <c r="F193" s="201" t="s">
        <v>5741</v>
      </c>
      <c r="G193" s="199"/>
      <c r="H193" s="200" t="s">
        <v>19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189</v>
      </c>
      <c r="AU193" s="207" t="s">
        <v>85</v>
      </c>
      <c r="AV193" s="12" t="s">
        <v>83</v>
      </c>
      <c r="AW193" s="12" t="s">
        <v>35</v>
      </c>
      <c r="AX193" s="12" t="s">
        <v>75</v>
      </c>
      <c r="AY193" s="207" t="s">
        <v>178</v>
      </c>
    </row>
    <row r="194" spans="2:51" s="13" customFormat="1" ht="11.25">
      <c r="B194" s="208"/>
      <c r="C194" s="209"/>
      <c r="D194" s="195" t="s">
        <v>189</v>
      </c>
      <c r="E194" s="210" t="s">
        <v>19</v>
      </c>
      <c r="F194" s="211" t="s">
        <v>5793</v>
      </c>
      <c r="G194" s="209"/>
      <c r="H194" s="212">
        <v>35.1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189</v>
      </c>
      <c r="AU194" s="218" t="s">
        <v>85</v>
      </c>
      <c r="AV194" s="13" t="s">
        <v>85</v>
      </c>
      <c r="AW194" s="13" t="s">
        <v>35</v>
      </c>
      <c r="AX194" s="13" t="s">
        <v>75</v>
      </c>
      <c r="AY194" s="218" t="s">
        <v>178</v>
      </c>
    </row>
    <row r="195" spans="2:51" s="12" customFormat="1" ht="11.25">
      <c r="B195" s="198"/>
      <c r="C195" s="199"/>
      <c r="D195" s="195" t="s">
        <v>189</v>
      </c>
      <c r="E195" s="200" t="s">
        <v>19</v>
      </c>
      <c r="F195" s="201" t="s">
        <v>5743</v>
      </c>
      <c r="G195" s="199"/>
      <c r="H195" s="200" t="s">
        <v>19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189</v>
      </c>
      <c r="AU195" s="207" t="s">
        <v>85</v>
      </c>
      <c r="AV195" s="12" t="s">
        <v>83</v>
      </c>
      <c r="AW195" s="12" t="s">
        <v>35</v>
      </c>
      <c r="AX195" s="12" t="s">
        <v>75</v>
      </c>
      <c r="AY195" s="207" t="s">
        <v>178</v>
      </c>
    </row>
    <row r="196" spans="2:51" s="13" customFormat="1" ht="11.25">
      <c r="B196" s="208"/>
      <c r="C196" s="209"/>
      <c r="D196" s="195" t="s">
        <v>189</v>
      </c>
      <c r="E196" s="210" t="s">
        <v>19</v>
      </c>
      <c r="F196" s="211" t="s">
        <v>5794</v>
      </c>
      <c r="G196" s="209"/>
      <c r="H196" s="212">
        <v>51.66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189</v>
      </c>
      <c r="AU196" s="218" t="s">
        <v>85</v>
      </c>
      <c r="AV196" s="13" t="s">
        <v>85</v>
      </c>
      <c r="AW196" s="13" t="s">
        <v>35</v>
      </c>
      <c r="AX196" s="13" t="s">
        <v>75</v>
      </c>
      <c r="AY196" s="218" t="s">
        <v>178</v>
      </c>
    </row>
    <row r="197" spans="2:51" s="12" customFormat="1" ht="11.25">
      <c r="B197" s="198"/>
      <c r="C197" s="199"/>
      <c r="D197" s="195" t="s">
        <v>189</v>
      </c>
      <c r="E197" s="200" t="s">
        <v>19</v>
      </c>
      <c r="F197" s="201" t="s">
        <v>5745</v>
      </c>
      <c r="G197" s="199"/>
      <c r="H197" s="200" t="s">
        <v>19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189</v>
      </c>
      <c r="AU197" s="207" t="s">
        <v>85</v>
      </c>
      <c r="AV197" s="12" t="s">
        <v>83</v>
      </c>
      <c r="AW197" s="12" t="s">
        <v>35</v>
      </c>
      <c r="AX197" s="12" t="s">
        <v>75</v>
      </c>
      <c r="AY197" s="207" t="s">
        <v>178</v>
      </c>
    </row>
    <row r="198" spans="2:51" s="13" customFormat="1" ht="11.25">
      <c r="B198" s="208"/>
      <c r="C198" s="209"/>
      <c r="D198" s="195" t="s">
        <v>189</v>
      </c>
      <c r="E198" s="210" t="s">
        <v>19</v>
      </c>
      <c r="F198" s="211" t="s">
        <v>5795</v>
      </c>
      <c r="G198" s="209"/>
      <c r="H198" s="212">
        <v>37.24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189</v>
      </c>
      <c r="AU198" s="218" t="s">
        <v>85</v>
      </c>
      <c r="AV198" s="13" t="s">
        <v>85</v>
      </c>
      <c r="AW198" s="13" t="s">
        <v>35</v>
      </c>
      <c r="AX198" s="13" t="s">
        <v>75</v>
      </c>
      <c r="AY198" s="218" t="s">
        <v>178</v>
      </c>
    </row>
    <row r="199" spans="2:51" s="12" customFormat="1" ht="11.25">
      <c r="B199" s="198"/>
      <c r="C199" s="199"/>
      <c r="D199" s="195" t="s">
        <v>189</v>
      </c>
      <c r="E199" s="200" t="s">
        <v>19</v>
      </c>
      <c r="F199" s="201" t="s">
        <v>5747</v>
      </c>
      <c r="G199" s="199"/>
      <c r="H199" s="200" t="s">
        <v>19</v>
      </c>
      <c r="I199" s="202"/>
      <c r="J199" s="199"/>
      <c r="K199" s="199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189</v>
      </c>
      <c r="AU199" s="207" t="s">
        <v>85</v>
      </c>
      <c r="AV199" s="12" t="s">
        <v>83</v>
      </c>
      <c r="AW199" s="12" t="s">
        <v>35</v>
      </c>
      <c r="AX199" s="12" t="s">
        <v>75</v>
      </c>
      <c r="AY199" s="207" t="s">
        <v>178</v>
      </c>
    </row>
    <row r="200" spans="2:51" s="13" customFormat="1" ht="11.25">
      <c r="B200" s="208"/>
      <c r="C200" s="209"/>
      <c r="D200" s="195" t="s">
        <v>189</v>
      </c>
      <c r="E200" s="210" t="s">
        <v>19</v>
      </c>
      <c r="F200" s="211" t="s">
        <v>5796</v>
      </c>
      <c r="G200" s="209"/>
      <c r="H200" s="212">
        <v>33.9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189</v>
      </c>
      <c r="AU200" s="218" t="s">
        <v>85</v>
      </c>
      <c r="AV200" s="13" t="s">
        <v>85</v>
      </c>
      <c r="AW200" s="13" t="s">
        <v>35</v>
      </c>
      <c r="AX200" s="13" t="s">
        <v>75</v>
      </c>
      <c r="AY200" s="218" t="s">
        <v>178</v>
      </c>
    </row>
    <row r="201" spans="2:51" s="15" customFormat="1" ht="11.25">
      <c r="B201" s="230"/>
      <c r="C201" s="231"/>
      <c r="D201" s="195" t="s">
        <v>189</v>
      </c>
      <c r="E201" s="232" t="s">
        <v>19</v>
      </c>
      <c r="F201" s="233" t="s">
        <v>274</v>
      </c>
      <c r="G201" s="231"/>
      <c r="H201" s="234">
        <v>157.9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189</v>
      </c>
      <c r="AU201" s="240" t="s">
        <v>85</v>
      </c>
      <c r="AV201" s="15" t="s">
        <v>198</v>
      </c>
      <c r="AW201" s="15" t="s">
        <v>35</v>
      </c>
      <c r="AX201" s="15" t="s">
        <v>75</v>
      </c>
      <c r="AY201" s="240" t="s">
        <v>178</v>
      </c>
    </row>
    <row r="202" spans="2:51" s="12" customFormat="1" ht="11.25">
      <c r="B202" s="198"/>
      <c r="C202" s="199"/>
      <c r="D202" s="195" t="s">
        <v>189</v>
      </c>
      <c r="E202" s="200" t="s">
        <v>19</v>
      </c>
      <c r="F202" s="201" t="s">
        <v>5749</v>
      </c>
      <c r="G202" s="199"/>
      <c r="H202" s="200" t="s">
        <v>19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189</v>
      </c>
      <c r="AU202" s="207" t="s">
        <v>85</v>
      </c>
      <c r="AV202" s="12" t="s">
        <v>83</v>
      </c>
      <c r="AW202" s="12" t="s">
        <v>35</v>
      </c>
      <c r="AX202" s="12" t="s">
        <v>75</v>
      </c>
      <c r="AY202" s="207" t="s">
        <v>178</v>
      </c>
    </row>
    <row r="203" spans="2:51" s="12" customFormat="1" ht="11.25">
      <c r="B203" s="198"/>
      <c r="C203" s="199"/>
      <c r="D203" s="195" t="s">
        <v>189</v>
      </c>
      <c r="E203" s="200" t="s">
        <v>19</v>
      </c>
      <c r="F203" s="201" t="s">
        <v>5750</v>
      </c>
      <c r="G203" s="199"/>
      <c r="H203" s="200" t="s">
        <v>19</v>
      </c>
      <c r="I203" s="202"/>
      <c r="J203" s="199"/>
      <c r="K203" s="199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189</v>
      </c>
      <c r="AU203" s="207" t="s">
        <v>85</v>
      </c>
      <c r="AV203" s="12" t="s">
        <v>83</v>
      </c>
      <c r="AW203" s="12" t="s">
        <v>35</v>
      </c>
      <c r="AX203" s="12" t="s">
        <v>75</v>
      </c>
      <c r="AY203" s="207" t="s">
        <v>178</v>
      </c>
    </row>
    <row r="204" spans="2:51" s="13" customFormat="1" ht="11.25">
      <c r="B204" s="208"/>
      <c r="C204" s="209"/>
      <c r="D204" s="195" t="s">
        <v>189</v>
      </c>
      <c r="E204" s="210" t="s">
        <v>19</v>
      </c>
      <c r="F204" s="211" t="s">
        <v>5797</v>
      </c>
      <c r="G204" s="209"/>
      <c r="H204" s="212">
        <v>9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189</v>
      </c>
      <c r="AU204" s="218" t="s">
        <v>85</v>
      </c>
      <c r="AV204" s="13" t="s">
        <v>85</v>
      </c>
      <c r="AW204" s="13" t="s">
        <v>35</v>
      </c>
      <c r="AX204" s="13" t="s">
        <v>75</v>
      </c>
      <c r="AY204" s="218" t="s">
        <v>178</v>
      </c>
    </row>
    <row r="205" spans="2:51" s="12" customFormat="1" ht="11.25">
      <c r="B205" s="198"/>
      <c r="C205" s="199"/>
      <c r="D205" s="195" t="s">
        <v>189</v>
      </c>
      <c r="E205" s="200" t="s">
        <v>19</v>
      </c>
      <c r="F205" s="201" t="s">
        <v>5752</v>
      </c>
      <c r="G205" s="199"/>
      <c r="H205" s="200" t="s">
        <v>19</v>
      </c>
      <c r="I205" s="202"/>
      <c r="J205" s="199"/>
      <c r="K205" s="199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189</v>
      </c>
      <c r="AU205" s="207" t="s">
        <v>85</v>
      </c>
      <c r="AV205" s="12" t="s">
        <v>83</v>
      </c>
      <c r="AW205" s="12" t="s">
        <v>35</v>
      </c>
      <c r="AX205" s="12" t="s">
        <v>75</v>
      </c>
      <c r="AY205" s="207" t="s">
        <v>178</v>
      </c>
    </row>
    <row r="206" spans="2:51" s="13" customFormat="1" ht="11.25">
      <c r="B206" s="208"/>
      <c r="C206" s="209"/>
      <c r="D206" s="195" t="s">
        <v>189</v>
      </c>
      <c r="E206" s="210" t="s">
        <v>19</v>
      </c>
      <c r="F206" s="211" t="s">
        <v>5798</v>
      </c>
      <c r="G206" s="209"/>
      <c r="H206" s="212">
        <v>3.2250000000000001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189</v>
      </c>
      <c r="AU206" s="218" t="s">
        <v>85</v>
      </c>
      <c r="AV206" s="13" t="s">
        <v>85</v>
      </c>
      <c r="AW206" s="13" t="s">
        <v>35</v>
      </c>
      <c r="AX206" s="13" t="s">
        <v>75</v>
      </c>
      <c r="AY206" s="218" t="s">
        <v>178</v>
      </c>
    </row>
    <row r="207" spans="2:51" s="12" customFormat="1" ht="11.25">
      <c r="B207" s="198"/>
      <c r="C207" s="199"/>
      <c r="D207" s="195" t="s">
        <v>189</v>
      </c>
      <c r="E207" s="200" t="s">
        <v>19</v>
      </c>
      <c r="F207" s="201" t="s">
        <v>5754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189</v>
      </c>
      <c r="AU207" s="207" t="s">
        <v>85</v>
      </c>
      <c r="AV207" s="12" t="s">
        <v>83</v>
      </c>
      <c r="AW207" s="12" t="s">
        <v>35</v>
      </c>
      <c r="AX207" s="12" t="s">
        <v>75</v>
      </c>
      <c r="AY207" s="207" t="s">
        <v>178</v>
      </c>
    </row>
    <row r="208" spans="2:51" s="13" customFormat="1" ht="11.25">
      <c r="B208" s="208"/>
      <c r="C208" s="209"/>
      <c r="D208" s="195" t="s">
        <v>189</v>
      </c>
      <c r="E208" s="210" t="s">
        <v>19</v>
      </c>
      <c r="F208" s="211" t="s">
        <v>5799</v>
      </c>
      <c r="G208" s="209"/>
      <c r="H208" s="212">
        <v>4.4649999999999999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75</v>
      </c>
      <c r="AY208" s="218" t="s">
        <v>178</v>
      </c>
    </row>
    <row r="209" spans="2:65" s="12" customFormat="1" ht="11.25">
      <c r="B209" s="198"/>
      <c r="C209" s="199"/>
      <c r="D209" s="195" t="s">
        <v>189</v>
      </c>
      <c r="E209" s="200" t="s">
        <v>19</v>
      </c>
      <c r="F209" s="201" t="s">
        <v>5756</v>
      </c>
      <c r="G209" s="199"/>
      <c r="H209" s="200" t="s">
        <v>19</v>
      </c>
      <c r="I209" s="202"/>
      <c r="J209" s="199"/>
      <c r="K209" s="199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189</v>
      </c>
      <c r="AU209" s="207" t="s">
        <v>85</v>
      </c>
      <c r="AV209" s="12" t="s">
        <v>83</v>
      </c>
      <c r="AW209" s="12" t="s">
        <v>35</v>
      </c>
      <c r="AX209" s="12" t="s">
        <v>75</v>
      </c>
      <c r="AY209" s="207" t="s">
        <v>178</v>
      </c>
    </row>
    <row r="210" spans="2:65" s="13" customFormat="1" ht="11.25">
      <c r="B210" s="208"/>
      <c r="C210" s="209"/>
      <c r="D210" s="195" t="s">
        <v>189</v>
      </c>
      <c r="E210" s="210" t="s">
        <v>19</v>
      </c>
      <c r="F210" s="211" t="s">
        <v>5797</v>
      </c>
      <c r="G210" s="209"/>
      <c r="H210" s="212">
        <v>9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189</v>
      </c>
      <c r="AU210" s="218" t="s">
        <v>85</v>
      </c>
      <c r="AV210" s="13" t="s">
        <v>85</v>
      </c>
      <c r="AW210" s="13" t="s">
        <v>35</v>
      </c>
      <c r="AX210" s="13" t="s">
        <v>75</v>
      </c>
      <c r="AY210" s="218" t="s">
        <v>178</v>
      </c>
    </row>
    <row r="211" spans="2:65" s="12" customFormat="1" ht="11.25">
      <c r="B211" s="198"/>
      <c r="C211" s="199"/>
      <c r="D211" s="195" t="s">
        <v>189</v>
      </c>
      <c r="E211" s="200" t="s">
        <v>19</v>
      </c>
      <c r="F211" s="201" t="s">
        <v>5757</v>
      </c>
      <c r="G211" s="199"/>
      <c r="H211" s="200" t="s">
        <v>19</v>
      </c>
      <c r="I211" s="202"/>
      <c r="J211" s="199"/>
      <c r="K211" s="199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189</v>
      </c>
      <c r="AU211" s="207" t="s">
        <v>85</v>
      </c>
      <c r="AV211" s="12" t="s">
        <v>83</v>
      </c>
      <c r="AW211" s="12" t="s">
        <v>35</v>
      </c>
      <c r="AX211" s="12" t="s">
        <v>75</v>
      </c>
      <c r="AY211" s="207" t="s">
        <v>178</v>
      </c>
    </row>
    <row r="212" spans="2:65" s="13" customFormat="1" ht="11.25">
      <c r="B212" s="208"/>
      <c r="C212" s="209"/>
      <c r="D212" s="195" t="s">
        <v>189</v>
      </c>
      <c r="E212" s="210" t="s">
        <v>19</v>
      </c>
      <c r="F212" s="211" t="s">
        <v>5800</v>
      </c>
      <c r="G212" s="209"/>
      <c r="H212" s="212">
        <v>3.01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189</v>
      </c>
      <c r="AU212" s="218" t="s">
        <v>85</v>
      </c>
      <c r="AV212" s="13" t="s">
        <v>85</v>
      </c>
      <c r="AW212" s="13" t="s">
        <v>35</v>
      </c>
      <c r="AX212" s="13" t="s">
        <v>75</v>
      </c>
      <c r="AY212" s="218" t="s">
        <v>178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5759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5801</v>
      </c>
      <c r="G214" s="209"/>
      <c r="H214" s="212">
        <v>3.15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75</v>
      </c>
      <c r="AY214" s="218" t="s">
        <v>178</v>
      </c>
    </row>
    <row r="215" spans="2:65" s="14" customFormat="1" ht="11.25">
      <c r="B215" s="219"/>
      <c r="C215" s="220"/>
      <c r="D215" s="195" t="s">
        <v>189</v>
      </c>
      <c r="E215" s="221" t="s">
        <v>19</v>
      </c>
      <c r="F215" s="222" t="s">
        <v>258</v>
      </c>
      <c r="G215" s="220"/>
      <c r="H215" s="223">
        <v>189.75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189</v>
      </c>
      <c r="AU215" s="229" t="s">
        <v>85</v>
      </c>
      <c r="AV215" s="14" t="s">
        <v>185</v>
      </c>
      <c r="AW215" s="14" t="s">
        <v>35</v>
      </c>
      <c r="AX215" s="14" t="s">
        <v>83</v>
      </c>
      <c r="AY215" s="229" t="s">
        <v>178</v>
      </c>
    </row>
    <row r="216" spans="2:65" s="1" customFormat="1" ht="16.5" customHeight="1">
      <c r="B216" s="35"/>
      <c r="C216" s="183" t="s">
        <v>216</v>
      </c>
      <c r="D216" s="183" t="s">
        <v>180</v>
      </c>
      <c r="E216" s="184" t="s">
        <v>5802</v>
      </c>
      <c r="F216" s="185" t="s">
        <v>5803</v>
      </c>
      <c r="G216" s="186" t="s">
        <v>183</v>
      </c>
      <c r="H216" s="187">
        <v>189.75</v>
      </c>
      <c r="I216" s="188"/>
      <c r="J216" s="189">
        <f>ROUND(I216*H216,2)</f>
        <v>0</v>
      </c>
      <c r="K216" s="185" t="s">
        <v>184</v>
      </c>
      <c r="L216" s="39"/>
      <c r="M216" s="190" t="s">
        <v>19</v>
      </c>
      <c r="N216" s="191" t="s">
        <v>46</v>
      </c>
      <c r="O216" s="61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8" t="s">
        <v>185</v>
      </c>
      <c r="AT216" s="18" t="s">
        <v>180</v>
      </c>
      <c r="AU216" s="18" t="s">
        <v>85</v>
      </c>
      <c r="AY216" s="18" t="s">
        <v>178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83</v>
      </c>
      <c r="BK216" s="194">
        <f>ROUND(I216*H216,2)</f>
        <v>0</v>
      </c>
      <c r="BL216" s="18" t="s">
        <v>185</v>
      </c>
      <c r="BM216" s="18" t="s">
        <v>5804</v>
      </c>
    </row>
    <row r="217" spans="2:65" s="1" customFormat="1" ht="19.5">
      <c r="B217" s="35"/>
      <c r="C217" s="36"/>
      <c r="D217" s="195" t="s">
        <v>187</v>
      </c>
      <c r="E217" s="36"/>
      <c r="F217" s="196" t="s">
        <v>5805</v>
      </c>
      <c r="G217" s="36"/>
      <c r="H217" s="36"/>
      <c r="I217" s="113"/>
      <c r="J217" s="36"/>
      <c r="K217" s="36"/>
      <c r="L217" s="39"/>
      <c r="M217" s="197"/>
      <c r="N217" s="61"/>
      <c r="O217" s="61"/>
      <c r="P217" s="61"/>
      <c r="Q217" s="61"/>
      <c r="R217" s="61"/>
      <c r="S217" s="61"/>
      <c r="T217" s="62"/>
      <c r="AT217" s="18" t="s">
        <v>187</v>
      </c>
      <c r="AU217" s="18" t="s">
        <v>85</v>
      </c>
    </row>
    <row r="218" spans="2:65" s="12" customFormat="1" ht="11.25">
      <c r="B218" s="198"/>
      <c r="C218" s="199"/>
      <c r="D218" s="195" t="s">
        <v>189</v>
      </c>
      <c r="E218" s="200" t="s">
        <v>19</v>
      </c>
      <c r="F218" s="201" t="s">
        <v>5806</v>
      </c>
      <c r="G218" s="199"/>
      <c r="H218" s="200" t="s">
        <v>19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189</v>
      </c>
      <c r="AU218" s="207" t="s">
        <v>85</v>
      </c>
      <c r="AV218" s="12" t="s">
        <v>83</v>
      </c>
      <c r="AW218" s="12" t="s">
        <v>35</v>
      </c>
      <c r="AX218" s="12" t="s">
        <v>75</v>
      </c>
      <c r="AY218" s="207" t="s">
        <v>178</v>
      </c>
    </row>
    <row r="219" spans="2:65" s="13" customFormat="1" ht="11.25">
      <c r="B219" s="208"/>
      <c r="C219" s="209"/>
      <c r="D219" s="195" t="s">
        <v>189</v>
      </c>
      <c r="E219" s="210" t="s">
        <v>19</v>
      </c>
      <c r="F219" s="211" t="s">
        <v>5807</v>
      </c>
      <c r="G219" s="209"/>
      <c r="H219" s="212">
        <v>189.75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83</v>
      </c>
      <c r="AY219" s="218" t="s">
        <v>178</v>
      </c>
    </row>
    <row r="220" spans="2:65" s="1" customFormat="1" ht="16.5" customHeight="1">
      <c r="B220" s="35"/>
      <c r="C220" s="183" t="s">
        <v>243</v>
      </c>
      <c r="D220" s="183" t="s">
        <v>180</v>
      </c>
      <c r="E220" s="184" t="s">
        <v>3861</v>
      </c>
      <c r="F220" s="185" t="s">
        <v>3862</v>
      </c>
      <c r="G220" s="186" t="s">
        <v>226</v>
      </c>
      <c r="H220" s="187">
        <v>80.694999999999993</v>
      </c>
      <c r="I220" s="188"/>
      <c r="J220" s="189">
        <f>ROUND(I220*H220,2)</f>
        <v>0</v>
      </c>
      <c r="K220" s="185" t="s">
        <v>184</v>
      </c>
      <c r="L220" s="39"/>
      <c r="M220" s="190" t="s">
        <v>19</v>
      </c>
      <c r="N220" s="191" t="s">
        <v>46</v>
      </c>
      <c r="O220" s="61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8" t="s">
        <v>185</v>
      </c>
      <c r="AT220" s="18" t="s">
        <v>180</v>
      </c>
      <c r="AU220" s="18" t="s">
        <v>85</v>
      </c>
      <c r="AY220" s="18" t="s">
        <v>178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83</v>
      </c>
      <c r="BK220" s="194">
        <f>ROUND(I220*H220,2)</f>
        <v>0</v>
      </c>
      <c r="BL220" s="18" t="s">
        <v>185</v>
      </c>
      <c r="BM220" s="18" t="s">
        <v>5808</v>
      </c>
    </row>
    <row r="221" spans="2:65" s="1" customFormat="1" ht="19.5">
      <c r="B221" s="35"/>
      <c r="C221" s="36"/>
      <c r="D221" s="195" t="s">
        <v>187</v>
      </c>
      <c r="E221" s="36"/>
      <c r="F221" s="196" t="s">
        <v>3864</v>
      </c>
      <c r="G221" s="36"/>
      <c r="H221" s="36"/>
      <c r="I221" s="113"/>
      <c r="J221" s="36"/>
      <c r="K221" s="36"/>
      <c r="L221" s="39"/>
      <c r="M221" s="197"/>
      <c r="N221" s="61"/>
      <c r="O221" s="61"/>
      <c r="P221" s="61"/>
      <c r="Q221" s="61"/>
      <c r="R221" s="61"/>
      <c r="S221" s="61"/>
      <c r="T221" s="62"/>
      <c r="AT221" s="18" t="s">
        <v>187</v>
      </c>
      <c r="AU221" s="18" t="s">
        <v>85</v>
      </c>
    </row>
    <row r="222" spans="2:65" s="12" customFormat="1" ht="11.25">
      <c r="B222" s="198"/>
      <c r="C222" s="199"/>
      <c r="D222" s="195" t="s">
        <v>189</v>
      </c>
      <c r="E222" s="200" t="s">
        <v>19</v>
      </c>
      <c r="F222" s="201" t="s">
        <v>5809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65" s="13" customFormat="1" ht="11.25">
      <c r="B223" s="208"/>
      <c r="C223" s="209"/>
      <c r="D223" s="195" t="s">
        <v>189</v>
      </c>
      <c r="E223" s="210" t="s">
        <v>19</v>
      </c>
      <c r="F223" s="211" t="s">
        <v>5810</v>
      </c>
      <c r="G223" s="209"/>
      <c r="H223" s="212">
        <v>80.694999999999993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189</v>
      </c>
      <c r="AU223" s="218" t="s">
        <v>85</v>
      </c>
      <c r="AV223" s="13" t="s">
        <v>85</v>
      </c>
      <c r="AW223" s="13" t="s">
        <v>35</v>
      </c>
      <c r="AX223" s="13" t="s">
        <v>83</v>
      </c>
      <c r="AY223" s="218" t="s">
        <v>178</v>
      </c>
    </row>
    <row r="224" spans="2:65" s="1" customFormat="1" ht="16.5" customHeight="1">
      <c r="B224" s="35"/>
      <c r="C224" s="183" t="s">
        <v>249</v>
      </c>
      <c r="D224" s="183" t="s">
        <v>180</v>
      </c>
      <c r="E224" s="184" t="s">
        <v>680</v>
      </c>
      <c r="F224" s="185" t="s">
        <v>681</v>
      </c>
      <c r="G224" s="186" t="s">
        <v>226</v>
      </c>
      <c r="H224" s="187">
        <v>69.254000000000005</v>
      </c>
      <c r="I224" s="188"/>
      <c r="J224" s="189">
        <f>ROUND(I224*H224,2)</f>
        <v>0</v>
      </c>
      <c r="K224" s="185" t="s">
        <v>184</v>
      </c>
      <c r="L224" s="39"/>
      <c r="M224" s="190" t="s">
        <v>19</v>
      </c>
      <c r="N224" s="191" t="s">
        <v>46</v>
      </c>
      <c r="O224" s="61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18" t="s">
        <v>185</v>
      </c>
      <c r="AT224" s="18" t="s">
        <v>180</v>
      </c>
      <c r="AU224" s="18" t="s">
        <v>85</v>
      </c>
      <c r="AY224" s="18" t="s">
        <v>178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83</v>
      </c>
      <c r="BK224" s="194">
        <f>ROUND(I224*H224,2)</f>
        <v>0</v>
      </c>
      <c r="BL224" s="18" t="s">
        <v>185</v>
      </c>
      <c r="BM224" s="18" t="s">
        <v>5811</v>
      </c>
    </row>
    <row r="225" spans="2:65" s="1" customFormat="1" ht="19.5">
      <c r="B225" s="35"/>
      <c r="C225" s="36"/>
      <c r="D225" s="195" t="s">
        <v>187</v>
      </c>
      <c r="E225" s="36"/>
      <c r="F225" s="196" t="s">
        <v>683</v>
      </c>
      <c r="G225" s="36"/>
      <c r="H225" s="36"/>
      <c r="I225" s="113"/>
      <c r="J225" s="36"/>
      <c r="K225" s="36"/>
      <c r="L225" s="39"/>
      <c r="M225" s="197"/>
      <c r="N225" s="61"/>
      <c r="O225" s="61"/>
      <c r="P225" s="61"/>
      <c r="Q225" s="61"/>
      <c r="R225" s="61"/>
      <c r="S225" s="61"/>
      <c r="T225" s="62"/>
      <c r="AT225" s="18" t="s">
        <v>187</v>
      </c>
      <c r="AU225" s="18" t="s">
        <v>85</v>
      </c>
    </row>
    <row r="226" spans="2:65" s="12" customFormat="1" ht="11.25">
      <c r="B226" s="198"/>
      <c r="C226" s="199"/>
      <c r="D226" s="195" t="s">
        <v>189</v>
      </c>
      <c r="E226" s="200" t="s">
        <v>19</v>
      </c>
      <c r="F226" s="201" t="s">
        <v>3873</v>
      </c>
      <c r="G226" s="199"/>
      <c r="H226" s="200" t="s">
        <v>19</v>
      </c>
      <c r="I226" s="202"/>
      <c r="J226" s="199"/>
      <c r="K226" s="199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189</v>
      </c>
      <c r="AU226" s="207" t="s">
        <v>85</v>
      </c>
      <c r="AV226" s="12" t="s">
        <v>83</v>
      </c>
      <c r="AW226" s="12" t="s">
        <v>35</v>
      </c>
      <c r="AX226" s="12" t="s">
        <v>75</v>
      </c>
      <c r="AY226" s="207" t="s">
        <v>178</v>
      </c>
    </row>
    <row r="227" spans="2:65" s="13" customFormat="1" ht="11.25">
      <c r="B227" s="208"/>
      <c r="C227" s="209"/>
      <c r="D227" s="195" t="s">
        <v>189</v>
      </c>
      <c r="E227" s="210" t="s">
        <v>19</v>
      </c>
      <c r="F227" s="211" t="s">
        <v>5812</v>
      </c>
      <c r="G227" s="209"/>
      <c r="H227" s="212">
        <v>34.627000000000002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189</v>
      </c>
      <c r="AU227" s="218" t="s">
        <v>85</v>
      </c>
      <c r="AV227" s="13" t="s">
        <v>85</v>
      </c>
      <c r="AW227" s="13" t="s">
        <v>35</v>
      </c>
      <c r="AX227" s="13" t="s">
        <v>75</v>
      </c>
      <c r="AY227" s="218" t="s">
        <v>178</v>
      </c>
    </row>
    <row r="228" spans="2:65" s="12" customFormat="1" ht="11.25">
      <c r="B228" s="198"/>
      <c r="C228" s="199"/>
      <c r="D228" s="195" t="s">
        <v>189</v>
      </c>
      <c r="E228" s="200" t="s">
        <v>19</v>
      </c>
      <c r="F228" s="201" t="s">
        <v>3875</v>
      </c>
      <c r="G228" s="199"/>
      <c r="H228" s="200" t="s">
        <v>19</v>
      </c>
      <c r="I228" s="202"/>
      <c r="J228" s="199"/>
      <c r="K228" s="199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189</v>
      </c>
      <c r="AU228" s="207" t="s">
        <v>85</v>
      </c>
      <c r="AV228" s="12" t="s">
        <v>83</v>
      </c>
      <c r="AW228" s="12" t="s">
        <v>35</v>
      </c>
      <c r="AX228" s="12" t="s">
        <v>75</v>
      </c>
      <c r="AY228" s="207" t="s">
        <v>178</v>
      </c>
    </row>
    <row r="229" spans="2:65" s="13" customFormat="1" ht="11.25">
      <c r="B229" s="208"/>
      <c r="C229" s="209"/>
      <c r="D229" s="195" t="s">
        <v>189</v>
      </c>
      <c r="E229" s="210" t="s">
        <v>19</v>
      </c>
      <c r="F229" s="211" t="s">
        <v>5812</v>
      </c>
      <c r="G229" s="209"/>
      <c r="H229" s="212">
        <v>34.627000000000002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189</v>
      </c>
      <c r="AU229" s="218" t="s">
        <v>85</v>
      </c>
      <c r="AV229" s="13" t="s">
        <v>85</v>
      </c>
      <c r="AW229" s="13" t="s">
        <v>35</v>
      </c>
      <c r="AX229" s="13" t="s">
        <v>75</v>
      </c>
      <c r="AY229" s="218" t="s">
        <v>178</v>
      </c>
    </row>
    <row r="230" spans="2:65" s="14" customFormat="1" ht="11.25">
      <c r="B230" s="219"/>
      <c r="C230" s="220"/>
      <c r="D230" s="195" t="s">
        <v>189</v>
      </c>
      <c r="E230" s="221" t="s">
        <v>19</v>
      </c>
      <c r="F230" s="222" t="s">
        <v>258</v>
      </c>
      <c r="G230" s="220"/>
      <c r="H230" s="223">
        <v>69.254000000000005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189</v>
      </c>
      <c r="AU230" s="229" t="s">
        <v>85</v>
      </c>
      <c r="AV230" s="14" t="s">
        <v>185</v>
      </c>
      <c r="AW230" s="14" t="s">
        <v>35</v>
      </c>
      <c r="AX230" s="14" t="s">
        <v>83</v>
      </c>
      <c r="AY230" s="229" t="s">
        <v>178</v>
      </c>
    </row>
    <row r="231" spans="2:65" s="1" customFormat="1" ht="16.5" customHeight="1">
      <c r="B231" s="35"/>
      <c r="C231" s="183" t="s">
        <v>259</v>
      </c>
      <c r="D231" s="183" t="s">
        <v>180</v>
      </c>
      <c r="E231" s="184" t="s">
        <v>2981</v>
      </c>
      <c r="F231" s="185" t="s">
        <v>2982</v>
      </c>
      <c r="G231" s="186" t="s">
        <v>226</v>
      </c>
      <c r="H231" s="187">
        <v>46.067999999999998</v>
      </c>
      <c r="I231" s="188"/>
      <c r="J231" s="189">
        <f>ROUND(I231*H231,2)</f>
        <v>0</v>
      </c>
      <c r="K231" s="185" t="s">
        <v>184</v>
      </c>
      <c r="L231" s="39"/>
      <c r="M231" s="190" t="s">
        <v>19</v>
      </c>
      <c r="N231" s="191" t="s">
        <v>46</v>
      </c>
      <c r="O231" s="61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8" t="s">
        <v>185</v>
      </c>
      <c r="AT231" s="18" t="s">
        <v>180</v>
      </c>
      <c r="AU231" s="18" t="s">
        <v>85</v>
      </c>
      <c r="AY231" s="18" t="s">
        <v>178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8" t="s">
        <v>83</v>
      </c>
      <c r="BK231" s="194">
        <f>ROUND(I231*H231,2)</f>
        <v>0</v>
      </c>
      <c r="BL231" s="18" t="s">
        <v>185</v>
      </c>
      <c r="BM231" s="18" t="s">
        <v>5813</v>
      </c>
    </row>
    <row r="232" spans="2:65" s="1" customFormat="1" ht="19.5">
      <c r="B232" s="35"/>
      <c r="C232" s="36"/>
      <c r="D232" s="195" t="s">
        <v>187</v>
      </c>
      <c r="E232" s="36"/>
      <c r="F232" s="196" t="s">
        <v>2984</v>
      </c>
      <c r="G232" s="36"/>
      <c r="H232" s="36"/>
      <c r="I232" s="113"/>
      <c r="J232" s="36"/>
      <c r="K232" s="36"/>
      <c r="L232" s="39"/>
      <c r="M232" s="197"/>
      <c r="N232" s="61"/>
      <c r="O232" s="61"/>
      <c r="P232" s="61"/>
      <c r="Q232" s="61"/>
      <c r="R232" s="61"/>
      <c r="S232" s="61"/>
      <c r="T232" s="62"/>
      <c r="AT232" s="18" t="s">
        <v>187</v>
      </c>
      <c r="AU232" s="18" t="s">
        <v>85</v>
      </c>
    </row>
    <row r="233" spans="2:65" s="12" customFormat="1" ht="11.25">
      <c r="B233" s="198"/>
      <c r="C233" s="199"/>
      <c r="D233" s="195" t="s">
        <v>189</v>
      </c>
      <c r="E233" s="200" t="s">
        <v>19</v>
      </c>
      <c r="F233" s="201" t="s">
        <v>691</v>
      </c>
      <c r="G233" s="199"/>
      <c r="H233" s="200" t="s">
        <v>19</v>
      </c>
      <c r="I233" s="202"/>
      <c r="J233" s="199"/>
      <c r="K233" s="199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189</v>
      </c>
      <c r="AU233" s="207" t="s">
        <v>85</v>
      </c>
      <c r="AV233" s="12" t="s">
        <v>83</v>
      </c>
      <c r="AW233" s="12" t="s">
        <v>35</v>
      </c>
      <c r="AX233" s="12" t="s">
        <v>75</v>
      </c>
      <c r="AY233" s="207" t="s">
        <v>178</v>
      </c>
    </row>
    <row r="234" spans="2:65" s="13" customFormat="1" ht="11.25">
      <c r="B234" s="208"/>
      <c r="C234" s="209"/>
      <c r="D234" s="195" t="s">
        <v>189</v>
      </c>
      <c r="E234" s="210" t="s">
        <v>19</v>
      </c>
      <c r="F234" s="211" t="s">
        <v>5814</v>
      </c>
      <c r="G234" s="209"/>
      <c r="H234" s="212">
        <v>80.694999999999993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189</v>
      </c>
      <c r="AU234" s="218" t="s">
        <v>85</v>
      </c>
      <c r="AV234" s="13" t="s">
        <v>85</v>
      </c>
      <c r="AW234" s="13" t="s">
        <v>35</v>
      </c>
      <c r="AX234" s="13" t="s">
        <v>75</v>
      </c>
      <c r="AY234" s="218" t="s">
        <v>178</v>
      </c>
    </row>
    <row r="235" spans="2:65" s="13" customFormat="1" ht="11.25">
      <c r="B235" s="208"/>
      <c r="C235" s="209"/>
      <c r="D235" s="195" t="s">
        <v>189</v>
      </c>
      <c r="E235" s="210" t="s">
        <v>19</v>
      </c>
      <c r="F235" s="211" t="s">
        <v>5815</v>
      </c>
      <c r="G235" s="209"/>
      <c r="H235" s="212">
        <v>-34.627000000000002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189</v>
      </c>
      <c r="AU235" s="218" t="s">
        <v>85</v>
      </c>
      <c r="AV235" s="13" t="s">
        <v>85</v>
      </c>
      <c r="AW235" s="13" t="s">
        <v>35</v>
      </c>
      <c r="AX235" s="13" t="s">
        <v>75</v>
      </c>
      <c r="AY235" s="218" t="s">
        <v>178</v>
      </c>
    </row>
    <row r="236" spans="2:65" s="14" customFormat="1" ht="11.25">
      <c r="B236" s="219"/>
      <c r="C236" s="220"/>
      <c r="D236" s="195" t="s">
        <v>189</v>
      </c>
      <c r="E236" s="221" t="s">
        <v>19</v>
      </c>
      <c r="F236" s="222" t="s">
        <v>258</v>
      </c>
      <c r="G236" s="220"/>
      <c r="H236" s="223">
        <v>46.067999999999998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189</v>
      </c>
      <c r="AU236" s="229" t="s">
        <v>85</v>
      </c>
      <c r="AV236" s="14" t="s">
        <v>185</v>
      </c>
      <c r="AW236" s="14" t="s">
        <v>35</v>
      </c>
      <c r="AX236" s="14" t="s">
        <v>83</v>
      </c>
      <c r="AY236" s="229" t="s">
        <v>178</v>
      </c>
    </row>
    <row r="237" spans="2:65" s="1" customFormat="1" ht="16.5" customHeight="1">
      <c r="B237" s="35"/>
      <c r="C237" s="183" t="s">
        <v>266</v>
      </c>
      <c r="D237" s="183" t="s">
        <v>180</v>
      </c>
      <c r="E237" s="184" t="s">
        <v>3878</v>
      </c>
      <c r="F237" s="185" t="s">
        <v>3879</v>
      </c>
      <c r="G237" s="186" t="s">
        <v>226</v>
      </c>
      <c r="H237" s="187">
        <v>34.627000000000002</v>
      </c>
      <c r="I237" s="188"/>
      <c r="J237" s="189">
        <f>ROUND(I237*H237,2)</f>
        <v>0</v>
      </c>
      <c r="K237" s="185" t="s">
        <v>184</v>
      </c>
      <c r="L237" s="39"/>
      <c r="M237" s="190" t="s">
        <v>19</v>
      </c>
      <c r="N237" s="191" t="s">
        <v>46</v>
      </c>
      <c r="O237" s="61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18" t="s">
        <v>185</v>
      </c>
      <c r="AT237" s="18" t="s">
        <v>180</v>
      </c>
      <c r="AU237" s="18" t="s">
        <v>85</v>
      </c>
      <c r="AY237" s="18" t="s">
        <v>178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83</v>
      </c>
      <c r="BK237" s="194">
        <f>ROUND(I237*H237,2)</f>
        <v>0</v>
      </c>
      <c r="BL237" s="18" t="s">
        <v>185</v>
      </c>
      <c r="BM237" s="18" t="s">
        <v>5816</v>
      </c>
    </row>
    <row r="238" spans="2:65" s="1" customFormat="1" ht="11.25">
      <c r="B238" s="35"/>
      <c r="C238" s="36"/>
      <c r="D238" s="195" t="s">
        <v>187</v>
      </c>
      <c r="E238" s="36"/>
      <c r="F238" s="196" t="s">
        <v>3881</v>
      </c>
      <c r="G238" s="36"/>
      <c r="H238" s="36"/>
      <c r="I238" s="113"/>
      <c r="J238" s="36"/>
      <c r="K238" s="36"/>
      <c r="L238" s="39"/>
      <c r="M238" s="197"/>
      <c r="N238" s="61"/>
      <c r="O238" s="61"/>
      <c r="P238" s="61"/>
      <c r="Q238" s="61"/>
      <c r="R238" s="61"/>
      <c r="S238" s="61"/>
      <c r="T238" s="62"/>
      <c r="AT238" s="18" t="s">
        <v>187</v>
      </c>
      <c r="AU238" s="18" t="s">
        <v>85</v>
      </c>
    </row>
    <row r="239" spans="2:65" s="12" customFormat="1" ht="11.25">
      <c r="B239" s="198"/>
      <c r="C239" s="199"/>
      <c r="D239" s="195" t="s">
        <v>189</v>
      </c>
      <c r="E239" s="200" t="s">
        <v>19</v>
      </c>
      <c r="F239" s="201" t="s">
        <v>3885</v>
      </c>
      <c r="G239" s="199"/>
      <c r="H239" s="200" t="s">
        <v>19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189</v>
      </c>
      <c r="AU239" s="207" t="s">
        <v>85</v>
      </c>
      <c r="AV239" s="12" t="s">
        <v>83</v>
      </c>
      <c r="AW239" s="12" t="s">
        <v>35</v>
      </c>
      <c r="AX239" s="12" t="s">
        <v>75</v>
      </c>
      <c r="AY239" s="207" t="s">
        <v>178</v>
      </c>
    </row>
    <row r="240" spans="2:65" s="13" customFormat="1" ht="11.25">
      <c r="B240" s="208"/>
      <c r="C240" s="209"/>
      <c r="D240" s="195" t="s">
        <v>189</v>
      </c>
      <c r="E240" s="210" t="s">
        <v>19</v>
      </c>
      <c r="F240" s="211" t="s">
        <v>5812</v>
      </c>
      <c r="G240" s="209"/>
      <c r="H240" s="212">
        <v>34.627000000000002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189</v>
      </c>
      <c r="AU240" s="218" t="s">
        <v>85</v>
      </c>
      <c r="AV240" s="13" t="s">
        <v>85</v>
      </c>
      <c r="AW240" s="13" t="s">
        <v>35</v>
      </c>
      <c r="AX240" s="13" t="s">
        <v>83</v>
      </c>
      <c r="AY240" s="218" t="s">
        <v>178</v>
      </c>
    </row>
    <row r="241" spans="2:65" s="1" customFormat="1" ht="16.5" customHeight="1">
      <c r="B241" s="35"/>
      <c r="C241" s="183" t="s">
        <v>276</v>
      </c>
      <c r="D241" s="183" t="s">
        <v>180</v>
      </c>
      <c r="E241" s="184" t="s">
        <v>702</v>
      </c>
      <c r="F241" s="185" t="s">
        <v>703</v>
      </c>
      <c r="G241" s="186" t="s">
        <v>226</v>
      </c>
      <c r="H241" s="187">
        <v>80.694999999999993</v>
      </c>
      <c r="I241" s="188"/>
      <c r="J241" s="189">
        <f>ROUND(I241*H241,2)</f>
        <v>0</v>
      </c>
      <c r="K241" s="185" t="s">
        <v>184</v>
      </c>
      <c r="L241" s="39"/>
      <c r="M241" s="190" t="s">
        <v>19</v>
      </c>
      <c r="N241" s="191" t="s">
        <v>46</v>
      </c>
      <c r="O241" s="61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18" t="s">
        <v>185</v>
      </c>
      <c r="AT241" s="18" t="s">
        <v>180</v>
      </c>
      <c r="AU241" s="18" t="s">
        <v>85</v>
      </c>
      <c r="AY241" s="18" t="s">
        <v>178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83</v>
      </c>
      <c r="BK241" s="194">
        <f>ROUND(I241*H241,2)</f>
        <v>0</v>
      </c>
      <c r="BL241" s="18" t="s">
        <v>185</v>
      </c>
      <c r="BM241" s="18" t="s">
        <v>5817</v>
      </c>
    </row>
    <row r="242" spans="2:65" s="1" customFormat="1" ht="11.25">
      <c r="B242" s="35"/>
      <c r="C242" s="36"/>
      <c r="D242" s="195" t="s">
        <v>187</v>
      </c>
      <c r="E242" s="36"/>
      <c r="F242" s="196" t="s">
        <v>703</v>
      </c>
      <c r="G242" s="36"/>
      <c r="H242" s="36"/>
      <c r="I242" s="113"/>
      <c r="J242" s="36"/>
      <c r="K242" s="36"/>
      <c r="L242" s="39"/>
      <c r="M242" s="197"/>
      <c r="N242" s="61"/>
      <c r="O242" s="61"/>
      <c r="P242" s="61"/>
      <c r="Q242" s="61"/>
      <c r="R242" s="61"/>
      <c r="S242" s="61"/>
      <c r="T242" s="62"/>
      <c r="AT242" s="18" t="s">
        <v>187</v>
      </c>
      <c r="AU242" s="18" t="s">
        <v>85</v>
      </c>
    </row>
    <row r="243" spans="2:65" s="12" customFormat="1" ht="11.25">
      <c r="B243" s="198"/>
      <c r="C243" s="199"/>
      <c r="D243" s="195" t="s">
        <v>189</v>
      </c>
      <c r="E243" s="200" t="s">
        <v>19</v>
      </c>
      <c r="F243" s="201" t="s">
        <v>3887</v>
      </c>
      <c r="G243" s="199"/>
      <c r="H243" s="200" t="s">
        <v>19</v>
      </c>
      <c r="I243" s="202"/>
      <c r="J243" s="199"/>
      <c r="K243" s="199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189</v>
      </c>
      <c r="AU243" s="207" t="s">
        <v>85</v>
      </c>
      <c r="AV243" s="12" t="s">
        <v>83</v>
      </c>
      <c r="AW243" s="12" t="s">
        <v>35</v>
      </c>
      <c r="AX243" s="12" t="s">
        <v>75</v>
      </c>
      <c r="AY243" s="207" t="s">
        <v>178</v>
      </c>
    </row>
    <row r="244" spans="2:65" s="13" customFormat="1" ht="11.25">
      <c r="B244" s="208"/>
      <c r="C244" s="209"/>
      <c r="D244" s="195" t="s">
        <v>189</v>
      </c>
      <c r="E244" s="210" t="s">
        <v>19</v>
      </c>
      <c r="F244" s="211" t="s">
        <v>5818</v>
      </c>
      <c r="G244" s="209"/>
      <c r="H244" s="212">
        <v>46.067999999999998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189</v>
      </c>
      <c r="AU244" s="218" t="s">
        <v>85</v>
      </c>
      <c r="AV244" s="13" t="s">
        <v>85</v>
      </c>
      <c r="AW244" s="13" t="s">
        <v>35</v>
      </c>
      <c r="AX244" s="13" t="s">
        <v>75</v>
      </c>
      <c r="AY244" s="218" t="s">
        <v>178</v>
      </c>
    </row>
    <row r="245" spans="2:65" s="12" customFormat="1" ht="11.25">
      <c r="B245" s="198"/>
      <c r="C245" s="199"/>
      <c r="D245" s="195" t="s">
        <v>189</v>
      </c>
      <c r="E245" s="200" t="s">
        <v>19</v>
      </c>
      <c r="F245" s="201" t="s">
        <v>3889</v>
      </c>
      <c r="G245" s="199"/>
      <c r="H245" s="200" t="s">
        <v>19</v>
      </c>
      <c r="I245" s="202"/>
      <c r="J245" s="199"/>
      <c r="K245" s="199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189</v>
      </c>
      <c r="AU245" s="207" t="s">
        <v>85</v>
      </c>
      <c r="AV245" s="12" t="s">
        <v>83</v>
      </c>
      <c r="AW245" s="12" t="s">
        <v>35</v>
      </c>
      <c r="AX245" s="12" t="s">
        <v>75</v>
      </c>
      <c r="AY245" s="207" t="s">
        <v>178</v>
      </c>
    </row>
    <row r="246" spans="2:65" s="13" customFormat="1" ht="11.25">
      <c r="B246" s="208"/>
      <c r="C246" s="209"/>
      <c r="D246" s="195" t="s">
        <v>189</v>
      </c>
      <c r="E246" s="210" t="s">
        <v>19</v>
      </c>
      <c r="F246" s="211" t="s">
        <v>5812</v>
      </c>
      <c r="G246" s="209"/>
      <c r="H246" s="212">
        <v>34.627000000000002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189</v>
      </c>
      <c r="AU246" s="218" t="s">
        <v>85</v>
      </c>
      <c r="AV246" s="13" t="s">
        <v>85</v>
      </c>
      <c r="AW246" s="13" t="s">
        <v>35</v>
      </c>
      <c r="AX246" s="13" t="s">
        <v>75</v>
      </c>
      <c r="AY246" s="218" t="s">
        <v>178</v>
      </c>
    </row>
    <row r="247" spans="2:65" s="14" customFormat="1" ht="11.25">
      <c r="B247" s="219"/>
      <c r="C247" s="220"/>
      <c r="D247" s="195" t="s">
        <v>189</v>
      </c>
      <c r="E247" s="221" t="s">
        <v>19</v>
      </c>
      <c r="F247" s="222" t="s">
        <v>258</v>
      </c>
      <c r="G247" s="220"/>
      <c r="H247" s="223">
        <v>80.694999999999993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189</v>
      </c>
      <c r="AU247" s="229" t="s">
        <v>85</v>
      </c>
      <c r="AV247" s="14" t="s">
        <v>185</v>
      </c>
      <c r="AW247" s="14" t="s">
        <v>35</v>
      </c>
      <c r="AX247" s="14" t="s">
        <v>83</v>
      </c>
      <c r="AY247" s="229" t="s">
        <v>178</v>
      </c>
    </row>
    <row r="248" spans="2:65" s="1" customFormat="1" ht="22.5" customHeight="1">
      <c r="B248" s="35"/>
      <c r="C248" s="183" t="s">
        <v>8</v>
      </c>
      <c r="D248" s="183" t="s">
        <v>180</v>
      </c>
      <c r="E248" s="184" t="s">
        <v>708</v>
      </c>
      <c r="F248" s="185" t="s">
        <v>709</v>
      </c>
      <c r="G248" s="186" t="s">
        <v>362</v>
      </c>
      <c r="H248" s="187">
        <v>73.709000000000003</v>
      </c>
      <c r="I248" s="188"/>
      <c r="J248" s="189">
        <f>ROUND(I248*H248,2)</f>
        <v>0</v>
      </c>
      <c r="K248" s="185" t="s">
        <v>487</v>
      </c>
      <c r="L248" s="39"/>
      <c r="M248" s="190" t="s">
        <v>19</v>
      </c>
      <c r="N248" s="191" t="s">
        <v>46</v>
      </c>
      <c r="O248" s="61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18" t="s">
        <v>185</v>
      </c>
      <c r="AT248" s="18" t="s">
        <v>180</v>
      </c>
      <c r="AU248" s="18" t="s">
        <v>85</v>
      </c>
      <c r="AY248" s="18" t="s">
        <v>178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83</v>
      </c>
      <c r="BK248" s="194">
        <f>ROUND(I248*H248,2)</f>
        <v>0</v>
      </c>
      <c r="BL248" s="18" t="s">
        <v>185</v>
      </c>
      <c r="BM248" s="18" t="s">
        <v>5819</v>
      </c>
    </row>
    <row r="249" spans="2:65" s="1" customFormat="1" ht="11.25">
      <c r="B249" s="35"/>
      <c r="C249" s="36"/>
      <c r="D249" s="195" t="s">
        <v>187</v>
      </c>
      <c r="E249" s="36"/>
      <c r="F249" s="196" t="s">
        <v>427</v>
      </c>
      <c r="G249" s="36"/>
      <c r="H249" s="36"/>
      <c r="I249" s="113"/>
      <c r="J249" s="36"/>
      <c r="K249" s="36"/>
      <c r="L249" s="39"/>
      <c r="M249" s="197"/>
      <c r="N249" s="61"/>
      <c r="O249" s="61"/>
      <c r="P249" s="61"/>
      <c r="Q249" s="61"/>
      <c r="R249" s="61"/>
      <c r="S249" s="61"/>
      <c r="T249" s="62"/>
      <c r="AT249" s="18" t="s">
        <v>187</v>
      </c>
      <c r="AU249" s="18" t="s">
        <v>85</v>
      </c>
    </row>
    <row r="250" spans="2:65" s="12" customFormat="1" ht="11.25">
      <c r="B250" s="198"/>
      <c r="C250" s="199"/>
      <c r="D250" s="195" t="s">
        <v>189</v>
      </c>
      <c r="E250" s="200" t="s">
        <v>19</v>
      </c>
      <c r="F250" s="201" t="s">
        <v>711</v>
      </c>
      <c r="G250" s="199"/>
      <c r="H250" s="200" t="s">
        <v>19</v>
      </c>
      <c r="I250" s="202"/>
      <c r="J250" s="199"/>
      <c r="K250" s="199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189</v>
      </c>
      <c r="AU250" s="207" t="s">
        <v>85</v>
      </c>
      <c r="AV250" s="12" t="s">
        <v>83</v>
      </c>
      <c r="AW250" s="12" t="s">
        <v>35</v>
      </c>
      <c r="AX250" s="12" t="s">
        <v>75</v>
      </c>
      <c r="AY250" s="207" t="s">
        <v>178</v>
      </c>
    </row>
    <row r="251" spans="2:65" s="13" customFormat="1" ht="11.25">
      <c r="B251" s="208"/>
      <c r="C251" s="209"/>
      <c r="D251" s="195" t="s">
        <v>189</v>
      </c>
      <c r="E251" s="210" t="s">
        <v>19</v>
      </c>
      <c r="F251" s="211" t="s">
        <v>5820</v>
      </c>
      <c r="G251" s="209"/>
      <c r="H251" s="212">
        <v>73.709000000000003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189</v>
      </c>
      <c r="AU251" s="218" t="s">
        <v>85</v>
      </c>
      <c r="AV251" s="13" t="s">
        <v>85</v>
      </c>
      <c r="AW251" s="13" t="s">
        <v>35</v>
      </c>
      <c r="AX251" s="13" t="s">
        <v>83</v>
      </c>
      <c r="AY251" s="218" t="s">
        <v>178</v>
      </c>
    </row>
    <row r="252" spans="2:65" s="1" customFormat="1" ht="16.5" customHeight="1">
      <c r="B252" s="35"/>
      <c r="C252" s="183" t="s">
        <v>288</v>
      </c>
      <c r="D252" s="183" t="s">
        <v>180</v>
      </c>
      <c r="E252" s="184" t="s">
        <v>713</v>
      </c>
      <c r="F252" s="185" t="s">
        <v>714</v>
      </c>
      <c r="G252" s="186" t="s">
        <v>226</v>
      </c>
      <c r="H252" s="187">
        <v>34.627000000000002</v>
      </c>
      <c r="I252" s="188"/>
      <c r="J252" s="189">
        <f>ROUND(I252*H252,2)</f>
        <v>0</v>
      </c>
      <c r="K252" s="185" t="s">
        <v>184</v>
      </c>
      <c r="L252" s="39"/>
      <c r="M252" s="190" t="s">
        <v>19</v>
      </c>
      <c r="N252" s="191" t="s">
        <v>46</v>
      </c>
      <c r="O252" s="61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AR252" s="18" t="s">
        <v>185</v>
      </c>
      <c r="AT252" s="18" t="s">
        <v>180</v>
      </c>
      <c r="AU252" s="18" t="s">
        <v>85</v>
      </c>
      <c r="AY252" s="18" t="s">
        <v>178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83</v>
      </c>
      <c r="BK252" s="194">
        <f>ROUND(I252*H252,2)</f>
        <v>0</v>
      </c>
      <c r="BL252" s="18" t="s">
        <v>185</v>
      </c>
      <c r="BM252" s="18" t="s">
        <v>5821</v>
      </c>
    </row>
    <row r="253" spans="2:65" s="1" customFormat="1" ht="19.5">
      <c r="B253" s="35"/>
      <c r="C253" s="36"/>
      <c r="D253" s="195" t="s">
        <v>187</v>
      </c>
      <c r="E253" s="36"/>
      <c r="F253" s="196" t="s">
        <v>716</v>
      </c>
      <c r="G253" s="36"/>
      <c r="H253" s="36"/>
      <c r="I253" s="113"/>
      <c r="J253" s="36"/>
      <c r="K253" s="36"/>
      <c r="L253" s="39"/>
      <c r="M253" s="197"/>
      <c r="N253" s="61"/>
      <c r="O253" s="61"/>
      <c r="P253" s="61"/>
      <c r="Q253" s="61"/>
      <c r="R253" s="61"/>
      <c r="S253" s="61"/>
      <c r="T253" s="62"/>
      <c r="AT253" s="18" t="s">
        <v>187</v>
      </c>
      <c r="AU253" s="18" t="s">
        <v>85</v>
      </c>
    </row>
    <row r="254" spans="2:65" s="12" customFormat="1" ht="11.25">
      <c r="B254" s="198"/>
      <c r="C254" s="199"/>
      <c r="D254" s="195" t="s">
        <v>189</v>
      </c>
      <c r="E254" s="200" t="s">
        <v>19</v>
      </c>
      <c r="F254" s="201" t="s">
        <v>5822</v>
      </c>
      <c r="G254" s="199"/>
      <c r="H254" s="200" t="s">
        <v>19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189</v>
      </c>
      <c r="AU254" s="207" t="s">
        <v>85</v>
      </c>
      <c r="AV254" s="12" t="s">
        <v>83</v>
      </c>
      <c r="AW254" s="12" t="s">
        <v>35</v>
      </c>
      <c r="AX254" s="12" t="s">
        <v>75</v>
      </c>
      <c r="AY254" s="207" t="s">
        <v>178</v>
      </c>
    </row>
    <row r="255" spans="2:65" s="13" customFormat="1" ht="11.25">
      <c r="B255" s="208"/>
      <c r="C255" s="209"/>
      <c r="D255" s="195" t="s">
        <v>189</v>
      </c>
      <c r="E255" s="210" t="s">
        <v>19</v>
      </c>
      <c r="F255" s="211" t="s">
        <v>5814</v>
      </c>
      <c r="G255" s="209"/>
      <c r="H255" s="212">
        <v>80.694999999999993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189</v>
      </c>
      <c r="AU255" s="218" t="s">
        <v>85</v>
      </c>
      <c r="AV255" s="13" t="s">
        <v>85</v>
      </c>
      <c r="AW255" s="13" t="s">
        <v>35</v>
      </c>
      <c r="AX255" s="13" t="s">
        <v>75</v>
      </c>
      <c r="AY255" s="218" t="s">
        <v>178</v>
      </c>
    </row>
    <row r="256" spans="2:65" s="13" customFormat="1" ht="11.25">
      <c r="B256" s="208"/>
      <c r="C256" s="209"/>
      <c r="D256" s="195" t="s">
        <v>189</v>
      </c>
      <c r="E256" s="210" t="s">
        <v>19</v>
      </c>
      <c r="F256" s="211" t="s">
        <v>5823</v>
      </c>
      <c r="G256" s="209"/>
      <c r="H256" s="212">
        <v>-5.4880000000000004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189</v>
      </c>
      <c r="AU256" s="218" t="s">
        <v>85</v>
      </c>
      <c r="AV256" s="13" t="s">
        <v>85</v>
      </c>
      <c r="AW256" s="13" t="s">
        <v>35</v>
      </c>
      <c r="AX256" s="13" t="s">
        <v>75</v>
      </c>
      <c r="AY256" s="218" t="s">
        <v>178</v>
      </c>
    </row>
    <row r="257" spans="2:65" s="13" customFormat="1" ht="11.25">
      <c r="B257" s="208"/>
      <c r="C257" s="209"/>
      <c r="D257" s="195" t="s">
        <v>189</v>
      </c>
      <c r="E257" s="210" t="s">
        <v>19</v>
      </c>
      <c r="F257" s="211" t="s">
        <v>5824</v>
      </c>
      <c r="G257" s="209"/>
      <c r="H257" s="212">
        <v>-23.324000000000002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189</v>
      </c>
      <c r="AU257" s="218" t="s">
        <v>85</v>
      </c>
      <c r="AV257" s="13" t="s">
        <v>85</v>
      </c>
      <c r="AW257" s="13" t="s">
        <v>35</v>
      </c>
      <c r="AX257" s="13" t="s">
        <v>75</v>
      </c>
      <c r="AY257" s="218" t="s">
        <v>178</v>
      </c>
    </row>
    <row r="258" spans="2:65" s="13" customFormat="1" ht="11.25">
      <c r="B258" s="208"/>
      <c r="C258" s="209"/>
      <c r="D258" s="195" t="s">
        <v>189</v>
      </c>
      <c r="E258" s="210" t="s">
        <v>19</v>
      </c>
      <c r="F258" s="211" t="s">
        <v>5825</v>
      </c>
      <c r="G258" s="209"/>
      <c r="H258" s="212">
        <v>-0.41699999999999998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189</v>
      </c>
      <c r="AU258" s="218" t="s">
        <v>85</v>
      </c>
      <c r="AV258" s="13" t="s">
        <v>85</v>
      </c>
      <c r="AW258" s="13" t="s">
        <v>35</v>
      </c>
      <c r="AX258" s="13" t="s">
        <v>75</v>
      </c>
      <c r="AY258" s="218" t="s">
        <v>178</v>
      </c>
    </row>
    <row r="259" spans="2:65" s="13" customFormat="1" ht="11.25">
      <c r="B259" s="208"/>
      <c r="C259" s="209"/>
      <c r="D259" s="195" t="s">
        <v>189</v>
      </c>
      <c r="E259" s="210" t="s">
        <v>19</v>
      </c>
      <c r="F259" s="211" t="s">
        <v>5826</v>
      </c>
      <c r="G259" s="209"/>
      <c r="H259" s="212">
        <v>-0.748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189</v>
      </c>
      <c r="AU259" s="218" t="s">
        <v>85</v>
      </c>
      <c r="AV259" s="13" t="s">
        <v>85</v>
      </c>
      <c r="AW259" s="13" t="s">
        <v>35</v>
      </c>
      <c r="AX259" s="13" t="s">
        <v>75</v>
      </c>
      <c r="AY259" s="218" t="s">
        <v>178</v>
      </c>
    </row>
    <row r="260" spans="2:65" s="13" customFormat="1" ht="11.25">
      <c r="B260" s="208"/>
      <c r="C260" s="209"/>
      <c r="D260" s="195" t="s">
        <v>189</v>
      </c>
      <c r="E260" s="210" t="s">
        <v>19</v>
      </c>
      <c r="F260" s="211" t="s">
        <v>5827</v>
      </c>
      <c r="G260" s="209"/>
      <c r="H260" s="212">
        <v>-3.2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189</v>
      </c>
      <c r="AU260" s="218" t="s">
        <v>85</v>
      </c>
      <c r="AV260" s="13" t="s">
        <v>85</v>
      </c>
      <c r="AW260" s="13" t="s">
        <v>35</v>
      </c>
      <c r="AX260" s="13" t="s">
        <v>75</v>
      </c>
      <c r="AY260" s="218" t="s">
        <v>178</v>
      </c>
    </row>
    <row r="261" spans="2:65" s="13" customFormat="1" ht="11.25">
      <c r="B261" s="208"/>
      <c r="C261" s="209"/>
      <c r="D261" s="195" t="s">
        <v>189</v>
      </c>
      <c r="E261" s="210" t="s">
        <v>19</v>
      </c>
      <c r="F261" s="211" t="s">
        <v>5828</v>
      </c>
      <c r="G261" s="209"/>
      <c r="H261" s="212">
        <v>-1.51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189</v>
      </c>
      <c r="AU261" s="218" t="s">
        <v>85</v>
      </c>
      <c r="AV261" s="13" t="s">
        <v>85</v>
      </c>
      <c r="AW261" s="13" t="s">
        <v>35</v>
      </c>
      <c r="AX261" s="13" t="s">
        <v>75</v>
      </c>
      <c r="AY261" s="218" t="s">
        <v>178</v>
      </c>
    </row>
    <row r="262" spans="2:65" s="13" customFormat="1" ht="11.25">
      <c r="B262" s="208"/>
      <c r="C262" s="209"/>
      <c r="D262" s="195" t="s">
        <v>189</v>
      </c>
      <c r="E262" s="210" t="s">
        <v>19</v>
      </c>
      <c r="F262" s="211" t="s">
        <v>5829</v>
      </c>
      <c r="G262" s="209"/>
      <c r="H262" s="212">
        <v>-1.63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189</v>
      </c>
      <c r="AU262" s="218" t="s">
        <v>85</v>
      </c>
      <c r="AV262" s="13" t="s">
        <v>85</v>
      </c>
      <c r="AW262" s="13" t="s">
        <v>35</v>
      </c>
      <c r="AX262" s="13" t="s">
        <v>75</v>
      </c>
      <c r="AY262" s="218" t="s">
        <v>178</v>
      </c>
    </row>
    <row r="263" spans="2:65" s="13" customFormat="1" ht="11.25">
      <c r="B263" s="208"/>
      <c r="C263" s="209"/>
      <c r="D263" s="195" t="s">
        <v>189</v>
      </c>
      <c r="E263" s="210" t="s">
        <v>19</v>
      </c>
      <c r="F263" s="211" t="s">
        <v>5830</v>
      </c>
      <c r="G263" s="209"/>
      <c r="H263" s="212">
        <v>-1.7509999999999999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189</v>
      </c>
      <c r="AU263" s="218" t="s">
        <v>85</v>
      </c>
      <c r="AV263" s="13" t="s">
        <v>85</v>
      </c>
      <c r="AW263" s="13" t="s">
        <v>35</v>
      </c>
      <c r="AX263" s="13" t="s">
        <v>75</v>
      </c>
      <c r="AY263" s="218" t="s">
        <v>178</v>
      </c>
    </row>
    <row r="264" spans="2:65" s="15" customFormat="1" ht="11.25">
      <c r="B264" s="230"/>
      <c r="C264" s="231"/>
      <c r="D264" s="195" t="s">
        <v>189</v>
      </c>
      <c r="E264" s="232" t="s">
        <v>19</v>
      </c>
      <c r="F264" s="233" t="s">
        <v>274</v>
      </c>
      <c r="G264" s="231"/>
      <c r="H264" s="234">
        <v>42.627000000000002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189</v>
      </c>
      <c r="AU264" s="240" t="s">
        <v>85</v>
      </c>
      <c r="AV264" s="15" t="s">
        <v>198</v>
      </c>
      <c r="AW264" s="15" t="s">
        <v>35</v>
      </c>
      <c r="AX264" s="15" t="s">
        <v>75</v>
      </c>
      <c r="AY264" s="240" t="s">
        <v>178</v>
      </c>
    </row>
    <row r="265" spans="2:65" s="12" customFormat="1" ht="11.25">
      <c r="B265" s="198"/>
      <c r="C265" s="199"/>
      <c r="D265" s="195" t="s">
        <v>189</v>
      </c>
      <c r="E265" s="200" t="s">
        <v>19</v>
      </c>
      <c r="F265" s="201" t="s">
        <v>5831</v>
      </c>
      <c r="G265" s="199"/>
      <c r="H265" s="200" t="s">
        <v>19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189</v>
      </c>
      <c r="AU265" s="207" t="s">
        <v>85</v>
      </c>
      <c r="AV265" s="12" t="s">
        <v>83</v>
      </c>
      <c r="AW265" s="12" t="s">
        <v>35</v>
      </c>
      <c r="AX265" s="12" t="s">
        <v>75</v>
      </c>
      <c r="AY265" s="207" t="s">
        <v>178</v>
      </c>
    </row>
    <row r="266" spans="2:65" s="13" customFormat="1" ht="11.25">
      <c r="B266" s="208"/>
      <c r="C266" s="209"/>
      <c r="D266" s="195" t="s">
        <v>189</v>
      </c>
      <c r="E266" s="210" t="s">
        <v>19</v>
      </c>
      <c r="F266" s="211" t="s">
        <v>5832</v>
      </c>
      <c r="G266" s="209"/>
      <c r="H266" s="212">
        <v>-8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189</v>
      </c>
      <c r="AU266" s="218" t="s">
        <v>85</v>
      </c>
      <c r="AV266" s="13" t="s">
        <v>85</v>
      </c>
      <c r="AW266" s="13" t="s">
        <v>35</v>
      </c>
      <c r="AX266" s="13" t="s">
        <v>75</v>
      </c>
      <c r="AY266" s="218" t="s">
        <v>178</v>
      </c>
    </row>
    <row r="267" spans="2:65" s="14" customFormat="1" ht="11.25">
      <c r="B267" s="219"/>
      <c r="C267" s="220"/>
      <c r="D267" s="195" t="s">
        <v>189</v>
      </c>
      <c r="E267" s="221" t="s">
        <v>19</v>
      </c>
      <c r="F267" s="222" t="s">
        <v>258</v>
      </c>
      <c r="G267" s="220"/>
      <c r="H267" s="223">
        <v>34.627000000000002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189</v>
      </c>
      <c r="AU267" s="229" t="s">
        <v>85</v>
      </c>
      <c r="AV267" s="14" t="s">
        <v>185</v>
      </c>
      <c r="AW267" s="14" t="s">
        <v>35</v>
      </c>
      <c r="AX267" s="14" t="s">
        <v>83</v>
      </c>
      <c r="AY267" s="229" t="s">
        <v>178</v>
      </c>
    </row>
    <row r="268" spans="2:65" s="1" customFormat="1" ht="16.5" customHeight="1">
      <c r="B268" s="35"/>
      <c r="C268" s="183" t="s">
        <v>295</v>
      </c>
      <c r="D268" s="183" t="s">
        <v>180</v>
      </c>
      <c r="E268" s="184" t="s">
        <v>2998</v>
      </c>
      <c r="F268" s="185" t="s">
        <v>2999</v>
      </c>
      <c r="G268" s="186" t="s">
        <v>226</v>
      </c>
      <c r="H268" s="187">
        <v>23.324000000000002</v>
      </c>
      <c r="I268" s="188"/>
      <c r="J268" s="189">
        <f>ROUND(I268*H268,2)</f>
        <v>0</v>
      </c>
      <c r="K268" s="185" t="s">
        <v>184</v>
      </c>
      <c r="L268" s="39"/>
      <c r="M268" s="190" t="s">
        <v>19</v>
      </c>
      <c r="N268" s="191" t="s">
        <v>46</v>
      </c>
      <c r="O268" s="61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AR268" s="18" t="s">
        <v>185</v>
      </c>
      <c r="AT268" s="18" t="s">
        <v>180</v>
      </c>
      <c r="AU268" s="18" t="s">
        <v>85</v>
      </c>
      <c r="AY268" s="18" t="s">
        <v>178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83</v>
      </c>
      <c r="BK268" s="194">
        <f>ROUND(I268*H268,2)</f>
        <v>0</v>
      </c>
      <c r="BL268" s="18" t="s">
        <v>185</v>
      </c>
      <c r="BM268" s="18" t="s">
        <v>5833</v>
      </c>
    </row>
    <row r="269" spans="2:65" s="1" customFormat="1" ht="19.5">
      <c r="B269" s="35"/>
      <c r="C269" s="36"/>
      <c r="D269" s="195" t="s">
        <v>187</v>
      </c>
      <c r="E269" s="36"/>
      <c r="F269" s="196" t="s">
        <v>3001</v>
      </c>
      <c r="G269" s="36"/>
      <c r="H269" s="36"/>
      <c r="I269" s="113"/>
      <c r="J269" s="36"/>
      <c r="K269" s="36"/>
      <c r="L269" s="39"/>
      <c r="M269" s="197"/>
      <c r="N269" s="61"/>
      <c r="O269" s="61"/>
      <c r="P269" s="61"/>
      <c r="Q269" s="61"/>
      <c r="R269" s="61"/>
      <c r="S269" s="61"/>
      <c r="T269" s="62"/>
      <c r="AT269" s="18" t="s">
        <v>187</v>
      </c>
      <c r="AU269" s="18" t="s">
        <v>85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5834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3" customFormat="1" ht="11.25">
      <c r="B271" s="208"/>
      <c r="C271" s="209"/>
      <c r="D271" s="195" t="s">
        <v>189</v>
      </c>
      <c r="E271" s="210" t="s">
        <v>19</v>
      </c>
      <c r="F271" s="211" t="s">
        <v>5835</v>
      </c>
      <c r="G271" s="209"/>
      <c r="H271" s="212">
        <v>10.676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189</v>
      </c>
      <c r="AU271" s="218" t="s">
        <v>85</v>
      </c>
      <c r="AV271" s="13" t="s">
        <v>85</v>
      </c>
      <c r="AW271" s="13" t="s">
        <v>35</v>
      </c>
      <c r="AX271" s="13" t="s">
        <v>75</v>
      </c>
      <c r="AY271" s="218" t="s">
        <v>178</v>
      </c>
    </row>
    <row r="272" spans="2:65" s="13" customFormat="1" ht="11.25">
      <c r="B272" s="208"/>
      <c r="C272" s="209"/>
      <c r="D272" s="195" t="s">
        <v>189</v>
      </c>
      <c r="E272" s="210" t="s">
        <v>19</v>
      </c>
      <c r="F272" s="211" t="s">
        <v>5836</v>
      </c>
      <c r="G272" s="209"/>
      <c r="H272" s="212">
        <v>12.648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189</v>
      </c>
      <c r="AU272" s="218" t="s">
        <v>85</v>
      </c>
      <c r="AV272" s="13" t="s">
        <v>85</v>
      </c>
      <c r="AW272" s="13" t="s">
        <v>35</v>
      </c>
      <c r="AX272" s="13" t="s">
        <v>75</v>
      </c>
      <c r="AY272" s="218" t="s">
        <v>178</v>
      </c>
    </row>
    <row r="273" spans="2:65" s="14" customFormat="1" ht="11.25">
      <c r="B273" s="219"/>
      <c r="C273" s="220"/>
      <c r="D273" s="195" t="s">
        <v>189</v>
      </c>
      <c r="E273" s="221" t="s">
        <v>19</v>
      </c>
      <c r="F273" s="222" t="s">
        <v>258</v>
      </c>
      <c r="G273" s="220"/>
      <c r="H273" s="223">
        <v>23.324000000000002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189</v>
      </c>
      <c r="AU273" s="229" t="s">
        <v>85</v>
      </c>
      <c r="AV273" s="14" t="s">
        <v>185</v>
      </c>
      <c r="AW273" s="14" t="s">
        <v>35</v>
      </c>
      <c r="AX273" s="14" t="s">
        <v>83</v>
      </c>
      <c r="AY273" s="229" t="s">
        <v>178</v>
      </c>
    </row>
    <row r="274" spans="2:65" s="1" customFormat="1" ht="16.5" customHeight="1">
      <c r="B274" s="35"/>
      <c r="C274" s="245" t="s">
        <v>302</v>
      </c>
      <c r="D274" s="245" t="s">
        <v>970</v>
      </c>
      <c r="E274" s="246" t="s">
        <v>3004</v>
      </c>
      <c r="F274" s="247" t="s">
        <v>3005</v>
      </c>
      <c r="G274" s="248" t="s">
        <v>362</v>
      </c>
      <c r="H274" s="249">
        <v>41.982999999999997</v>
      </c>
      <c r="I274" s="250"/>
      <c r="J274" s="251">
        <f>ROUND(I274*H274,2)</f>
        <v>0</v>
      </c>
      <c r="K274" s="247" t="s">
        <v>184</v>
      </c>
      <c r="L274" s="252"/>
      <c r="M274" s="253" t="s">
        <v>19</v>
      </c>
      <c r="N274" s="254" t="s">
        <v>46</v>
      </c>
      <c r="O274" s="61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AR274" s="18" t="s">
        <v>230</v>
      </c>
      <c r="AT274" s="18" t="s">
        <v>970</v>
      </c>
      <c r="AU274" s="18" t="s">
        <v>85</v>
      </c>
      <c r="AY274" s="18" t="s">
        <v>178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83</v>
      </c>
      <c r="BK274" s="194">
        <f>ROUND(I274*H274,2)</f>
        <v>0</v>
      </c>
      <c r="BL274" s="18" t="s">
        <v>185</v>
      </c>
      <c r="BM274" s="18" t="s">
        <v>5837</v>
      </c>
    </row>
    <row r="275" spans="2:65" s="1" customFormat="1" ht="11.25">
      <c r="B275" s="35"/>
      <c r="C275" s="36"/>
      <c r="D275" s="195" t="s">
        <v>187</v>
      </c>
      <c r="E275" s="36"/>
      <c r="F275" s="196" t="s">
        <v>3005</v>
      </c>
      <c r="G275" s="36"/>
      <c r="H275" s="36"/>
      <c r="I275" s="113"/>
      <c r="J275" s="36"/>
      <c r="K275" s="36"/>
      <c r="L275" s="39"/>
      <c r="M275" s="197"/>
      <c r="N275" s="61"/>
      <c r="O275" s="61"/>
      <c r="P275" s="61"/>
      <c r="Q275" s="61"/>
      <c r="R275" s="61"/>
      <c r="S275" s="61"/>
      <c r="T275" s="62"/>
      <c r="AT275" s="18" t="s">
        <v>187</v>
      </c>
      <c r="AU275" s="18" t="s">
        <v>85</v>
      </c>
    </row>
    <row r="276" spans="2:65" s="13" customFormat="1" ht="11.25">
      <c r="B276" s="208"/>
      <c r="C276" s="209"/>
      <c r="D276" s="195" t="s">
        <v>189</v>
      </c>
      <c r="E276" s="209"/>
      <c r="F276" s="211" t="s">
        <v>5838</v>
      </c>
      <c r="G276" s="209"/>
      <c r="H276" s="212">
        <v>41.982999999999997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189</v>
      </c>
      <c r="AU276" s="218" t="s">
        <v>85</v>
      </c>
      <c r="AV276" s="13" t="s">
        <v>85</v>
      </c>
      <c r="AW276" s="13" t="s">
        <v>4</v>
      </c>
      <c r="AX276" s="13" t="s">
        <v>83</v>
      </c>
      <c r="AY276" s="218" t="s">
        <v>178</v>
      </c>
    </row>
    <row r="277" spans="2:65" s="1" customFormat="1" ht="16.5" customHeight="1">
      <c r="B277" s="35"/>
      <c r="C277" s="183" t="s">
        <v>308</v>
      </c>
      <c r="D277" s="183" t="s">
        <v>180</v>
      </c>
      <c r="E277" s="184" t="s">
        <v>721</v>
      </c>
      <c r="F277" s="185" t="s">
        <v>722</v>
      </c>
      <c r="G277" s="186" t="s">
        <v>183</v>
      </c>
      <c r="H277" s="187">
        <v>54.88</v>
      </c>
      <c r="I277" s="188"/>
      <c r="J277" s="189">
        <f>ROUND(I277*H277,2)</f>
        <v>0</v>
      </c>
      <c r="K277" s="185" t="s">
        <v>184</v>
      </c>
      <c r="L277" s="39"/>
      <c r="M277" s="190" t="s">
        <v>19</v>
      </c>
      <c r="N277" s="191" t="s">
        <v>46</v>
      </c>
      <c r="O277" s="61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18" t="s">
        <v>185</v>
      </c>
      <c r="AT277" s="18" t="s">
        <v>180</v>
      </c>
      <c r="AU277" s="18" t="s">
        <v>85</v>
      </c>
      <c r="AY277" s="18" t="s">
        <v>178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8" t="s">
        <v>83</v>
      </c>
      <c r="BK277" s="194">
        <f>ROUND(I277*H277,2)</f>
        <v>0</v>
      </c>
      <c r="BL277" s="18" t="s">
        <v>185</v>
      </c>
      <c r="BM277" s="18" t="s">
        <v>5839</v>
      </c>
    </row>
    <row r="278" spans="2:65" s="1" customFormat="1" ht="11.25">
      <c r="B278" s="35"/>
      <c r="C278" s="36"/>
      <c r="D278" s="195" t="s">
        <v>187</v>
      </c>
      <c r="E278" s="36"/>
      <c r="F278" s="196" t="s">
        <v>724</v>
      </c>
      <c r="G278" s="36"/>
      <c r="H278" s="36"/>
      <c r="I278" s="113"/>
      <c r="J278" s="36"/>
      <c r="K278" s="36"/>
      <c r="L278" s="39"/>
      <c r="M278" s="197"/>
      <c r="N278" s="61"/>
      <c r="O278" s="61"/>
      <c r="P278" s="61"/>
      <c r="Q278" s="61"/>
      <c r="R278" s="61"/>
      <c r="S278" s="61"/>
      <c r="T278" s="62"/>
      <c r="AT278" s="18" t="s">
        <v>187</v>
      </c>
      <c r="AU278" s="18" t="s">
        <v>85</v>
      </c>
    </row>
    <row r="279" spans="2:65" s="12" customFormat="1" ht="11.25">
      <c r="B279" s="198"/>
      <c r="C279" s="199"/>
      <c r="D279" s="195" t="s">
        <v>189</v>
      </c>
      <c r="E279" s="200" t="s">
        <v>19</v>
      </c>
      <c r="F279" s="201" t="s">
        <v>5840</v>
      </c>
      <c r="G279" s="199"/>
      <c r="H279" s="200" t="s">
        <v>19</v>
      </c>
      <c r="I279" s="202"/>
      <c r="J279" s="199"/>
      <c r="K279" s="199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189</v>
      </c>
      <c r="AU279" s="207" t="s">
        <v>85</v>
      </c>
      <c r="AV279" s="12" t="s">
        <v>83</v>
      </c>
      <c r="AW279" s="12" t="s">
        <v>35</v>
      </c>
      <c r="AX279" s="12" t="s">
        <v>75</v>
      </c>
      <c r="AY279" s="207" t="s">
        <v>178</v>
      </c>
    </row>
    <row r="280" spans="2:65" s="13" customFormat="1" ht="11.25">
      <c r="B280" s="208"/>
      <c r="C280" s="209"/>
      <c r="D280" s="195" t="s">
        <v>189</v>
      </c>
      <c r="E280" s="210" t="s">
        <v>19</v>
      </c>
      <c r="F280" s="211" t="s">
        <v>5841</v>
      </c>
      <c r="G280" s="209"/>
      <c r="H280" s="212">
        <v>40.159999999999997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189</v>
      </c>
      <c r="AU280" s="218" t="s">
        <v>85</v>
      </c>
      <c r="AV280" s="13" t="s">
        <v>85</v>
      </c>
      <c r="AW280" s="13" t="s">
        <v>35</v>
      </c>
      <c r="AX280" s="13" t="s">
        <v>75</v>
      </c>
      <c r="AY280" s="218" t="s">
        <v>178</v>
      </c>
    </row>
    <row r="281" spans="2:65" s="13" customFormat="1" ht="11.25">
      <c r="B281" s="208"/>
      <c r="C281" s="209"/>
      <c r="D281" s="195" t="s">
        <v>189</v>
      </c>
      <c r="E281" s="210" t="s">
        <v>19</v>
      </c>
      <c r="F281" s="211" t="s">
        <v>5842</v>
      </c>
      <c r="G281" s="209"/>
      <c r="H281" s="212">
        <v>14.72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189</v>
      </c>
      <c r="AU281" s="218" t="s">
        <v>85</v>
      </c>
      <c r="AV281" s="13" t="s">
        <v>85</v>
      </c>
      <c r="AW281" s="13" t="s">
        <v>35</v>
      </c>
      <c r="AX281" s="13" t="s">
        <v>75</v>
      </c>
      <c r="AY281" s="218" t="s">
        <v>178</v>
      </c>
    </row>
    <row r="282" spans="2:65" s="14" customFormat="1" ht="11.25">
      <c r="B282" s="219"/>
      <c r="C282" s="220"/>
      <c r="D282" s="195" t="s">
        <v>189</v>
      </c>
      <c r="E282" s="221" t="s">
        <v>19</v>
      </c>
      <c r="F282" s="222" t="s">
        <v>258</v>
      </c>
      <c r="G282" s="220"/>
      <c r="H282" s="223">
        <v>54.88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189</v>
      </c>
      <c r="AU282" s="229" t="s">
        <v>85</v>
      </c>
      <c r="AV282" s="14" t="s">
        <v>185</v>
      </c>
      <c r="AW282" s="14" t="s">
        <v>35</v>
      </c>
      <c r="AX282" s="14" t="s">
        <v>83</v>
      </c>
      <c r="AY282" s="229" t="s">
        <v>178</v>
      </c>
    </row>
    <row r="283" spans="2:65" s="11" customFormat="1" ht="22.9" customHeight="1">
      <c r="B283" s="167"/>
      <c r="C283" s="168"/>
      <c r="D283" s="169" t="s">
        <v>74</v>
      </c>
      <c r="E283" s="181" t="s">
        <v>185</v>
      </c>
      <c r="F283" s="181" t="s">
        <v>1092</v>
      </c>
      <c r="G283" s="168"/>
      <c r="H283" s="168"/>
      <c r="I283" s="171"/>
      <c r="J283" s="182">
        <f>BK283</f>
        <v>0</v>
      </c>
      <c r="K283" s="168"/>
      <c r="L283" s="173"/>
      <c r="M283" s="174"/>
      <c r="N283" s="175"/>
      <c r="O283" s="175"/>
      <c r="P283" s="176">
        <f>SUM(P284:P302)</f>
        <v>0</v>
      </c>
      <c r="Q283" s="175"/>
      <c r="R283" s="176">
        <f>SUM(R284:R302)</f>
        <v>3.3000000000000002E-2</v>
      </c>
      <c r="S283" s="175"/>
      <c r="T283" s="177">
        <f>SUM(T284:T302)</f>
        <v>0</v>
      </c>
      <c r="AR283" s="178" t="s">
        <v>83</v>
      </c>
      <c r="AT283" s="179" t="s">
        <v>74</v>
      </c>
      <c r="AU283" s="179" t="s">
        <v>83</v>
      </c>
      <c r="AY283" s="178" t="s">
        <v>178</v>
      </c>
      <c r="BK283" s="180">
        <f>SUM(BK284:BK302)</f>
        <v>0</v>
      </c>
    </row>
    <row r="284" spans="2:65" s="1" customFormat="1" ht="16.5" customHeight="1">
      <c r="B284" s="35"/>
      <c r="C284" s="183" t="s">
        <v>315</v>
      </c>
      <c r="D284" s="183" t="s">
        <v>180</v>
      </c>
      <c r="E284" s="184" t="s">
        <v>3008</v>
      </c>
      <c r="F284" s="185" t="s">
        <v>3009</v>
      </c>
      <c r="G284" s="186" t="s">
        <v>226</v>
      </c>
      <c r="H284" s="187">
        <v>5.4880000000000004</v>
      </c>
      <c r="I284" s="188"/>
      <c r="J284" s="189">
        <f>ROUND(I284*H284,2)</f>
        <v>0</v>
      </c>
      <c r="K284" s="185" t="s">
        <v>184</v>
      </c>
      <c r="L284" s="39"/>
      <c r="M284" s="190" t="s">
        <v>19</v>
      </c>
      <c r="N284" s="191" t="s">
        <v>46</v>
      </c>
      <c r="O284" s="61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18" t="s">
        <v>185</v>
      </c>
      <c r="AT284" s="18" t="s">
        <v>180</v>
      </c>
      <c r="AU284" s="18" t="s">
        <v>85</v>
      </c>
      <c r="AY284" s="18" t="s">
        <v>178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83</v>
      </c>
      <c r="BK284" s="194">
        <f>ROUND(I284*H284,2)</f>
        <v>0</v>
      </c>
      <c r="BL284" s="18" t="s">
        <v>185</v>
      </c>
      <c r="BM284" s="18" t="s">
        <v>5843</v>
      </c>
    </row>
    <row r="285" spans="2:65" s="1" customFormat="1" ht="11.25">
      <c r="B285" s="35"/>
      <c r="C285" s="36"/>
      <c r="D285" s="195" t="s">
        <v>187</v>
      </c>
      <c r="E285" s="36"/>
      <c r="F285" s="196" t="s">
        <v>3011</v>
      </c>
      <c r="G285" s="36"/>
      <c r="H285" s="36"/>
      <c r="I285" s="113"/>
      <c r="J285" s="36"/>
      <c r="K285" s="36"/>
      <c r="L285" s="39"/>
      <c r="M285" s="197"/>
      <c r="N285" s="61"/>
      <c r="O285" s="61"/>
      <c r="P285" s="61"/>
      <c r="Q285" s="61"/>
      <c r="R285" s="61"/>
      <c r="S285" s="61"/>
      <c r="T285" s="62"/>
      <c r="AT285" s="18" t="s">
        <v>187</v>
      </c>
      <c r="AU285" s="18" t="s">
        <v>85</v>
      </c>
    </row>
    <row r="286" spans="2:65" s="12" customFormat="1" ht="11.25">
      <c r="B286" s="198"/>
      <c r="C286" s="199"/>
      <c r="D286" s="195" t="s">
        <v>189</v>
      </c>
      <c r="E286" s="200" t="s">
        <v>19</v>
      </c>
      <c r="F286" s="201" t="s">
        <v>5844</v>
      </c>
      <c r="G286" s="199"/>
      <c r="H286" s="200" t="s">
        <v>19</v>
      </c>
      <c r="I286" s="202"/>
      <c r="J286" s="199"/>
      <c r="K286" s="199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189</v>
      </c>
      <c r="AU286" s="207" t="s">
        <v>85</v>
      </c>
      <c r="AV286" s="12" t="s">
        <v>83</v>
      </c>
      <c r="AW286" s="12" t="s">
        <v>35</v>
      </c>
      <c r="AX286" s="12" t="s">
        <v>75</v>
      </c>
      <c r="AY286" s="207" t="s">
        <v>178</v>
      </c>
    </row>
    <row r="287" spans="2:65" s="13" customFormat="1" ht="11.25">
      <c r="B287" s="208"/>
      <c r="C287" s="209"/>
      <c r="D287" s="195" t="s">
        <v>189</v>
      </c>
      <c r="E287" s="210" t="s">
        <v>19</v>
      </c>
      <c r="F287" s="211" t="s">
        <v>5845</v>
      </c>
      <c r="G287" s="209"/>
      <c r="H287" s="212">
        <v>2.512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189</v>
      </c>
      <c r="AU287" s="218" t="s">
        <v>85</v>
      </c>
      <c r="AV287" s="13" t="s">
        <v>85</v>
      </c>
      <c r="AW287" s="13" t="s">
        <v>35</v>
      </c>
      <c r="AX287" s="13" t="s">
        <v>75</v>
      </c>
      <c r="AY287" s="218" t="s">
        <v>178</v>
      </c>
    </row>
    <row r="288" spans="2:65" s="13" customFormat="1" ht="11.25">
      <c r="B288" s="208"/>
      <c r="C288" s="209"/>
      <c r="D288" s="195" t="s">
        <v>189</v>
      </c>
      <c r="E288" s="210" t="s">
        <v>19</v>
      </c>
      <c r="F288" s="211" t="s">
        <v>5846</v>
      </c>
      <c r="G288" s="209"/>
      <c r="H288" s="212">
        <v>2.976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189</v>
      </c>
      <c r="AU288" s="218" t="s">
        <v>85</v>
      </c>
      <c r="AV288" s="13" t="s">
        <v>85</v>
      </c>
      <c r="AW288" s="13" t="s">
        <v>35</v>
      </c>
      <c r="AX288" s="13" t="s">
        <v>75</v>
      </c>
      <c r="AY288" s="218" t="s">
        <v>178</v>
      </c>
    </row>
    <row r="289" spans="2:65" s="14" customFormat="1" ht="11.25">
      <c r="B289" s="219"/>
      <c r="C289" s="220"/>
      <c r="D289" s="195" t="s">
        <v>189</v>
      </c>
      <c r="E289" s="221" t="s">
        <v>19</v>
      </c>
      <c r="F289" s="222" t="s">
        <v>258</v>
      </c>
      <c r="G289" s="220"/>
      <c r="H289" s="223">
        <v>5.4880000000000004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189</v>
      </c>
      <c r="AU289" s="229" t="s">
        <v>85</v>
      </c>
      <c r="AV289" s="14" t="s">
        <v>185</v>
      </c>
      <c r="AW289" s="14" t="s">
        <v>35</v>
      </c>
      <c r="AX289" s="14" t="s">
        <v>83</v>
      </c>
      <c r="AY289" s="229" t="s">
        <v>178</v>
      </c>
    </row>
    <row r="290" spans="2:65" s="1" customFormat="1" ht="16.5" customHeight="1">
      <c r="B290" s="35"/>
      <c r="C290" s="183" t="s">
        <v>7</v>
      </c>
      <c r="D290" s="183" t="s">
        <v>180</v>
      </c>
      <c r="E290" s="184" t="s">
        <v>5847</v>
      </c>
      <c r="F290" s="185" t="s">
        <v>5848</v>
      </c>
      <c r="G290" s="186" t="s">
        <v>291</v>
      </c>
      <c r="H290" s="187">
        <v>5</v>
      </c>
      <c r="I290" s="188"/>
      <c r="J290" s="189">
        <f>ROUND(I290*H290,2)</f>
        <v>0</v>
      </c>
      <c r="K290" s="185" t="s">
        <v>184</v>
      </c>
      <c r="L290" s="39"/>
      <c r="M290" s="190" t="s">
        <v>19</v>
      </c>
      <c r="N290" s="191" t="s">
        <v>46</v>
      </c>
      <c r="O290" s="61"/>
      <c r="P290" s="192">
        <f>O290*H290</f>
        <v>0</v>
      </c>
      <c r="Q290" s="192">
        <v>6.6E-3</v>
      </c>
      <c r="R290" s="192">
        <f>Q290*H290</f>
        <v>3.3000000000000002E-2</v>
      </c>
      <c r="S290" s="192">
        <v>0</v>
      </c>
      <c r="T290" s="193">
        <f>S290*H290</f>
        <v>0</v>
      </c>
      <c r="AR290" s="18" t="s">
        <v>185</v>
      </c>
      <c r="AT290" s="18" t="s">
        <v>180</v>
      </c>
      <c r="AU290" s="18" t="s">
        <v>85</v>
      </c>
      <c r="AY290" s="18" t="s">
        <v>178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83</v>
      </c>
      <c r="BK290" s="194">
        <f>ROUND(I290*H290,2)</f>
        <v>0</v>
      </c>
      <c r="BL290" s="18" t="s">
        <v>185</v>
      </c>
      <c r="BM290" s="18" t="s">
        <v>5849</v>
      </c>
    </row>
    <row r="291" spans="2:65" s="1" customFormat="1" ht="11.25">
      <c r="B291" s="35"/>
      <c r="C291" s="36"/>
      <c r="D291" s="195" t="s">
        <v>187</v>
      </c>
      <c r="E291" s="36"/>
      <c r="F291" s="196" t="s">
        <v>5850</v>
      </c>
      <c r="G291" s="36"/>
      <c r="H291" s="36"/>
      <c r="I291" s="113"/>
      <c r="J291" s="36"/>
      <c r="K291" s="36"/>
      <c r="L291" s="39"/>
      <c r="M291" s="197"/>
      <c r="N291" s="61"/>
      <c r="O291" s="61"/>
      <c r="P291" s="61"/>
      <c r="Q291" s="61"/>
      <c r="R291" s="61"/>
      <c r="S291" s="61"/>
      <c r="T291" s="62"/>
      <c r="AT291" s="18" t="s">
        <v>187</v>
      </c>
      <c r="AU291" s="18" t="s">
        <v>85</v>
      </c>
    </row>
    <row r="292" spans="2:65" s="12" customFormat="1" ht="11.25">
      <c r="B292" s="198"/>
      <c r="C292" s="199"/>
      <c r="D292" s="195" t="s">
        <v>189</v>
      </c>
      <c r="E292" s="200" t="s">
        <v>19</v>
      </c>
      <c r="F292" s="201" t="s">
        <v>5851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189</v>
      </c>
      <c r="AU292" s="207" t="s">
        <v>85</v>
      </c>
      <c r="AV292" s="12" t="s">
        <v>83</v>
      </c>
      <c r="AW292" s="12" t="s">
        <v>35</v>
      </c>
      <c r="AX292" s="12" t="s">
        <v>75</v>
      </c>
      <c r="AY292" s="207" t="s">
        <v>178</v>
      </c>
    </row>
    <row r="293" spans="2:65" s="13" customFormat="1" ht="11.25">
      <c r="B293" s="208"/>
      <c r="C293" s="209"/>
      <c r="D293" s="195" t="s">
        <v>189</v>
      </c>
      <c r="E293" s="210" t="s">
        <v>19</v>
      </c>
      <c r="F293" s="211" t="s">
        <v>5852</v>
      </c>
      <c r="G293" s="209"/>
      <c r="H293" s="212">
        <v>2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85</v>
      </c>
      <c r="AV293" s="13" t="s">
        <v>85</v>
      </c>
      <c r="AW293" s="13" t="s">
        <v>35</v>
      </c>
      <c r="AX293" s="13" t="s">
        <v>75</v>
      </c>
      <c r="AY293" s="218" t="s">
        <v>178</v>
      </c>
    </row>
    <row r="294" spans="2:65" s="13" customFormat="1" ht="11.25">
      <c r="B294" s="208"/>
      <c r="C294" s="209"/>
      <c r="D294" s="195" t="s">
        <v>189</v>
      </c>
      <c r="E294" s="210" t="s">
        <v>19</v>
      </c>
      <c r="F294" s="211" t="s">
        <v>5853</v>
      </c>
      <c r="G294" s="209"/>
      <c r="H294" s="212">
        <v>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189</v>
      </c>
      <c r="AU294" s="218" t="s">
        <v>85</v>
      </c>
      <c r="AV294" s="13" t="s">
        <v>85</v>
      </c>
      <c r="AW294" s="13" t="s">
        <v>35</v>
      </c>
      <c r="AX294" s="13" t="s">
        <v>75</v>
      </c>
      <c r="AY294" s="218" t="s">
        <v>178</v>
      </c>
    </row>
    <row r="295" spans="2:65" s="13" customFormat="1" ht="11.25">
      <c r="B295" s="208"/>
      <c r="C295" s="209"/>
      <c r="D295" s="195" t="s">
        <v>189</v>
      </c>
      <c r="E295" s="210" t="s">
        <v>19</v>
      </c>
      <c r="F295" s="211" t="s">
        <v>5854</v>
      </c>
      <c r="G295" s="209"/>
      <c r="H295" s="212">
        <v>2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189</v>
      </c>
      <c r="AU295" s="218" t="s">
        <v>85</v>
      </c>
      <c r="AV295" s="13" t="s">
        <v>85</v>
      </c>
      <c r="AW295" s="13" t="s">
        <v>35</v>
      </c>
      <c r="AX295" s="13" t="s">
        <v>75</v>
      </c>
      <c r="AY295" s="218" t="s">
        <v>178</v>
      </c>
    </row>
    <row r="296" spans="2:65" s="14" customFormat="1" ht="11.25">
      <c r="B296" s="219"/>
      <c r="C296" s="220"/>
      <c r="D296" s="195" t="s">
        <v>189</v>
      </c>
      <c r="E296" s="221" t="s">
        <v>19</v>
      </c>
      <c r="F296" s="222" t="s">
        <v>258</v>
      </c>
      <c r="G296" s="220"/>
      <c r="H296" s="223">
        <v>5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189</v>
      </c>
      <c r="AU296" s="229" t="s">
        <v>85</v>
      </c>
      <c r="AV296" s="14" t="s">
        <v>185</v>
      </c>
      <c r="AW296" s="14" t="s">
        <v>35</v>
      </c>
      <c r="AX296" s="14" t="s">
        <v>83</v>
      </c>
      <c r="AY296" s="229" t="s">
        <v>178</v>
      </c>
    </row>
    <row r="297" spans="2:65" s="1" customFormat="1" ht="22.5" customHeight="1">
      <c r="B297" s="35"/>
      <c r="C297" s="245" t="s">
        <v>329</v>
      </c>
      <c r="D297" s="245" t="s">
        <v>970</v>
      </c>
      <c r="E297" s="246" t="s">
        <v>5855</v>
      </c>
      <c r="F297" s="247" t="s">
        <v>5856</v>
      </c>
      <c r="G297" s="248" t="s">
        <v>5857</v>
      </c>
      <c r="H297" s="249">
        <v>2</v>
      </c>
      <c r="I297" s="250"/>
      <c r="J297" s="251">
        <f>ROUND(I297*H297,2)</f>
        <v>0</v>
      </c>
      <c r="K297" s="247" t="s">
        <v>5195</v>
      </c>
      <c r="L297" s="252"/>
      <c r="M297" s="253" t="s">
        <v>19</v>
      </c>
      <c r="N297" s="254" t="s">
        <v>46</v>
      </c>
      <c r="O297" s="61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AR297" s="18" t="s">
        <v>230</v>
      </c>
      <c r="AT297" s="18" t="s">
        <v>970</v>
      </c>
      <c r="AU297" s="18" t="s">
        <v>85</v>
      </c>
      <c r="AY297" s="18" t="s">
        <v>178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83</v>
      </c>
      <c r="BK297" s="194">
        <f>ROUND(I297*H297,2)</f>
        <v>0</v>
      </c>
      <c r="BL297" s="18" t="s">
        <v>185</v>
      </c>
      <c r="BM297" s="18" t="s">
        <v>5858</v>
      </c>
    </row>
    <row r="298" spans="2:65" s="1" customFormat="1" ht="11.25">
      <c r="B298" s="35"/>
      <c r="C298" s="36"/>
      <c r="D298" s="195" t="s">
        <v>187</v>
      </c>
      <c r="E298" s="36"/>
      <c r="F298" s="196" t="s">
        <v>5856</v>
      </c>
      <c r="G298" s="36"/>
      <c r="H298" s="36"/>
      <c r="I298" s="113"/>
      <c r="J298" s="36"/>
      <c r="K298" s="36"/>
      <c r="L298" s="39"/>
      <c r="M298" s="197"/>
      <c r="N298" s="61"/>
      <c r="O298" s="61"/>
      <c r="P298" s="61"/>
      <c r="Q298" s="61"/>
      <c r="R298" s="61"/>
      <c r="S298" s="61"/>
      <c r="T298" s="62"/>
      <c r="AT298" s="18" t="s">
        <v>187</v>
      </c>
      <c r="AU298" s="18" t="s">
        <v>85</v>
      </c>
    </row>
    <row r="299" spans="2:65" s="1" customFormat="1" ht="22.5" customHeight="1">
      <c r="B299" s="35"/>
      <c r="C299" s="245" t="s">
        <v>335</v>
      </c>
      <c r="D299" s="245" t="s">
        <v>970</v>
      </c>
      <c r="E299" s="246" t="s">
        <v>5859</v>
      </c>
      <c r="F299" s="247" t="s">
        <v>5860</v>
      </c>
      <c r="G299" s="248" t="s">
        <v>5857</v>
      </c>
      <c r="H299" s="249">
        <v>1</v>
      </c>
      <c r="I299" s="250"/>
      <c r="J299" s="251">
        <f>ROUND(I299*H299,2)</f>
        <v>0</v>
      </c>
      <c r="K299" s="247" t="s">
        <v>5195</v>
      </c>
      <c r="L299" s="252"/>
      <c r="M299" s="253" t="s">
        <v>19</v>
      </c>
      <c r="N299" s="254" t="s">
        <v>46</v>
      </c>
      <c r="O299" s="61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AR299" s="18" t="s">
        <v>230</v>
      </c>
      <c r="AT299" s="18" t="s">
        <v>970</v>
      </c>
      <c r="AU299" s="18" t="s">
        <v>85</v>
      </c>
      <c r="AY299" s="18" t="s">
        <v>178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8" t="s">
        <v>83</v>
      </c>
      <c r="BK299" s="194">
        <f>ROUND(I299*H299,2)</f>
        <v>0</v>
      </c>
      <c r="BL299" s="18" t="s">
        <v>185</v>
      </c>
      <c r="BM299" s="18" t="s">
        <v>5861</v>
      </c>
    </row>
    <row r="300" spans="2:65" s="1" customFormat="1" ht="11.25">
      <c r="B300" s="35"/>
      <c r="C300" s="36"/>
      <c r="D300" s="195" t="s">
        <v>187</v>
      </c>
      <c r="E300" s="36"/>
      <c r="F300" s="196" t="s">
        <v>5860</v>
      </c>
      <c r="G300" s="36"/>
      <c r="H300" s="36"/>
      <c r="I300" s="113"/>
      <c r="J300" s="36"/>
      <c r="K300" s="36"/>
      <c r="L300" s="39"/>
      <c r="M300" s="197"/>
      <c r="N300" s="61"/>
      <c r="O300" s="61"/>
      <c r="P300" s="61"/>
      <c r="Q300" s="61"/>
      <c r="R300" s="61"/>
      <c r="S300" s="61"/>
      <c r="T300" s="62"/>
      <c r="AT300" s="18" t="s">
        <v>187</v>
      </c>
      <c r="AU300" s="18" t="s">
        <v>85</v>
      </c>
    </row>
    <row r="301" spans="2:65" s="1" customFormat="1" ht="22.5" customHeight="1">
      <c r="B301" s="35"/>
      <c r="C301" s="245" t="s">
        <v>341</v>
      </c>
      <c r="D301" s="245" t="s">
        <v>970</v>
      </c>
      <c r="E301" s="246" t="s">
        <v>5862</v>
      </c>
      <c r="F301" s="247" t="s">
        <v>5863</v>
      </c>
      <c r="G301" s="248" t="s">
        <v>5857</v>
      </c>
      <c r="H301" s="249">
        <v>2</v>
      </c>
      <c r="I301" s="250"/>
      <c r="J301" s="251">
        <f>ROUND(I301*H301,2)</f>
        <v>0</v>
      </c>
      <c r="K301" s="247" t="s">
        <v>5195</v>
      </c>
      <c r="L301" s="252"/>
      <c r="M301" s="253" t="s">
        <v>19</v>
      </c>
      <c r="N301" s="254" t="s">
        <v>46</v>
      </c>
      <c r="O301" s="61"/>
      <c r="P301" s="192">
        <f>O301*H301</f>
        <v>0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AR301" s="18" t="s">
        <v>230</v>
      </c>
      <c r="AT301" s="18" t="s">
        <v>970</v>
      </c>
      <c r="AU301" s="18" t="s">
        <v>85</v>
      </c>
      <c r="AY301" s="18" t="s">
        <v>178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83</v>
      </c>
      <c r="BK301" s="194">
        <f>ROUND(I301*H301,2)</f>
        <v>0</v>
      </c>
      <c r="BL301" s="18" t="s">
        <v>185</v>
      </c>
      <c r="BM301" s="18" t="s">
        <v>5864</v>
      </c>
    </row>
    <row r="302" spans="2:65" s="1" customFormat="1" ht="11.25">
      <c r="B302" s="35"/>
      <c r="C302" s="36"/>
      <c r="D302" s="195" t="s">
        <v>187</v>
      </c>
      <c r="E302" s="36"/>
      <c r="F302" s="196" t="s">
        <v>5863</v>
      </c>
      <c r="G302" s="36"/>
      <c r="H302" s="36"/>
      <c r="I302" s="113"/>
      <c r="J302" s="36"/>
      <c r="K302" s="36"/>
      <c r="L302" s="39"/>
      <c r="M302" s="197"/>
      <c r="N302" s="61"/>
      <c r="O302" s="61"/>
      <c r="P302" s="61"/>
      <c r="Q302" s="61"/>
      <c r="R302" s="61"/>
      <c r="S302" s="61"/>
      <c r="T302" s="62"/>
      <c r="AT302" s="18" t="s">
        <v>187</v>
      </c>
      <c r="AU302" s="18" t="s">
        <v>85</v>
      </c>
    </row>
    <row r="303" spans="2:65" s="11" customFormat="1" ht="22.9" customHeight="1">
      <c r="B303" s="167"/>
      <c r="C303" s="168"/>
      <c r="D303" s="169" t="s">
        <v>74</v>
      </c>
      <c r="E303" s="181" t="s">
        <v>209</v>
      </c>
      <c r="F303" s="181" t="s">
        <v>4049</v>
      </c>
      <c r="G303" s="168"/>
      <c r="H303" s="168"/>
      <c r="I303" s="171"/>
      <c r="J303" s="182">
        <f>BK303</f>
        <v>0</v>
      </c>
      <c r="K303" s="168"/>
      <c r="L303" s="173"/>
      <c r="M303" s="174"/>
      <c r="N303" s="175"/>
      <c r="O303" s="175"/>
      <c r="P303" s="176">
        <f>SUM(P304:P311)</f>
        <v>0</v>
      </c>
      <c r="Q303" s="175"/>
      <c r="R303" s="176">
        <f>SUM(R304:R311)</f>
        <v>21.048000000000002</v>
      </c>
      <c r="S303" s="175"/>
      <c r="T303" s="177">
        <f>SUM(T304:T311)</f>
        <v>0</v>
      </c>
      <c r="AR303" s="178" t="s">
        <v>83</v>
      </c>
      <c r="AT303" s="179" t="s">
        <v>74</v>
      </c>
      <c r="AU303" s="179" t="s">
        <v>83</v>
      </c>
      <c r="AY303" s="178" t="s">
        <v>178</v>
      </c>
      <c r="BK303" s="180">
        <f>SUM(BK304:BK311)</f>
        <v>0</v>
      </c>
    </row>
    <row r="304" spans="2:65" s="1" customFormat="1" ht="16.5" customHeight="1">
      <c r="B304" s="35"/>
      <c r="C304" s="183" t="s">
        <v>346</v>
      </c>
      <c r="D304" s="183" t="s">
        <v>180</v>
      </c>
      <c r="E304" s="184" t="s">
        <v>5865</v>
      </c>
      <c r="F304" s="185" t="s">
        <v>5866</v>
      </c>
      <c r="G304" s="186" t="s">
        <v>183</v>
      </c>
      <c r="H304" s="187">
        <v>40</v>
      </c>
      <c r="I304" s="188"/>
      <c r="J304" s="189">
        <f>ROUND(I304*H304,2)</f>
        <v>0</v>
      </c>
      <c r="K304" s="185" t="s">
        <v>184</v>
      </c>
      <c r="L304" s="39"/>
      <c r="M304" s="190" t="s">
        <v>19</v>
      </c>
      <c r="N304" s="191" t="s">
        <v>46</v>
      </c>
      <c r="O304" s="61"/>
      <c r="P304" s="192">
        <f>O304*H304</f>
        <v>0</v>
      </c>
      <c r="Q304" s="192">
        <v>0.26244000000000001</v>
      </c>
      <c r="R304" s="192">
        <f>Q304*H304</f>
        <v>10.4976</v>
      </c>
      <c r="S304" s="192">
        <v>0</v>
      </c>
      <c r="T304" s="193">
        <f>S304*H304</f>
        <v>0</v>
      </c>
      <c r="AR304" s="18" t="s">
        <v>185</v>
      </c>
      <c r="AT304" s="18" t="s">
        <v>180</v>
      </c>
      <c r="AU304" s="18" t="s">
        <v>85</v>
      </c>
      <c r="AY304" s="18" t="s">
        <v>178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83</v>
      </c>
      <c r="BK304" s="194">
        <f>ROUND(I304*H304,2)</f>
        <v>0</v>
      </c>
      <c r="BL304" s="18" t="s">
        <v>185</v>
      </c>
      <c r="BM304" s="18" t="s">
        <v>5867</v>
      </c>
    </row>
    <row r="305" spans="2:65" s="1" customFormat="1" ht="19.5">
      <c r="B305" s="35"/>
      <c r="C305" s="36"/>
      <c r="D305" s="195" t="s">
        <v>187</v>
      </c>
      <c r="E305" s="36"/>
      <c r="F305" s="196" t="s">
        <v>5868</v>
      </c>
      <c r="G305" s="36"/>
      <c r="H305" s="36"/>
      <c r="I305" s="113"/>
      <c r="J305" s="36"/>
      <c r="K305" s="36"/>
      <c r="L305" s="39"/>
      <c r="M305" s="197"/>
      <c r="N305" s="61"/>
      <c r="O305" s="61"/>
      <c r="P305" s="61"/>
      <c r="Q305" s="61"/>
      <c r="R305" s="61"/>
      <c r="S305" s="61"/>
      <c r="T305" s="62"/>
      <c r="AT305" s="18" t="s">
        <v>187</v>
      </c>
      <c r="AU305" s="18" t="s">
        <v>85</v>
      </c>
    </row>
    <row r="306" spans="2:65" s="12" customFormat="1" ht="11.25">
      <c r="B306" s="198"/>
      <c r="C306" s="199"/>
      <c r="D306" s="195" t="s">
        <v>189</v>
      </c>
      <c r="E306" s="200" t="s">
        <v>19</v>
      </c>
      <c r="F306" s="201" t="s">
        <v>5869</v>
      </c>
      <c r="G306" s="199"/>
      <c r="H306" s="200" t="s">
        <v>19</v>
      </c>
      <c r="I306" s="202"/>
      <c r="J306" s="199"/>
      <c r="K306" s="199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189</v>
      </c>
      <c r="AU306" s="207" t="s">
        <v>85</v>
      </c>
      <c r="AV306" s="12" t="s">
        <v>83</v>
      </c>
      <c r="AW306" s="12" t="s">
        <v>35</v>
      </c>
      <c r="AX306" s="12" t="s">
        <v>75</v>
      </c>
      <c r="AY306" s="207" t="s">
        <v>178</v>
      </c>
    </row>
    <row r="307" spans="2:65" s="13" customFormat="1" ht="11.25">
      <c r="B307" s="208"/>
      <c r="C307" s="209"/>
      <c r="D307" s="195" t="s">
        <v>189</v>
      </c>
      <c r="E307" s="210" t="s">
        <v>19</v>
      </c>
      <c r="F307" s="211" t="s">
        <v>5726</v>
      </c>
      <c r="G307" s="209"/>
      <c r="H307" s="212">
        <v>40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189</v>
      </c>
      <c r="AU307" s="218" t="s">
        <v>85</v>
      </c>
      <c r="AV307" s="13" t="s">
        <v>85</v>
      </c>
      <c r="AW307" s="13" t="s">
        <v>35</v>
      </c>
      <c r="AX307" s="13" t="s">
        <v>83</v>
      </c>
      <c r="AY307" s="218" t="s">
        <v>178</v>
      </c>
    </row>
    <row r="308" spans="2:65" s="1" customFormat="1" ht="16.5" customHeight="1">
      <c r="B308" s="35"/>
      <c r="C308" s="183" t="s">
        <v>350</v>
      </c>
      <c r="D308" s="183" t="s">
        <v>180</v>
      </c>
      <c r="E308" s="184" t="s">
        <v>5870</v>
      </c>
      <c r="F308" s="185" t="s">
        <v>5871</v>
      </c>
      <c r="G308" s="186" t="s">
        <v>183</v>
      </c>
      <c r="H308" s="187">
        <v>40</v>
      </c>
      <c r="I308" s="188"/>
      <c r="J308" s="189">
        <f>ROUND(I308*H308,2)</f>
        <v>0</v>
      </c>
      <c r="K308" s="185" t="s">
        <v>184</v>
      </c>
      <c r="L308" s="39"/>
      <c r="M308" s="190" t="s">
        <v>19</v>
      </c>
      <c r="N308" s="191" t="s">
        <v>46</v>
      </c>
      <c r="O308" s="61"/>
      <c r="P308" s="192">
        <f>O308*H308</f>
        <v>0</v>
      </c>
      <c r="Q308" s="192">
        <v>0.26375999999999999</v>
      </c>
      <c r="R308" s="192">
        <f>Q308*H308</f>
        <v>10.5504</v>
      </c>
      <c r="S308" s="192">
        <v>0</v>
      </c>
      <c r="T308" s="193">
        <f>S308*H308</f>
        <v>0</v>
      </c>
      <c r="AR308" s="18" t="s">
        <v>185</v>
      </c>
      <c r="AT308" s="18" t="s">
        <v>180</v>
      </c>
      <c r="AU308" s="18" t="s">
        <v>85</v>
      </c>
      <c r="AY308" s="18" t="s">
        <v>178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8" t="s">
        <v>83</v>
      </c>
      <c r="BK308" s="194">
        <f>ROUND(I308*H308,2)</f>
        <v>0</v>
      </c>
      <c r="BL308" s="18" t="s">
        <v>185</v>
      </c>
      <c r="BM308" s="18" t="s">
        <v>5872</v>
      </c>
    </row>
    <row r="309" spans="2:65" s="1" customFormat="1" ht="19.5">
      <c r="B309" s="35"/>
      <c r="C309" s="36"/>
      <c r="D309" s="195" t="s">
        <v>187</v>
      </c>
      <c r="E309" s="36"/>
      <c r="F309" s="196" t="s">
        <v>5873</v>
      </c>
      <c r="G309" s="36"/>
      <c r="H309" s="36"/>
      <c r="I309" s="113"/>
      <c r="J309" s="36"/>
      <c r="K309" s="36"/>
      <c r="L309" s="39"/>
      <c r="M309" s="197"/>
      <c r="N309" s="61"/>
      <c r="O309" s="61"/>
      <c r="P309" s="61"/>
      <c r="Q309" s="61"/>
      <c r="R309" s="61"/>
      <c r="S309" s="61"/>
      <c r="T309" s="62"/>
      <c r="AT309" s="18" t="s">
        <v>187</v>
      </c>
      <c r="AU309" s="18" t="s">
        <v>85</v>
      </c>
    </row>
    <row r="310" spans="2:65" s="12" customFormat="1" ht="11.25">
      <c r="B310" s="198"/>
      <c r="C310" s="199"/>
      <c r="D310" s="195" t="s">
        <v>189</v>
      </c>
      <c r="E310" s="200" t="s">
        <v>19</v>
      </c>
      <c r="F310" s="201" t="s">
        <v>5874</v>
      </c>
      <c r="G310" s="199"/>
      <c r="H310" s="200" t="s">
        <v>19</v>
      </c>
      <c r="I310" s="202"/>
      <c r="J310" s="199"/>
      <c r="K310" s="199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189</v>
      </c>
      <c r="AU310" s="207" t="s">
        <v>85</v>
      </c>
      <c r="AV310" s="12" t="s">
        <v>83</v>
      </c>
      <c r="AW310" s="12" t="s">
        <v>35</v>
      </c>
      <c r="AX310" s="12" t="s">
        <v>75</v>
      </c>
      <c r="AY310" s="207" t="s">
        <v>178</v>
      </c>
    </row>
    <row r="311" spans="2:65" s="13" customFormat="1" ht="11.25">
      <c r="B311" s="208"/>
      <c r="C311" s="209"/>
      <c r="D311" s="195" t="s">
        <v>189</v>
      </c>
      <c r="E311" s="210" t="s">
        <v>19</v>
      </c>
      <c r="F311" s="211" t="s">
        <v>5726</v>
      </c>
      <c r="G311" s="209"/>
      <c r="H311" s="212">
        <v>40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189</v>
      </c>
      <c r="AU311" s="218" t="s">
        <v>85</v>
      </c>
      <c r="AV311" s="13" t="s">
        <v>85</v>
      </c>
      <c r="AW311" s="13" t="s">
        <v>35</v>
      </c>
      <c r="AX311" s="13" t="s">
        <v>83</v>
      </c>
      <c r="AY311" s="218" t="s">
        <v>178</v>
      </c>
    </row>
    <row r="312" spans="2:65" s="11" customFormat="1" ht="22.9" customHeight="1">
      <c r="B312" s="167"/>
      <c r="C312" s="168"/>
      <c r="D312" s="169" t="s">
        <v>74</v>
      </c>
      <c r="E312" s="181" t="s">
        <v>230</v>
      </c>
      <c r="F312" s="181" t="s">
        <v>5016</v>
      </c>
      <c r="G312" s="168"/>
      <c r="H312" s="168"/>
      <c r="I312" s="171"/>
      <c r="J312" s="182">
        <f>BK312</f>
        <v>0</v>
      </c>
      <c r="K312" s="168"/>
      <c r="L312" s="173"/>
      <c r="M312" s="174"/>
      <c r="N312" s="175"/>
      <c r="O312" s="175"/>
      <c r="P312" s="176">
        <f>SUM(P313:P385)</f>
        <v>0</v>
      </c>
      <c r="Q312" s="175"/>
      <c r="R312" s="176">
        <f>SUM(R313:R385)</f>
        <v>12.970853999999999</v>
      </c>
      <c r="S312" s="175"/>
      <c r="T312" s="177">
        <f>SUM(T313:T385)</f>
        <v>0</v>
      </c>
      <c r="AR312" s="178" t="s">
        <v>83</v>
      </c>
      <c r="AT312" s="179" t="s">
        <v>74</v>
      </c>
      <c r="AU312" s="179" t="s">
        <v>83</v>
      </c>
      <c r="AY312" s="178" t="s">
        <v>178</v>
      </c>
      <c r="BK312" s="180">
        <f>SUM(BK313:BK385)</f>
        <v>0</v>
      </c>
    </row>
    <row r="313" spans="2:65" s="1" customFormat="1" ht="16.5" customHeight="1">
      <c r="B313" s="35"/>
      <c r="C313" s="183" t="s">
        <v>359</v>
      </c>
      <c r="D313" s="183" t="s">
        <v>180</v>
      </c>
      <c r="E313" s="184" t="s">
        <v>5875</v>
      </c>
      <c r="F313" s="185" t="s">
        <v>5876</v>
      </c>
      <c r="G313" s="186" t="s">
        <v>496</v>
      </c>
      <c r="H313" s="187">
        <v>33.1</v>
      </c>
      <c r="I313" s="188"/>
      <c r="J313" s="189">
        <f>ROUND(I313*H313,2)</f>
        <v>0</v>
      </c>
      <c r="K313" s="185" t="s">
        <v>184</v>
      </c>
      <c r="L313" s="39"/>
      <c r="M313" s="190" t="s">
        <v>19</v>
      </c>
      <c r="N313" s="191" t="s">
        <v>46</v>
      </c>
      <c r="O313" s="61"/>
      <c r="P313" s="192">
        <f>O313*H313</f>
        <v>0</v>
      </c>
      <c r="Q313" s="192">
        <v>1.7799999999999999E-3</v>
      </c>
      <c r="R313" s="192">
        <f>Q313*H313</f>
        <v>5.8917999999999998E-2</v>
      </c>
      <c r="S313" s="192">
        <v>0</v>
      </c>
      <c r="T313" s="193">
        <f>S313*H313</f>
        <v>0</v>
      </c>
      <c r="AR313" s="18" t="s">
        <v>185</v>
      </c>
      <c r="AT313" s="18" t="s">
        <v>180</v>
      </c>
      <c r="AU313" s="18" t="s">
        <v>85</v>
      </c>
      <c r="AY313" s="18" t="s">
        <v>178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8" t="s">
        <v>83</v>
      </c>
      <c r="BK313" s="194">
        <f>ROUND(I313*H313,2)</f>
        <v>0</v>
      </c>
      <c r="BL313" s="18" t="s">
        <v>185</v>
      </c>
      <c r="BM313" s="18" t="s">
        <v>5877</v>
      </c>
    </row>
    <row r="314" spans="2:65" s="1" customFormat="1" ht="19.5">
      <c r="B314" s="35"/>
      <c r="C314" s="36"/>
      <c r="D314" s="195" t="s">
        <v>187</v>
      </c>
      <c r="E314" s="36"/>
      <c r="F314" s="196" t="s">
        <v>5878</v>
      </c>
      <c r="G314" s="36"/>
      <c r="H314" s="36"/>
      <c r="I314" s="113"/>
      <c r="J314" s="36"/>
      <c r="K314" s="36"/>
      <c r="L314" s="39"/>
      <c r="M314" s="197"/>
      <c r="N314" s="61"/>
      <c r="O314" s="61"/>
      <c r="P314" s="61"/>
      <c r="Q314" s="61"/>
      <c r="R314" s="61"/>
      <c r="S314" s="61"/>
      <c r="T314" s="62"/>
      <c r="AT314" s="18" t="s">
        <v>187</v>
      </c>
      <c r="AU314" s="18" t="s">
        <v>85</v>
      </c>
    </row>
    <row r="315" spans="2:65" s="12" customFormat="1" ht="11.25">
      <c r="B315" s="198"/>
      <c r="C315" s="199"/>
      <c r="D315" s="195" t="s">
        <v>189</v>
      </c>
      <c r="E315" s="200" t="s">
        <v>19</v>
      </c>
      <c r="F315" s="201" t="s">
        <v>5879</v>
      </c>
      <c r="G315" s="199"/>
      <c r="H315" s="200" t="s">
        <v>19</v>
      </c>
      <c r="I315" s="202"/>
      <c r="J315" s="199"/>
      <c r="K315" s="199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189</v>
      </c>
      <c r="AU315" s="207" t="s">
        <v>85</v>
      </c>
      <c r="AV315" s="12" t="s">
        <v>83</v>
      </c>
      <c r="AW315" s="12" t="s">
        <v>35</v>
      </c>
      <c r="AX315" s="12" t="s">
        <v>75</v>
      </c>
      <c r="AY315" s="207" t="s">
        <v>178</v>
      </c>
    </row>
    <row r="316" spans="2:65" s="13" customFormat="1" ht="11.25">
      <c r="B316" s="208"/>
      <c r="C316" s="209"/>
      <c r="D316" s="195" t="s">
        <v>189</v>
      </c>
      <c r="E316" s="210" t="s">
        <v>19</v>
      </c>
      <c r="F316" s="211" t="s">
        <v>5880</v>
      </c>
      <c r="G316" s="209"/>
      <c r="H316" s="212">
        <v>13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189</v>
      </c>
      <c r="AU316" s="218" t="s">
        <v>85</v>
      </c>
      <c r="AV316" s="13" t="s">
        <v>85</v>
      </c>
      <c r="AW316" s="13" t="s">
        <v>35</v>
      </c>
      <c r="AX316" s="13" t="s">
        <v>75</v>
      </c>
      <c r="AY316" s="218" t="s">
        <v>178</v>
      </c>
    </row>
    <row r="317" spans="2:65" s="13" customFormat="1" ht="11.25">
      <c r="B317" s="208"/>
      <c r="C317" s="209"/>
      <c r="D317" s="195" t="s">
        <v>189</v>
      </c>
      <c r="E317" s="210" t="s">
        <v>19</v>
      </c>
      <c r="F317" s="211" t="s">
        <v>5881</v>
      </c>
      <c r="G317" s="209"/>
      <c r="H317" s="212">
        <v>5.6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189</v>
      </c>
      <c r="AU317" s="218" t="s">
        <v>85</v>
      </c>
      <c r="AV317" s="13" t="s">
        <v>85</v>
      </c>
      <c r="AW317" s="13" t="s">
        <v>35</v>
      </c>
      <c r="AX317" s="13" t="s">
        <v>75</v>
      </c>
      <c r="AY317" s="218" t="s">
        <v>178</v>
      </c>
    </row>
    <row r="318" spans="2:65" s="13" customFormat="1" ht="11.25">
      <c r="B318" s="208"/>
      <c r="C318" s="209"/>
      <c r="D318" s="195" t="s">
        <v>189</v>
      </c>
      <c r="E318" s="210" t="s">
        <v>19</v>
      </c>
      <c r="F318" s="211" t="s">
        <v>5882</v>
      </c>
      <c r="G318" s="209"/>
      <c r="H318" s="212">
        <v>3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85</v>
      </c>
      <c r="AV318" s="13" t="s">
        <v>85</v>
      </c>
      <c r="AW318" s="13" t="s">
        <v>35</v>
      </c>
      <c r="AX318" s="13" t="s">
        <v>75</v>
      </c>
      <c r="AY318" s="218" t="s">
        <v>178</v>
      </c>
    </row>
    <row r="319" spans="2:65" s="15" customFormat="1" ht="11.25">
      <c r="B319" s="230"/>
      <c r="C319" s="231"/>
      <c r="D319" s="195" t="s">
        <v>189</v>
      </c>
      <c r="E319" s="232" t="s">
        <v>19</v>
      </c>
      <c r="F319" s="233" t="s">
        <v>274</v>
      </c>
      <c r="G319" s="231"/>
      <c r="H319" s="234">
        <v>21.6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189</v>
      </c>
      <c r="AU319" s="240" t="s">
        <v>85</v>
      </c>
      <c r="AV319" s="15" t="s">
        <v>198</v>
      </c>
      <c r="AW319" s="15" t="s">
        <v>35</v>
      </c>
      <c r="AX319" s="15" t="s">
        <v>75</v>
      </c>
      <c r="AY319" s="240" t="s">
        <v>178</v>
      </c>
    </row>
    <row r="320" spans="2:65" s="13" customFormat="1" ht="11.25">
      <c r="B320" s="208"/>
      <c r="C320" s="209"/>
      <c r="D320" s="195" t="s">
        <v>189</v>
      </c>
      <c r="E320" s="210" t="s">
        <v>19</v>
      </c>
      <c r="F320" s="211" t="s">
        <v>5883</v>
      </c>
      <c r="G320" s="209"/>
      <c r="H320" s="212">
        <v>7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189</v>
      </c>
      <c r="AU320" s="218" t="s">
        <v>85</v>
      </c>
      <c r="AV320" s="13" t="s">
        <v>85</v>
      </c>
      <c r="AW320" s="13" t="s">
        <v>35</v>
      </c>
      <c r="AX320" s="13" t="s">
        <v>75</v>
      </c>
      <c r="AY320" s="218" t="s">
        <v>178</v>
      </c>
    </row>
    <row r="321" spans="2:65" s="13" customFormat="1" ht="11.25">
      <c r="B321" s="208"/>
      <c r="C321" s="209"/>
      <c r="D321" s="195" t="s">
        <v>189</v>
      </c>
      <c r="E321" s="210" t="s">
        <v>19</v>
      </c>
      <c r="F321" s="211" t="s">
        <v>5884</v>
      </c>
      <c r="G321" s="209"/>
      <c r="H321" s="212">
        <v>4.5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189</v>
      </c>
      <c r="AU321" s="218" t="s">
        <v>85</v>
      </c>
      <c r="AV321" s="13" t="s">
        <v>85</v>
      </c>
      <c r="AW321" s="13" t="s">
        <v>35</v>
      </c>
      <c r="AX321" s="13" t="s">
        <v>75</v>
      </c>
      <c r="AY321" s="218" t="s">
        <v>178</v>
      </c>
    </row>
    <row r="322" spans="2:65" s="15" customFormat="1" ht="11.25">
      <c r="B322" s="230"/>
      <c r="C322" s="231"/>
      <c r="D322" s="195" t="s">
        <v>189</v>
      </c>
      <c r="E322" s="232" t="s">
        <v>19</v>
      </c>
      <c r="F322" s="233" t="s">
        <v>274</v>
      </c>
      <c r="G322" s="231"/>
      <c r="H322" s="234">
        <v>11.5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189</v>
      </c>
      <c r="AU322" s="240" t="s">
        <v>85</v>
      </c>
      <c r="AV322" s="15" t="s">
        <v>198</v>
      </c>
      <c r="AW322" s="15" t="s">
        <v>35</v>
      </c>
      <c r="AX322" s="15" t="s">
        <v>75</v>
      </c>
      <c r="AY322" s="240" t="s">
        <v>178</v>
      </c>
    </row>
    <row r="323" spans="2:65" s="14" customFormat="1" ht="11.25">
      <c r="B323" s="219"/>
      <c r="C323" s="220"/>
      <c r="D323" s="195" t="s">
        <v>189</v>
      </c>
      <c r="E323" s="221" t="s">
        <v>19</v>
      </c>
      <c r="F323" s="222" t="s">
        <v>258</v>
      </c>
      <c r="G323" s="220"/>
      <c r="H323" s="223">
        <v>33.1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189</v>
      </c>
      <c r="AU323" s="229" t="s">
        <v>85</v>
      </c>
      <c r="AV323" s="14" t="s">
        <v>185</v>
      </c>
      <c r="AW323" s="14" t="s">
        <v>35</v>
      </c>
      <c r="AX323" s="14" t="s">
        <v>83</v>
      </c>
      <c r="AY323" s="229" t="s">
        <v>178</v>
      </c>
    </row>
    <row r="324" spans="2:65" s="1" customFormat="1" ht="16.5" customHeight="1">
      <c r="B324" s="35"/>
      <c r="C324" s="183" t="s">
        <v>374</v>
      </c>
      <c r="D324" s="183" t="s">
        <v>180</v>
      </c>
      <c r="E324" s="184" t="s">
        <v>5885</v>
      </c>
      <c r="F324" s="185" t="s">
        <v>5886</v>
      </c>
      <c r="G324" s="186" t="s">
        <v>496</v>
      </c>
      <c r="H324" s="187">
        <v>37.200000000000003</v>
      </c>
      <c r="I324" s="188"/>
      <c r="J324" s="189">
        <f>ROUND(I324*H324,2)</f>
        <v>0</v>
      </c>
      <c r="K324" s="185" t="s">
        <v>184</v>
      </c>
      <c r="L324" s="39"/>
      <c r="M324" s="190" t="s">
        <v>19</v>
      </c>
      <c r="N324" s="191" t="s">
        <v>46</v>
      </c>
      <c r="O324" s="61"/>
      <c r="P324" s="192">
        <f>O324*H324</f>
        <v>0</v>
      </c>
      <c r="Q324" s="192">
        <v>2.6800000000000001E-3</v>
      </c>
      <c r="R324" s="192">
        <f>Q324*H324</f>
        <v>9.9696000000000007E-2</v>
      </c>
      <c r="S324" s="192">
        <v>0</v>
      </c>
      <c r="T324" s="193">
        <f>S324*H324</f>
        <v>0</v>
      </c>
      <c r="AR324" s="18" t="s">
        <v>185</v>
      </c>
      <c r="AT324" s="18" t="s">
        <v>180</v>
      </c>
      <c r="AU324" s="18" t="s">
        <v>85</v>
      </c>
      <c r="AY324" s="18" t="s">
        <v>178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8" t="s">
        <v>83</v>
      </c>
      <c r="BK324" s="194">
        <f>ROUND(I324*H324,2)</f>
        <v>0</v>
      </c>
      <c r="BL324" s="18" t="s">
        <v>185</v>
      </c>
      <c r="BM324" s="18" t="s">
        <v>5887</v>
      </c>
    </row>
    <row r="325" spans="2:65" s="1" customFormat="1" ht="19.5">
      <c r="B325" s="35"/>
      <c r="C325" s="36"/>
      <c r="D325" s="195" t="s">
        <v>187</v>
      </c>
      <c r="E325" s="36"/>
      <c r="F325" s="196" t="s">
        <v>5888</v>
      </c>
      <c r="G325" s="36"/>
      <c r="H325" s="36"/>
      <c r="I325" s="113"/>
      <c r="J325" s="36"/>
      <c r="K325" s="36"/>
      <c r="L325" s="39"/>
      <c r="M325" s="197"/>
      <c r="N325" s="61"/>
      <c r="O325" s="61"/>
      <c r="P325" s="61"/>
      <c r="Q325" s="61"/>
      <c r="R325" s="61"/>
      <c r="S325" s="61"/>
      <c r="T325" s="62"/>
      <c r="AT325" s="18" t="s">
        <v>187</v>
      </c>
      <c r="AU325" s="18" t="s">
        <v>85</v>
      </c>
    </row>
    <row r="326" spans="2:65" s="12" customFormat="1" ht="11.25">
      <c r="B326" s="198"/>
      <c r="C326" s="199"/>
      <c r="D326" s="195" t="s">
        <v>189</v>
      </c>
      <c r="E326" s="200" t="s">
        <v>19</v>
      </c>
      <c r="F326" s="201" t="s">
        <v>5889</v>
      </c>
      <c r="G326" s="199"/>
      <c r="H326" s="200" t="s">
        <v>19</v>
      </c>
      <c r="I326" s="202"/>
      <c r="J326" s="199"/>
      <c r="K326" s="199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189</v>
      </c>
      <c r="AU326" s="207" t="s">
        <v>85</v>
      </c>
      <c r="AV326" s="12" t="s">
        <v>83</v>
      </c>
      <c r="AW326" s="12" t="s">
        <v>35</v>
      </c>
      <c r="AX326" s="12" t="s">
        <v>75</v>
      </c>
      <c r="AY326" s="207" t="s">
        <v>178</v>
      </c>
    </row>
    <row r="327" spans="2:65" s="13" customFormat="1" ht="11.25">
      <c r="B327" s="208"/>
      <c r="C327" s="209"/>
      <c r="D327" s="195" t="s">
        <v>189</v>
      </c>
      <c r="E327" s="210" t="s">
        <v>19</v>
      </c>
      <c r="F327" s="211" t="s">
        <v>5890</v>
      </c>
      <c r="G327" s="209"/>
      <c r="H327" s="212">
        <v>12.6</v>
      </c>
      <c r="I327" s="213"/>
      <c r="J327" s="209"/>
      <c r="K327" s="209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189</v>
      </c>
      <c r="AU327" s="218" t="s">
        <v>85</v>
      </c>
      <c r="AV327" s="13" t="s">
        <v>85</v>
      </c>
      <c r="AW327" s="13" t="s">
        <v>35</v>
      </c>
      <c r="AX327" s="13" t="s">
        <v>75</v>
      </c>
      <c r="AY327" s="218" t="s">
        <v>178</v>
      </c>
    </row>
    <row r="328" spans="2:65" s="13" customFormat="1" ht="11.25">
      <c r="B328" s="208"/>
      <c r="C328" s="209"/>
      <c r="D328" s="195" t="s">
        <v>189</v>
      </c>
      <c r="E328" s="210" t="s">
        <v>19</v>
      </c>
      <c r="F328" s="211" t="s">
        <v>5891</v>
      </c>
      <c r="G328" s="209"/>
      <c r="H328" s="212">
        <v>13.3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189</v>
      </c>
      <c r="AU328" s="218" t="s">
        <v>85</v>
      </c>
      <c r="AV328" s="13" t="s">
        <v>85</v>
      </c>
      <c r="AW328" s="13" t="s">
        <v>35</v>
      </c>
      <c r="AX328" s="13" t="s">
        <v>75</v>
      </c>
      <c r="AY328" s="218" t="s">
        <v>178</v>
      </c>
    </row>
    <row r="329" spans="2:65" s="13" customFormat="1" ht="11.25">
      <c r="B329" s="208"/>
      <c r="C329" s="209"/>
      <c r="D329" s="195" t="s">
        <v>189</v>
      </c>
      <c r="E329" s="210" t="s">
        <v>19</v>
      </c>
      <c r="F329" s="211" t="s">
        <v>5892</v>
      </c>
      <c r="G329" s="209"/>
      <c r="H329" s="212">
        <v>11.3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189</v>
      </c>
      <c r="AU329" s="218" t="s">
        <v>85</v>
      </c>
      <c r="AV329" s="13" t="s">
        <v>85</v>
      </c>
      <c r="AW329" s="13" t="s">
        <v>35</v>
      </c>
      <c r="AX329" s="13" t="s">
        <v>75</v>
      </c>
      <c r="AY329" s="218" t="s">
        <v>178</v>
      </c>
    </row>
    <row r="330" spans="2:65" s="14" customFormat="1" ht="11.25">
      <c r="B330" s="219"/>
      <c r="C330" s="220"/>
      <c r="D330" s="195" t="s">
        <v>189</v>
      </c>
      <c r="E330" s="221" t="s">
        <v>19</v>
      </c>
      <c r="F330" s="222" t="s">
        <v>258</v>
      </c>
      <c r="G330" s="220"/>
      <c r="H330" s="223">
        <v>37.200000000000003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189</v>
      </c>
      <c r="AU330" s="229" t="s">
        <v>85</v>
      </c>
      <c r="AV330" s="14" t="s">
        <v>185</v>
      </c>
      <c r="AW330" s="14" t="s">
        <v>35</v>
      </c>
      <c r="AX330" s="14" t="s">
        <v>83</v>
      </c>
      <c r="AY330" s="229" t="s">
        <v>178</v>
      </c>
    </row>
    <row r="331" spans="2:65" s="1" customFormat="1" ht="16.5" customHeight="1">
      <c r="B331" s="35"/>
      <c r="C331" s="183" t="s">
        <v>388</v>
      </c>
      <c r="D331" s="183" t="s">
        <v>180</v>
      </c>
      <c r="E331" s="184" t="s">
        <v>5080</v>
      </c>
      <c r="F331" s="185" t="s">
        <v>5081</v>
      </c>
      <c r="G331" s="186" t="s">
        <v>291</v>
      </c>
      <c r="H331" s="187">
        <v>10</v>
      </c>
      <c r="I331" s="188"/>
      <c r="J331" s="189">
        <f>ROUND(I331*H331,2)</f>
        <v>0</v>
      </c>
      <c r="K331" s="185" t="s">
        <v>184</v>
      </c>
      <c r="L331" s="39"/>
      <c r="M331" s="190" t="s">
        <v>19</v>
      </c>
      <c r="N331" s="191" t="s">
        <v>46</v>
      </c>
      <c r="O331" s="61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18" t="s">
        <v>185</v>
      </c>
      <c r="AT331" s="18" t="s">
        <v>180</v>
      </c>
      <c r="AU331" s="18" t="s">
        <v>85</v>
      </c>
      <c r="AY331" s="18" t="s">
        <v>178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83</v>
      </c>
      <c r="BK331" s="194">
        <f>ROUND(I331*H331,2)</f>
        <v>0</v>
      </c>
      <c r="BL331" s="18" t="s">
        <v>185</v>
      </c>
      <c r="BM331" s="18" t="s">
        <v>5893</v>
      </c>
    </row>
    <row r="332" spans="2:65" s="1" customFormat="1" ht="11.25">
      <c r="B332" s="35"/>
      <c r="C332" s="36"/>
      <c r="D332" s="195" t="s">
        <v>187</v>
      </c>
      <c r="E332" s="36"/>
      <c r="F332" s="196" t="s">
        <v>5083</v>
      </c>
      <c r="G332" s="36"/>
      <c r="H332" s="36"/>
      <c r="I332" s="113"/>
      <c r="J332" s="36"/>
      <c r="K332" s="36"/>
      <c r="L332" s="39"/>
      <c r="M332" s="197"/>
      <c r="N332" s="61"/>
      <c r="O332" s="61"/>
      <c r="P332" s="61"/>
      <c r="Q332" s="61"/>
      <c r="R332" s="61"/>
      <c r="S332" s="61"/>
      <c r="T332" s="62"/>
      <c r="AT332" s="18" t="s">
        <v>187</v>
      </c>
      <c r="AU332" s="18" t="s">
        <v>85</v>
      </c>
    </row>
    <row r="333" spans="2:65" s="13" customFormat="1" ht="11.25">
      <c r="B333" s="208"/>
      <c r="C333" s="209"/>
      <c r="D333" s="195" t="s">
        <v>189</v>
      </c>
      <c r="E333" s="210" t="s">
        <v>19</v>
      </c>
      <c r="F333" s="211" t="s">
        <v>5894</v>
      </c>
      <c r="G333" s="209"/>
      <c r="H333" s="212">
        <v>4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189</v>
      </c>
      <c r="AU333" s="218" t="s">
        <v>85</v>
      </c>
      <c r="AV333" s="13" t="s">
        <v>85</v>
      </c>
      <c r="AW333" s="13" t="s">
        <v>35</v>
      </c>
      <c r="AX333" s="13" t="s">
        <v>75</v>
      </c>
      <c r="AY333" s="218" t="s">
        <v>178</v>
      </c>
    </row>
    <row r="334" spans="2:65" s="13" customFormat="1" ht="11.25">
      <c r="B334" s="208"/>
      <c r="C334" s="209"/>
      <c r="D334" s="195" t="s">
        <v>189</v>
      </c>
      <c r="E334" s="210" t="s">
        <v>19</v>
      </c>
      <c r="F334" s="211" t="s">
        <v>5895</v>
      </c>
      <c r="G334" s="209"/>
      <c r="H334" s="212">
        <v>3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189</v>
      </c>
      <c r="AU334" s="218" t="s">
        <v>85</v>
      </c>
      <c r="AV334" s="13" t="s">
        <v>85</v>
      </c>
      <c r="AW334" s="13" t="s">
        <v>35</v>
      </c>
      <c r="AX334" s="13" t="s">
        <v>75</v>
      </c>
      <c r="AY334" s="218" t="s">
        <v>178</v>
      </c>
    </row>
    <row r="335" spans="2:65" s="13" customFormat="1" ht="11.25">
      <c r="B335" s="208"/>
      <c r="C335" s="209"/>
      <c r="D335" s="195" t="s">
        <v>189</v>
      </c>
      <c r="E335" s="210" t="s">
        <v>19</v>
      </c>
      <c r="F335" s="211" t="s">
        <v>5896</v>
      </c>
      <c r="G335" s="209"/>
      <c r="H335" s="212">
        <v>3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189</v>
      </c>
      <c r="AU335" s="218" t="s">
        <v>85</v>
      </c>
      <c r="AV335" s="13" t="s">
        <v>85</v>
      </c>
      <c r="AW335" s="13" t="s">
        <v>35</v>
      </c>
      <c r="AX335" s="13" t="s">
        <v>75</v>
      </c>
      <c r="AY335" s="218" t="s">
        <v>178</v>
      </c>
    </row>
    <row r="336" spans="2:65" s="14" customFormat="1" ht="11.25">
      <c r="B336" s="219"/>
      <c r="C336" s="220"/>
      <c r="D336" s="195" t="s">
        <v>189</v>
      </c>
      <c r="E336" s="221" t="s">
        <v>19</v>
      </c>
      <c r="F336" s="222" t="s">
        <v>258</v>
      </c>
      <c r="G336" s="220"/>
      <c r="H336" s="223">
        <v>10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189</v>
      </c>
      <c r="AU336" s="229" t="s">
        <v>85</v>
      </c>
      <c r="AV336" s="14" t="s">
        <v>185</v>
      </c>
      <c r="AW336" s="14" t="s">
        <v>35</v>
      </c>
      <c r="AX336" s="14" t="s">
        <v>83</v>
      </c>
      <c r="AY336" s="229" t="s">
        <v>178</v>
      </c>
    </row>
    <row r="337" spans="2:65" s="1" customFormat="1" ht="16.5" customHeight="1">
      <c r="B337" s="35"/>
      <c r="C337" s="245" t="s">
        <v>393</v>
      </c>
      <c r="D337" s="245" t="s">
        <v>970</v>
      </c>
      <c r="E337" s="246" t="s">
        <v>5897</v>
      </c>
      <c r="F337" s="247" t="s">
        <v>5898</v>
      </c>
      <c r="G337" s="248" t="s">
        <v>291</v>
      </c>
      <c r="H337" s="249">
        <v>4</v>
      </c>
      <c r="I337" s="250"/>
      <c r="J337" s="251">
        <f>ROUND(I337*H337,2)</f>
        <v>0</v>
      </c>
      <c r="K337" s="247" t="s">
        <v>184</v>
      </c>
      <c r="L337" s="252"/>
      <c r="M337" s="253" t="s">
        <v>19</v>
      </c>
      <c r="N337" s="254" t="s">
        <v>46</v>
      </c>
      <c r="O337" s="61"/>
      <c r="P337" s="192">
        <f>O337*H337</f>
        <v>0</v>
      </c>
      <c r="Q337" s="192">
        <v>3.5E-4</v>
      </c>
      <c r="R337" s="192">
        <f>Q337*H337</f>
        <v>1.4E-3</v>
      </c>
      <c r="S337" s="192">
        <v>0</v>
      </c>
      <c r="T337" s="193">
        <f>S337*H337</f>
        <v>0</v>
      </c>
      <c r="AR337" s="18" t="s">
        <v>230</v>
      </c>
      <c r="AT337" s="18" t="s">
        <v>970</v>
      </c>
      <c r="AU337" s="18" t="s">
        <v>85</v>
      </c>
      <c r="AY337" s="18" t="s">
        <v>178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8" t="s">
        <v>83</v>
      </c>
      <c r="BK337" s="194">
        <f>ROUND(I337*H337,2)</f>
        <v>0</v>
      </c>
      <c r="BL337" s="18" t="s">
        <v>185</v>
      </c>
      <c r="BM337" s="18" t="s">
        <v>5899</v>
      </c>
    </row>
    <row r="338" spans="2:65" s="1" customFormat="1" ht="11.25">
      <c r="B338" s="35"/>
      <c r="C338" s="36"/>
      <c r="D338" s="195" t="s">
        <v>187</v>
      </c>
      <c r="E338" s="36"/>
      <c r="F338" s="196" t="s">
        <v>5898</v>
      </c>
      <c r="G338" s="36"/>
      <c r="H338" s="36"/>
      <c r="I338" s="113"/>
      <c r="J338" s="36"/>
      <c r="K338" s="36"/>
      <c r="L338" s="39"/>
      <c r="M338" s="197"/>
      <c r="N338" s="61"/>
      <c r="O338" s="61"/>
      <c r="P338" s="61"/>
      <c r="Q338" s="61"/>
      <c r="R338" s="61"/>
      <c r="S338" s="61"/>
      <c r="T338" s="62"/>
      <c r="AT338" s="18" t="s">
        <v>187</v>
      </c>
      <c r="AU338" s="18" t="s">
        <v>85</v>
      </c>
    </row>
    <row r="339" spans="2:65" s="1" customFormat="1" ht="16.5" customHeight="1">
      <c r="B339" s="35"/>
      <c r="C339" s="245" t="s">
        <v>398</v>
      </c>
      <c r="D339" s="245" t="s">
        <v>970</v>
      </c>
      <c r="E339" s="246" t="s">
        <v>5900</v>
      </c>
      <c r="F339" s="247" t="s">
        <v>5901</v>
      </c>
      <c r="G339" s="248" t="s">
        <v>291</v>
      </c>
      <c r="H339" s="249">
        <v>3</v>
      </c>
      <c r="I339" s="250"/>
      <c r="J339" s="251">
        <f>ROUND(I339*H339,2)</f>
        <v>0</v>
      </c>
      <c r="K339" s="247" t="s">
        <v>184</v>
      </c>
      <c r="L339" s="252"/>
      <c r="M339" s="253" t="s">
        <v>19</v>
      </c>
      <c r="N339" s="254" t="s">
        <v>46</v>
      </c>
      <c r="O339" s="61"/>
      <c r="P339" s="192">
        <f>O339*H339</f>
        <v>0</v>
      </c>
      <c r="Q339" s="192">
        <v>4.4999999999999999E-4</v>
      </c>
      <c r="R339" s="192">
        <f>Q339*H339</f>
        <v>1.3500000000000001E-3</v>
      </c>
      <c r="S339" s="192">
        <v>0</v>
      </c>
      <c r="T339" s="193">
        <f>S339*H339</f>
        <v>0</v>
      </c>
      <c r="AR339" s="18" t="s">
        <v>230</v>
      </c>
      <c r="AT339" s="18" t="s">
        <v>970</v>
      </c>
      <c r="AU339" s="18" t="s">
        <v>85</v>
      </c>
      <c r="AY339" s="18" t="s">
        <v>178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8" t="s">
        <v>83</v>
      </c>
      <c r="BK339" s="194">
        <f>ROUND(I339*H339,2)</f>
        <v>0</v>
      </c>
      <c r="BL339" s="18" t="s">
        <v>185</v>
      </c>
      <c r="BM339" s="18" t="s">
        <v>5902</v>
      </c>
    </row>
    <row r="340" spans="2:65" s="1" customFormat="1" ht="11.25">
      <c r="B340" s="35"/>
      <c r="C340" s="36"/>
      <c r="D340" s="195" t="s">
        <v>187</v>
      </c>
      <c r="E340" s="36"/>
      <c r="F340" s="196" t="s">
        <v>5901</v>
      </c>
      <c r="G340" s="36"/>
      <c r="H340" s="36"/>
      <c r="I340" s="113"/>
      <c r="J340" s="36"/>
      <c r="K340" s="36"/>
      <c r="L340" s="39"/>
      <c r="M340" s="197"/>
      <c r="N340" s="61"/>
      <c r="O340" s="61"/>
      <c r="P340" s="61"/>
      <c r="Q340" s="61"/>
      <c r="R340" s="61"/>
      <c r="S340" s="61"/>
      <c r="T340" s="62"/>
      <c r="AT340" s="18" t="s">
        <v>187</v>
      </c>
      <c r="AU340" s="18" t="s">
        <v>85</v>
      </c>
    </row>
    <row r="341" spans="2:65" s="1" customFormat="1" ht="16.5" customHeight="1">
      <c r="B341" s="35"/>
      <c r="C341" s="245" t="s">
        <v>403</v>
      </c>
      <c r="D341" s="245" t="s">
        <v>970</v>
      </c>
      <c r="E341" s="246" t="s">
        <v>5903</v>
      </c>
      <c r="F341" s="247" t="s">
        <v>5904</v>
      </c>
      <c r="G341" s="248" t="s">
        <v>291</v>
      </c>
      <c r="H341" s="249">
        <v>3</v>
      </c>
      <c r="I341" s="250"/>
      <c r="J341" s="251">
        <f>ROUND(I341*H341,2)</f>
        <v>0</v>
      </c>
      <c r="K341" s="247" t="s">
        <v>184</v>
      </c>
      <c r="L341" s="252"/>
      <c r="M341" s="253" t="s">
        <v>19</v>
      </c>
      <c r="N341" s="254" t="s">
        <v>46</v>
      </c>
      <c r="O341" s="61"/>
      <c r="P341" s="192">
        <f>O341*H341</f>
        <v>0</v>
      </c>
      <c r="Q341" s="192">
        <v>1.2099999999999999E-3</v>
      </c>
      <c r="R341" s="192">
        <f>Q341*H341</f>
        <v>3.6299999999999995E-3</v>
      </c>
      <c r="S341" s="192">
        <v>0</v>
      </c>
      <c r="T341" s="193">
        <f>S341*H341</f>
        <v>0</v>
      </c>
      <c r="AR341" s="18" t="s">
        <v>230</v>
      </c>
      <c r="AT341" s="18" t="s">
        <v>970</v>
      </c>
      <c r="AU341" s="18" t="s">
        <v>85</v>
      </c>
      <c r="AY341" s="18" t="s">
        <v>178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8" t="s">
        <v>83</v>
      </c>
      <c r="BK341" s="194">
        <f>ROUND(I341*H341,2)</f>
        <v>0</v>
      </c>
      <c r="BL341" s="18" t="s">
        <v>185</v>
      </c>
      <c r="BM341" s="18" t="s">
        <v>5905</v>
      </c>
    </row>
    <row r="342" spans="2:65" s="1" customFormat="1" ht="11.25">
      <c r="B342" s="35"/>
      <c r="C342" s="36"/>
      <c r="D342" s="195" t="s">
        <v>187</v>
      </c>
      <c r="E342" s="36"/>
      <c r="F342" s="196" t="s">
        <v>5904</v>
      </c>
      <c r="G342" s="36"/>
      <c r="H342" s="36"/>
      <c r="I342" s="113"/>
      <c r="J342" s="36"/>
      <c r="K342" s="36"/>
      <c r="L342" s="39"/>
      <c r="M342" s="197"/>
      <c r="N342" s="61"/>
      <c r="O342" s="61"/>
      <c r="P342" s="61"/>
      <c r="Q342" s="61"/>
      <c r="R342" s="61"/>
      <c r="S342" s="61"/>
      <c r="T342" s="62"/>
      <c r="AT342" s="18" t="s">
        <v>187</v>
      </c>
      <c r="AU342" s="18" t="s">
        <v>85</v>
      </c>
    </row>
    <row r="343" spans="2:65" s="1" customFormat="1" ht="16.5" customHeight="1">
      <c r="B343" s="35"/>
      <c r="C343" s="183" t="s">
        <v>408</v>
      </c>
      <c r="D343" s="183" t="s">
        <v>180</v>
      </c>
      <c r="E343" s="184" t="s">
        <v>5906</v>
      </c>
      <c r="F343" s="185" t="s">
        <v>5907</v>
      </c>
      <c r="G343" s="186" t="s">
        <v>291</v>
      </c>
      <c r="H343" s="187">
        <v>2</v>
      </c>
      <c r="I343" s="188"/>
      <c r="J343" s="189">
        <f>ROUND(I343*H343,2)</f>
        <v>0</v>
      </c>
      <c r="K343" s="185" t="s">
        <v>184</v>
      </c>
      <c r="L343" s="39"/>
      <c r="M343" s="190" t="s">
        <v>19</v>
      </c>
      <c r="N343" s="191" t="s">
        <v>46</v>
      </c>
      <c r="O343" s="61"/>
      <c r="P343" s="192">
        <f>O343*H343</f>
        <v>0</v>
      </c>
      <c r="Q343" s="192">
        <v>3.5729999999999998E-2</v>
      </c>
      <c r="R343" s="192">
        <f>Q343*H343</f>
        <v>7.1459999999999996E-2</v>
      </c>
      <c r="S343" s="192">
        <v>0</v>
      </c>
      <c r="T343" s="193">
        <f>S343*H343</f>
        <v>0</v>
      </c>
      <c r="AR343" s="18" t="s">
        <v>185</v>
      </c>
      <c r="AT343" s="18" t="s">
        <v>180</v>
      </c>
      <c r="AU343" s="18" t="s">
        <v>85</v>
      </c>
      <c r="AY343" s="18" t="s">
        <v>178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83</v>
      </c>
      <c r="BK343" s="194">
        <f>ROUND(I343*H343,2)</f>
        <v>0</v>
      </c>
      <c r="BL343" s="18" t="s">
        <v>185</v>
      </c>
      <c r="BM343" s="18" t="s">
        <v>5908</v>
      </c>
    </row>
    <row r="344" spans="2:65" s="1" customFormat="1" ht="11.25">
      <c r="B344" s="35"/>
      <c r="C344" s="36"/>
      <c r="D344" s="195" t="s">
        <v>187</v>
      </c>
      <c r="E344" s="36"/>
      <c r="F344" s="196" t="s">
        <v>5909</v>
      </c>
      <c r="G344" s="36"/>
      <c r="H344" s="36"/>
      <c r="I344" s="113"/>
      <c r="J344" s="36"/>
      <c r="K344" s="36"/>
      <c r="L344" s="39"/>
      <c r="M344" s="197"/>
      <c r="N344" s="61"/>
      <c r="O344" s="61"/>
      <c r="P344" s="61"/>
      <c r="Q344" s="61"/>
      <c r="R344" s="61"/>
      <c r="S344" s="61"/>
      <c r="T344" s="62"/>
      <c r="AT344" s="18" t="s">
        <v>187</v>
      </c>
      <c r="AU344" s="18" t="s">
        <v>85</v>
      </c>
    </row>
    <row r="345" spans="2:65" s="13" customFormat="1" ht="11.25">
      <c r="B345" s="208"/>
      <c r="C345" s="209"/>
      <c r="D345" s="195" t="s">
        <v>189</v>
      </c>
      <c r="E345" s="210" t="s">
        <v>19</v>
      </c>
      <c r="F345" s="211" t="s">
        <v>5910</v>
      </c>
      <c r="G345" s="209"/>
      <c r="H345" s="212">
        <v>2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189</v>
      </c>
      <c r="AU345" s="218" t="s">
        <v>85</v>
      </c>
      <c r="AV345" s="13" t="s">
        <v>85</v>
      </c>
      <c r="AW345" s="13" t="s">
        <v>35</v>
      </c>
      <c r="AX345" s="13" t="s">
        <v>83</v>
      </c>
      <c r="AY345" s="218" t="s">
        <v>178</v>
      </c>
    </row>
    <row r="346" spans="2:65" s="1" customFormat="1" ht="16.5" customHeight="1">
      <c r="B346" s="35"/>
      <c r="C346" s="183" t="s">
        <v>413</v>
      </c>
      <c r="D346" s="183" t="s">
        <v>180</v>
      </c>
      <c r="E346" s="184" t="s">
        <v>5911</v>
      </c>
      <c r="F346" s="185" t="s">
        <v>5912</v>
      </c>
      <c r="G346" s="186" t="s">
        <v>291</v>
      </c>
      <c r="H346" s="187">
        <v>4</v>
      </c>
      <c r="I346" s="188"/>
      <c r="J346" s="189">
        <f>ROUND(I346*H346,2)</f>
        <v>0</v>
      </c>
      <c r="K346" s="185" t="s">
        <v>184</v>
      </c>
      <c r="L346" s="39"/>
      <c r="M346" s="190" t="s">
        <v>19</v>
      </c>
      <c r="N346" s="191" t="s">
        <v>46</v>
      </c>
      <c r="O346" s="61"/>
      <c r="P346" s="192">
        <f>O346*H346</f>
        <v>0</v>
      </c>
      <c r="Q346" s="192">
        <v>1.92726</v>
      </c>
      <c r="R346" s="192">
        <f>Q346*H346</f>
        <v>7.7090399999999999</v>
      </c>
      <c r="S346" s="192">
        <v>0</v>
      </c>
      <c r="T346" s="193">
        <f>S346*H346</f>
        <v>0</v>
      </c>
      <c r="AR346" s="18" t="s">
        <v>185</v>
      </c>
      <c r="AT346" s="18" t="s">
        <v>180</v>
      </c>
      <c r="AU346" s="18" t="s">
        <v>85</v>
      </c>
      <c r="AY346" s="18" t="s">
        <v>178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8" t="s">
        <v>83</v>
      </c>
      <c r="BK346" s="194">
        <f>ROUND(I346*H346,2)</f>
        <v>0</v>
      </c>
      <c r="BL346" s="18" t="s">
        <v>185</v>
      </c>
      <c r="BM346" s="18" t="s">
        <v>5913</v>
      </c>
    </row>
    <row r="347" spans="2:65" s="1" customFormat="1" ht="11.25">
      <c r="B347" s="35"/>
      <c r="C347" s="36"/>
      <c r="D347" s="195" t="s">
        <v>187</v>
      </c>
      <c r="E347" s="36"/>
      <c r="F347" s="196" t="s">
        <v>5914</v>
      </c>
      <c r="G347" s="36"/>
      <c r="H347" s="36"/>
      <c r="I347" s="113"/>
      <c r="J347" s="36"/>
      <c r="K347" s="36"/>
      <c r="L347" s="39"/>
      <c r="M347" s="197"/>
      <c r="N347" s="61"/>
      <c r="O347" s="61"/>
      <c r="P347" s="61"/>
      <c r="Q347" s="61"/>
      <c r="R347" s="61"/>
      <c r="S347" s="61"/>
      <c r="T347" s="62"/>
      <c r="AT347" s="18" t="s">
        <v>187</v>
      </c>
      <c r="AU347" s="18" t="s">
        <v>85</v>
      </c>
    </row>
    <row r="348" spans="2:65" s="12" customFormat="1" ht="11.25">
      <c r="B348" s="198"/>
      <c r="C348" s="199"/>
      <c r="D348" s="195" t="s">
        <v>189</v>
      </c>
      <c r="E348" s="200" t="s">
        <v>19</v>
      </c>
      <c r="F348" s="201" t="s">
        <v>5915</v>
      </c>
      <c r="G348" s="199"/>
      <c r="H348" s="200" t="s">
        <v>19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189</v>
      </c>
      <c r="AU348" s="207" t="s">
        <v>85</v>
      </c>
      <c r="AV348" s="12" t="s">
        <v>83</v>
      </c>
      <c r="AW348" s="12" t="s">
        <v>35</v>
      </c>
      <c r="AX348" s="12" t="s">
        <v>75</v>
      </c>
      <c r="AY348" s="207" t="s">
        <v>178</v>
      </c>
    </row>
    <row r="349" spans="2:65" s="13" customFormat="1" ht="11.25">
      <c r="B349" s="208"/>
      <c r="C349" s="209"/>
      <c r="D349" s="195" t="s">
        <v>189</v>
      </c>
      <c r="E349" s="210" t="s">
        <v>19</v>
      </c>
      <c r="F349" s="211" t="s">
        <v>198</v>
      </c>
      <c r="G349" s="209"/>
      <c r="H349" s="212">
        <v>3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189</v>
      </c>
      <c r="AU349" s="218" t="s">
        <v>85</v>
      </c>
      <c r="AV349" s="13" t="s">
        <v>85</v>
      </c>
      <c r="AW349" s="13" t="s">
        <v>35</v>
      </c>
      <c r="AX349" s="13" t="s">
        <v>75</v>
      </c>
      <c r="AY349" s="218" t="s">
        <v>178</v>
      </c>
    </row>
    <row r="350" spans="2:65" s="12" customFormat="1" ht="11.25">
      <c r="B350" s="198"/>
      <c r="C350" s="199"/>
      <c r="D350" s="195" t="s">
        <v>189</v>
      </c>
      <c r="E350" s="200" t="s">
        <v>19</v>
      </c>
      <c r="F350" s="201" t="s">
        <v>5916</v>
      </c>
      <c r="G350" s="199"/>
      <c r="H350" s="200" t="s">
        <v>19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189</v>
      </c>
      <c r="AU350" s="207" t="s">
        <v>85</v>
      </c>
      <c r="AV350" s="12" t="s">
        <v>83</v>
      </c>
      <c r="AW350" s="12" t="s">
        <v>35</v>
      </c>
      <c r="AX350" s="12" t="s">
        <v>75</v>
      </c>
      <c r="AY350" s="207" t="s">
        <v>178</v>
      </c>
    </row>
    <row r="351" spans="2:65" s="13" customFormat="1" ht="11.25">
      <c r="B351" s="208"/>
      <c r="C351" s="209"/>
      <c r="D351" s="195" t="s">
        <v>189</v>
      </c>
      <c r="E351" s="210" t="s">
        <v>19</v>
      </c>
      <c r="F351" s="211" t="s">
        <v>83</v>
      </c>
      <c r="G351" s="209"/>
      <c r="H351" s="212">
        <v>1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189</v>
      </c>
      <c r="AU351" s="218" t="s">
        <v>85</v>
      </c>
      <c r="AV351" s="13" t="s">
        <v>85</v>
      </c>
      <c r="AW351" s="13" t="s">
        <v>35</v>
      </c>
      <c r="AX351" s="13" t="s">
        <v>75</v>
      </c>
      <c r="AY351" s="218" t="s">
        <v>178</v>
      </c>
    </row>
    <row r="352" spans="2:65" s="14" customFormat="1" ht="11.25">
      <c r="B352" s="219"/>
      <c r="C352" s="220"/>
      <c r="D352" s="195" t="s">
        <v>189</v>
      </c>
      <c r="E352" s="221" t="s">
        <v>19</v>
      </c>
      <c r="F352" s="222" t="s">
        <v>258</v>
      </c>
      <c r="G352" s="220"/>
      <c r="H352" s="223">
        <v>4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189</v>
      </c>
      <c r="AU352" s="229" t="s">
        <v>85</v>
      </c>
      <c r="AV352" s="14" t="s">
        <v>185</v>
      </c>
      <c r="AW352" s="14" t="s">
        <v>35</v>
      </c>
      <c r="AX352" s="14" t="s">
        <v>83</v>
      </c>
      <c r="AY352" s="229" t="s">
        <v>178</v>
      </c>
    </row>
    <row r="353" spans="2:65" s="1" customFormat="1" ht="16.5" customHeight="1">
      <c r="B353" s="35"/>
      <c r="C353" s="245" t="s">
        <v>418</v>
      </c>
      <c r="D353" s="245" t="s">
        <v>970</v>
      </c>
      <c r="E353" s="246" t="s">
        <v>5917</v>
      </c>
      <c r="F353" s="247" t="s">
        <v>5918</v>
      </c>
      <c r="G353" s="248" t="s">
        <v>291</v>
      </c>
      <c r="H353" s="249">
        <v>2</v>
      </c>
      <c r="I353" s="250"/>
      <c r="J353" s="251">
        <f>ROUND(I353*H353,2)</f>
        <v>0</v>
      </c>
      <c r="K353" s="247" t="s">
        <v>184</v>
      </c>
      <c r="L353" s="252"/>
      <c r="M353" s="253" t="s">
        <v>19</v>
      </c>
      <c r="N353" s="254" t="s">
        <v>46</v>
      </c>
      <c r="O353" s="61"/>
      <c r="P353" s="192">
        <f>O353*H353</f>
        <v>0</v>
      </c>
      <c r="Q353" s="192">
        <v>0.54800000000000004</v>
      </c>
      <c r="R353" s="192">
        <f>Q353*H353</f>
        <v>1.0960000000000001</v>
      </c>
      <c r="S353" s="192">
        <v>0</v>
      </c>
      <c r="T353" s="193">
        <f>S353*H353</f>
        <v>0</v>
      </c>
      <c r="AR353" s="18" t="s">
        <v>230</v>
      </c>
      <c r="AT353" s="18" t="s">
        <v>970</v>
      </c>
      <c r="AU353" s="18" t="s">
        <v>85</v>
      </c>
      <c r="AY353" s="18" t="s">
        <v>178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83</v>
      </c>
      <c r="BK353" s="194">
        <f>ROUND(I353*H353,2)</f>
        <v>0</v>
      </c>
      <c r="BL353" s="18" t="s">
        <v>185</v>
      </c>
      <c r="BM353" s="18" t="s">
        <v>5919</v>
      </c>
    </row>
    <row r="354" spans="2:65" s="1" customFormat="1" ht="11.25">
      <c r="B354" s="35"/>
      <c r="C354" s="36"/>
      <c r="D354" s="195" t="s">
        <v>187</v>
      </c>
      <c r="E354" s="36"/>
      <c r="F354" s="196" t="s">
        <v>5918</v>
      </c>
      <c r="G354" s="36"/>
      <c r="H354" s="36"/>
      <c r="I354" s="113"/>
      <c r="J354" s="36"/>
      <c r="K354" s="36"/>
      <c r="L354" s="39"/>
      <c r="M354" s="197"/>
      <c r="N354" s="61"/>
      <c r="O354" s="61"/>
      <c r="P354" s="61"/>
      <c r="Q354" s="61"/>
      <c r="R354" s="61"/>
      <c r="S354" s="61"/>
      <c r="T354" s="62"/>
      <c r="AT354" s="18" t="s">
        <v>187</v>
      </c>
      <c r="AU354" s="18" t="s">
        <v>85</v>
      </c>
    </row>
    <row r="355" spans="2:65" s="12" customFormat="1" ht="11.25">
      <c r="B355" s="198"/>
      <c r="C355" s="199"/>
      <c r="D355" s="195" t="s">
        <v>189</v>
      </c>
      <c r="E355" s="200" t="s">
        <v>19</v>
      </c>
      <c r="F355" s="201" t="s">
        <v>5920</v>
      </c>
      <c r="G355" s="199"/>
      <c r="H355" s="200" t="s">
        <v>19</v>
      </c>
      <c r="I355" s="202"/>
      <c r="J355" s="199"/>
      <c r="K355" s="199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189</v>
      </c>
      <c r="AU355" s="207" t="s">
        <v>85</v>
      </c>
      <c r="AV355" s="12" t="s">
        <v>83</v>
      </c>
      <c r="AW355" s="12" t="s">
        <v>35</v>
      </c>
      <c r="AX355" s="12" t="s">
        <v>75</v>
      </c>
      <c r="AY355" s="207" t="s">
        <v>178</v>
      </c>
    </row>
    <row r="356" spans="2:65" s="13" customFormat="1" ht="11.25">
      <c r="B356" s="208"/>
      <c r="C356" s="209"/>
      <c r="D356" s="195" t="s">
        <v>189</v>
      </c>
      <c r="E356" s="210" t="s">
        <v>19</v>
      </c>
      <c r="F356" s="211" t="s">
        <v>85</v>
      </c>
      <c r="G356" s="209"/>
      <c r="H356" s="212">
        <v>2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189</v>
      </c>
      <c r="AU356" s="218" t="s">
        <v>85</v>
      </c>
      <c r="AV356" s="13" t="s">
        <v>85</v>
      </c>
      <c r="AW356" s="13" t="s">
        <v>35</v>
      </c>
      <c r="AX356" s="13" t="s">
        <v>83</v>
      </c>
      <c r="AY356" s="218" t="s">
        <v>178</v>
      </c>
    </row>
    <row r="357" spans="2:65" s="1" customFormat="1" ht="16.5" customHeight="1">
      <c r="B357" s="35"/>
      <c r="C357" s="245" t="s">
        <v>423</v>
      </c>
      <c r="D357" s="245" t="s">
        <v>970</v>
      </c>
      <c r="E357" s="246" t="s">
        <v>5921</v>
      </c>
      <c r="F357" s="247" t="s">
        <v>5922</v>
      </c>
      <c r="G357" s="248" t="s">
        <v>291</v>
      </c>
      <c r="H357" s="249">
        <v>3</v>
      </c>
      <c r="I357" s="250"/>
      <c r="J357" s="251">
        <f>ROUND(I357*H357,2)</f>
        <v>0</v>
      </c>
      <c r="K357" s="247" t="s">
        <v>184</v>
      </c>
      <c r="L357" s="252"/>
      <c r="M357" s="253" t="s">
        <v>19</v>
      </c>
      <c r="N357" s="254" t="s">
        <v>46</v>
      </c>
      <c r="O357" s="61"/>
      <c r="P357" s="192">
        <f>O357*H357</f>
        <v>0</v>
      </c>
      <c r="Q357" s="192">
        <v>0.26200000000000001</v>
      </c>
      <c r="R357" s="192">
        <f>Q357*H357</f>
        <v>0.78600000000000003</v>
      </c>
      <c r="S357" s="192">
        <v>0</v>
      </c>
      <c r="T357" s="193">
        <f>S357*H357</f>
        <v>0</v>
      </c>
      <c r="AR357" s="18" t="s">
        <v>230</v>
      </c>
      <c r="AT357" s="18" t="s">
        <v>970</v>
      </c>
      <c r="AU357" s="18" t="s">
        <v>85</v>
      </c>
      <c r="AY357" s="18" t="s">
        <v>178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83</v>
      </c>
      <c r="BK357" s="194">
        <f>ROUND(I357*H357,2)</f>
        <v>0</v>
      </c>
      <c r="BL357" s="18" t="s">
        <v>185</v>
      </c>
      <c r="BM357" s="18" t="s">
        <v>5923</v>
      </c>
    </row>
    <row r="358" spans="2:65" s="1" customFormat="1" ht="11.25">
      <c r="B358" s="35"/>
      <c r="C358" s="36"/>
      <c r="D358" s="195" t="s">
        <v>187</v>
      </c>
      <c r="E358" s="36"/>
      <c r="F358" s="196" t="s">
        <v>5922</v>
      </c>
      <c r="G358" s="36"/>
      <c r="H358" s="36"/>
      <c r="I358" s="113"/>
      <c r="J358" s="36"/>
      <c r="K358" s="36"/>
      <c r="L358" s="39"/>
      <c r="M358" s="197"/>
      <c r="N358" s="61"/>
      <c r="O358" s="61"/>
      <c r="P358" s="61"/>
      <c r="Q358" s="61"/>
      <c r="R358" s="61"/>
      <c r="S358" s="61"/>
      <c r="T358" s="62"/>
      <c r="AT358" s="18" t="s">
        <v>187</v>
      </c>
      <c r="AU358" s="18" t="s">
        <v>85</v>
      </c>
    </row>
    <row r="359" spans="2:65" s="13" customFormat="1" ht="11.25">
      <c r="B359" s="208"/>
      <c r="C359" s="209"/>
      <c r="D359" s="195" t="s">
        <v>189</v>
      </c>
      <c r="E359" s="210" t="s">
        <v>19</v>
      </c>
      <c r="F359" s="211" t="s">
        <v>5924</v>
      </c>
      <c r="G359" s="209"/>
      <c r="H359" s="212">
        <v>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189</v>
      </c>
      <c r="AU359" s="218" t="s">
        <v>85</v>
      </c>
      <c r="AV359" s="13" t="s">
        <v>85</v>
      </c>
      <c r="AW359" s="13" t="s">
        <v>35</v>
      </c>
      <c r="AX359" s="13" t="s">
        <v>75</v>
      </c>
      <c r="AY359" s="218" t="s">
        <v>178</v>
      </c>
    </row>
    <row r="360" spans="2:65" s="13" customFormat="1" ht="11.25">
      <c r="B360" s="208"/>
      <c r="C360" s="209"/>
      <c r="D360" s="195" t="s">
        <v>189</v>
      </c>
      <c r="E360" s="210" t="s">
        <v>19</v>
      </c>
      <c r="F360" s="211" t="s">
        <v>5925</v>
      </c>
      <c r="G360" s="209"/>
      <c r="H360" s="212">
        <v>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189</v>
      </c>
      <c r="AU360" s="218" t="s">
        <v>85</v>
      </c>
      <c r="AV360" s="13" t="s">
        <v>85</v>
      </c>
      <c r="AW360" s="13" t="s">
        <v>35</v>
      </c>
      <c r="AX360" s="13" t="s">
        <v>75</v>
      </c>
      <c r="AY360" s="218" t="s">
        <v>178</v>
      </c>
    </row>
    <row r="361" spans="2:65" s="13" customFormat="1" ht="11.25">
      <c r="B361" s="208"/>
      <c r="C361" s="209"/>
      <c r="D361" s="195" t="s">
        <v>189</v>
      </c>
      <c r="E361" s="210" t="s">
        <v>19</v>
      </c>
      <c r="F361" s="211" t="s">
        <v>5926</v>
      </c>
      <c r="G361" s="209"/>
      <c r="H361" s="212">
        <v>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189</v>
      </c>
      <c r="AU361" s="218" t="s">
        <v>85</v>
      </c>
      <c r="AV361" s="13" t="s">
        <v>85</v>
      </c>
      <c r="AW361" s="13" t="s">
        <v>35</v>
      </c>
      <c r="AX361" s="13" t="s">
        <v>75</v>
      </c>
      <c r="AY361" s="218" t="s">
        <v>178</v>
      </c>
    </row>
    <row r="362" spans="2:65" s="14" customFormat="1" ht="11.25">
      <c r="B362" s="219"/>
      <c r="C362" s="220"/>
      <c r="D362" s="195" t="s">
        <v>189</v>
      </c>
      <c r="E362" s="221" t="s">
        <v>19</v>
      </c>
      <c r="F362" s="222" t="s">
        <v>258</v>
      </c>
      <c r="G362" s="220"/>
      <c r="H362" s="223">
        <v>3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189</v>
      </c>
      <c r="AU362" s="229" t="s">
        <v>85</v>
      </c>
      <c r="AV362" s="14" t="s">
        <v>185</v>
      </c>
      <c r="AW362" s="14" t="s">
        <v>35</v>
      </c>
      <c r="AX362" s="14" t="s">
        <v>83</v>
      </c>
      <c r="AY362" s="229" t="s">
        <v>178</v>
      </c>
    </row>
    <row r="363" spans="2:65" s="1" customFormat="1" ht="16.5" customHeight="1">
      <c r="B363" s="35"/>
      <c r="C363" s="245" t="s">
        <v>432</v>
      </c>
      <c r="D363" s="245" t="s">
        <v>970</v>
      </c>
      <c r="E363" s="246" t="s">
        <v>5927</v>
      </c>
      <c r="F363" s="247" t="s">
        <v>5928</v>
      </c>
      <c r="G363" s="248" t="s">
        <v>291</v>
      </c>
      <c r="H363" s="249">
        <v>2</v>
      </c>
      <c r="I363" s="250"/>
      <c r="J363" s="251">
        <f>ROUND(I363*H363,2)</f>
        <v>0</v>
      </c>
      <c r="K363" s="247" t="s">
        <v>184</v>
      </c>
      <c r="L363" s="252"/>
      <c r="M363" s="253" t="s">
        <v>19</v>
      </c>
      <c r="N363" s="254" t="s">
        <v>46</v>
      </c>
      <c r="O363" s="61"/>
      <c r="P363" s="192">
        <f>O363*H363</f>
        <v>0</v>
      </c>
      <c r="Q363" s="192">
        <v>0.52600000000000002</v>
      </c>
      <c r="R363" s="192">
        <f>Q363*H363</f>
        <v>1.052</v>
      </c>
      <c r="S363" s="192">
        <v>0</v>
      </c>
      <c r="T363" s="193">
        <f>S363*H363</f>
        <v>0</v>
      </c>
      <c r="AR363" s="18" t="s">
        <v>230</v>
      </c>
      <c r="AT363" s="18" t="s">
        <v>970</v>
      </c>
      <c r="AU363" s="18" t="s">
        <v>85</v>
      </c>
      <c r="AY363" s="18" t="s">
        <v>178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83</v>
      </c>
      <c r="BK363" s="194">
        <f>ROUND(I363*H363,2)</f>
        <v>0</v>
      </c>
      <c r="BL363" s="18" t="s">
        <v>185</v>
      </c>
      <c r="BM363" s="18" t="s">
        <v>5929</v>
      </c>
    </row>
    <row r="364" spans="2:65" s="1" customFormat="1" ht="11.25">
      <c r="B364" s="35"/>
      <c r="C364" s="36"/>
      <c r="D364" s="195" t="s">
        <v>187</v>
      </c>
      <c r="E364" s="36"/>
      <c r="F364" s="196" t="s">
        <v>5928</v>
      </c>
      <c r="G364" s="36"/>
      <c r="H364" s="36"/>
      <c r="I364" s="113"/>
      <c r="J364" s="36"/>
      <c r="K364" s="36"/>
      <c r="L364" s="39"/>
      <c r="M364" s="197"/>
      <c r="N364" s="61"/>
      <c r="O364" s="61"/>
      <c r="P364" s="61"/>
      <c r="Q364" s="61"/>
      <c r="R364" s="61"/>
      <c r="S364" s="61"/>
      <c r="T364" s="62"/>
      <c r="AT364" s="18" t="s">
        <v>187</v>
      </c>
      <c r="AU364" s="18" t="s">
        <v>85</v>
      </c>
    </row>
    <row r="365" spans="2:65" s="13" customFormat="1" ht="11.25">
      <c r="B365" s="208"/>
      <c r="C365" s="209"/>
      <c r="D365" s="195" t="s">
        <v>189</v>
      </c>
      <c r="E365" s="210" t="s">
        <v>19</v>
      </c>
      <c r="F365" s="211" t="s">
        <v>5930</v>
      </c>
      <c r="G365" s="209"/>
      <c r="H365" s="212">
        <v>2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189</v>
      </c>
      <c r="AU365" s="218" t="s">
        <v>85</v>
      </c>
      <c r="AV365" s="13" t="s">
        <v>85</v>
      </c>
      <c r="AW365" s="13" t="s">
        <v>35</v>
      </c>
      <c r="AX365" s="13" t="s">
        <v>83</v>
      </c>
      <c r="AY365" s="218" t="s">
        <v>178</v>
      </c>
    </row>
    <row r="366" spans="2:65" s="1" customFormat="1" ht="16.5" customHeight="1">
      <c r="B366" s="35"/>
      <c r="C366" s="245" t="s">
        <v>436</v>
      </c>
      <c r="D366" s="245" t="s">
        <v>970</v>
      </c>
      <c r="E366" s="246" t="s">
        <v>5931</v>
      </c>
      <c r="F366" s="247" t="s">
        <v>5932</v>
      </c>
      <c r="G366" s="248" t="s">
        <v>291</v>
      </c>
      <c r="H366" s="249">
        <v>2</v>
      </c>
      <c r="I366" s="250"/>
      <c r="J366" s="251">
        <f>ROUND(I366*H366,2)</f>
        <v>0</v>
      </c>
      <c r="K366" s="247" t="s">
        <v>184</v>
      </c>
      <c r="L366" s="252"/>
      <c r="M366" s="253" t="s">
        <v>19</v>
      </c>
      <c r="N366" s="254" t="s">
        <v>46</v>
      </c>
      <c r="O366" s="61"/>
      <c r="P366" s="192">
        <f>O366*H366</f>
        <v>0</v>
      </c>
      <c r="Q366" s="192">
        <v>0.52100000000000002</v>
      </c>
      <c r="R366" s="192">
        <f>Q366*H366</f>
        <v>1.042</v>
      </c>
      <c r="S366" s="192">
        <v>0</v>
      </c>
      <c r="T366" s="193">
        <f>S366*H366</f>
        <v>0</v>
      </c>
      <c r="AR366" s="18" t="s">
        <v>230</v>
      </c>
      <c r="AT366" s="18" t="s">
        <v>970</v>
      </c>
      <c r="AU366" s="18" t="s">
        <v>85</v>
      </c>
      <c r="AY366" s="18" t="s">
        <v>178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8" t="s">
        <v>83</v>
      </c>
      <c r="BK366" s="194">
        <f>ROUND(I366*H366,2)</f>
        <v>0</v>
      </c>
      <c r="BL366" s="18" t="s">
        <v>185</v>
      </c>
      <c r="BM366" s="18" t="s">
        <v>5933</v>
      </c>
    </row>
    <row r="367" spans="2:65" s="1" customFormat="1" ht="11.25">
      <c r="B367" s="35"/>
      <c r="C367" s="36"/>
      <c r="D367" s="195" t="s">
        <v>187</v>
      </c>
      <c r="E367" s="36"/>
      <c r="F367" s="196" t="s">
        <v>5932</v>
      </c>
      <c r="G367" s="36"/>
      <c r="H367" s="36"/>
      <c r="I367" s="113"/>
      <c r="J367" s="36"/>
      <c r="K367" s="36"/>
      <c r="L367" s="39"/>
      <c r="M367" s="197"/>
      <c r="N367" s="61"/>
      <c r="O367" s="61"/>
      <c r="P367" s="61"/>
      <c r="Q367" s="61"/>
      <c r="R367" s="61"/>
      <c r="S367" s="61"/>
      <c r="T367" s="62"/>
      <c r="AT367" s="18" t="s">
        <v>187</v>
      </c>
      <c r="AU367" s="18" t="s">
        <v>85</v>
      </c>
    </row>
    <row r="368" spans="2:65" s="13" customFormat="1" ht="11.25">
      <c r="B368" s="208"/>
      <c r="C368" s="209"/>
      <c r="D368" s="195" t="s">
        <v>189</v>
      </c>
      <c r="E368" s="210" t="s">
        <v>19</v>
      </c>
      <c r="F368" s="211" t="s">
        <v>5925</v>
      </c>
      <c r="G368" s="209"/>
      <c r="H368" s="212">
        <v>1</v>
      </c>
      <c r="I368" s="213"/>
      <c r="J368" s="209"/>
      <c r="K368" s="209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189</v>
      </c>
      <c r="AU368" s="218" t="s">
        <v>85</v>
      </c>
      <c r="AV368" s="13" t="s">
        <v>85</v>
      </c>
      <c r="AW368" s="13" t="s">
        <v>35</v>
      </c>
      <c r="AX368" s="13" t="s">
        <v>75</v>
      </c>
      <c r="AY368" s="218" t="s">
        <v>178</v>
      </c>
    </row>
    <row r="369" spans="2:65" s="13" customFormat="1" ht="11.25">
      <c r="B369" s="208"/>
      <c r="C369" s="209"/>
      <c r="D369" s="195" t="s">
        <v>189</v>
      </c>
      <c r="E369" s="210" t="s">
        <v>19</v>
      </c>
      <c r="F369" s="211" t="s">
        <v>5926</v>
      </c>
      <c r="G369" s="209"/>
      <c r="H369" s="212">
        <v>1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189</v>
      </c>
      <c r="AU369" s="218" t="s">
        <v>85</v>
      </c>
      <c r="AV369" s="13" t="s">
        <v>85</v>
      </c>
      <c r="AW369" s="13" t="s">
        <v>35</v>
      </c>
      <c r="AX369" s="13" t="s">
        <v>75</v>
      </c>
      <c r="AY369" s="218" t="s">
        <v>178</v>
      </c>
    </row>
    <row r="370" spans="2:65" s="14" customFormat="1" ht="11.25">
      <c r="B370" s="219"/>
      <c r="C370" s="220"/>
      <c r="D370" s="195" t="s">
        <v>189</v>
      </c>
      <c r="E370" s="221" t="s">
        <v>19</v>
      </c>
      <c r="F370" s="222" t="s">
        <v>258</v>
      </c>
      <c r="G370" s="220"/>
      <c r="H370" s="223">
        <v>2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189</v>
      </c>
      <c r="AU370" s="229" t="s">
        <v>85</v>
      </c>
      <c r="AV370" s="14" t="s">
        <v>185</v>
      </c>
      <c r="AW370" s="14" t="s">
        <v>35</v>
      </c>
      <c r="AX370" s="14" t="s">
        <v>83</v>
      </c>
      <c r="AY370" s="229" t="s">
        <v>178</v>
      </c>
    </row>
    <row r="371" spans="2:65" s="1" customFormat="1" ht="16.5" customHeight="1">
      <c r="B371" s="35"/>
      <c r="C371" s="183" t="s">
        <v>442</v>
      </c>
      <c r="D371" s="183" t="s">
        <v>180</v>
      </c>
      <c r="E371" s="184" t="s">
        <v>5934</v>
      </c>
      <c r="F371" s="185" t="s">
        <v>5935</v>
      </c>
      <c r="G371" s="186" t="s">
        <v>291</v>
      </c>
      <c r="H371" s="187">
        <v>1</v>
      </c>
      <c r="I371" s="188"/>
      <c r="J371" s="189">
        <f>ROUND(I371*H371,2)</f>
        <v>0</v>
      </c>
      <c r="K371" s="185" t="s">
        <v>212</v>
      </c>
      <c r="L371" s="39"/>
      <c r="M371" s="190" t="s">
        <v>19</v>
      </c>
      <c r="N371" s="191" t="s">
        <v>46</v>
      </c>
      <c r="O371" s="61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AR371" s="18" t="s">
        <v>185</v>
      </c>
      <c r="AT371" s="18" t="s">
        <v>180</v>
      </c>
      <c r="AU371" s="18" t="s">
        <v>85</v>
      </c>
      <c r="AY371" s="18" t="s">
        <v>178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83</v>
      </c>
      <c r="BK371" s="194">
        <f>ROUND(I371*H371,2)</f>
        <v>0</v>
      </c>
      <c r="BL371" s="18" t="s">
        <v>185</v>
      </c>
      <c r="BM371" s="18" t="s">
        <v>5936</v>
      </c>
    </row>
    <row r="372" spans="2:65" s="1" customFormat="1" ht="11.25">
      <c r="B372" s="35"/>
      <c r="C372" s="36"/>
      <c r="D372" s="195" t="s">
        <v>187</v>
      </c>
      <c r="E372" s="36"/>
      <c r="F372" s="196" t="s">
        <v>5935</v>
      </c>
      <c r="G372" s="36"/>
      <c r="H372" s="36"/>
      <c r="I372" s="113"/>
      <c r="J372" s="36"/>
      <c r="K372" s="36"/>
      <c r="L372" s="39"/>
      <c r="M372" s="197"/>
      <c r="N372" s="61"/>
      <c r="O372" s="61"/>
      <c r="P372" s="61"/>
      <c r="Q372" s="61"/>
      <c r="R372" s="61"/>
      <c r="S372" s="61"/>
      <c r="T372" s="62"/>
      <c r="AT372" s="18" t="s">
        <v>187</v>
      </c>
      <c r="AU372" s="18" t="s">
        <v>85</v>
      </c>
    </row>
    <row r="373" spans="2:65" s="12" customFormat="1" ht="11.25">
      <c r="B373" s="198"/>
      <c r="C373" s="199"/>
      <c r="D373" s="195" t="s">
        <v>189</v>
      </c>
      <c r="E373" s="200" t="s">
        <v>19</v>
      </c>
      <c r="F373" s="201" t="s">
        <v>5937</v>
      </c>
      <c r="G373" s="199"/>
      <c r="H373" s="200" t="s">
        <v>19</v>
      </c>
      <c r="I373" s="202"/>
      <c r="J373" s="199"/>
      <c r="K373" s="199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189</v>
      </c>
      <c r="AU373" s="207" t="s">
        <v>85</v>
      </c>
      <c r="AV373" s="12" t="s">
        <v>83</v>
      </c>
      <c r="AW373" s="12" t="s">
        <v>35</v>
      </c>
      <c r="AX373" s="12" t="s">
        <v>75</v>
      </c>
      <c r="AY373" s="207" t="s">
        <v>178</v>
      </c>
    </row>
    <row r="374" spans="2:65" s="13" customFormat="1" ht="11.25">
      <c r="B374" s="208"/>
      <c r="C374" s="209"/>
      <c r="D374" s="195" t="s">
        <v>189</v>
      </c>
      <c r="E374" s="210" t="s">
        <v>19</v>
      </c>
      <c r="F374" s="211" t="s">
        <v>83</v>
      </c>
      <c r="G374" s="209"/>
      <c r="H374" s="212">
        <v>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189</v>
      </c>
      <c r="AU374" s="218" t="s">
        <v>85</v>
      </c>
      <c r="AV374" s="13" t="s">
        <v>85</v>
      </c>
      <c r="AW374" s="13" t="s">
        <v>35</v>
      </c>
      <c r="AX374" s="13" t="s">
        <v>83</v>
      </c>
      <c r="AY374" s="218" t="s">
        <v>178</v>
      </c>
    </row>
    <row r="375" spans="2:65" s="1" customFormat="1" ht="16.5" customHeight="1">
      <c r="B375" s="35"/>
      <c r="C375" s="183" t="s">
        <v>447</v>
      </c>
      <c r="D375" s="183" t="s">
        <v>180</v>
      </c>
      <c r="E375" s="184" t="s">
        <v>5938</v>
      </c>
      <c r="F375" s="185" t="s">
        <v>5939</v>
      </c>
      <c r="G375" s="186" t="s">
        <v>291</v>
      </c>
      <c r="H375" s="187">
        <v>4</v>
      </c>
      <c r="I375" s="188"/>
      <c r="J375" s="189">
        <f>ROUND(I375*H375,2)</f>
        <v>0</v>
      </c>
      <c r="K375" s="185" t="s">
        <v>184</v>
      </c>
      <c r="L375" s="39"/>
      <c r="M375" s="190" t="s">
        <v>19</v>
      </c>
      <c r="N375" s="191" t="s">
        <v>46</v>
      </c>
      <c r="O375" s="61"/>
      <c r="P375" s="192">
        <f>O375*H375</f>
        <v>0</v>
      </c>
      <c r="Q375" s="192">
        <v>0.21734000000000001</v>
      </c>
      <c r="R375" s="192">
        <f>Q375*H375</f>
        <v>0.86936000000000002</v>
      </c>
      <c r="S375" s="192">
        <v>0</v>
      </c>
      <c r="T375" s="193">
        <f>S375*H375</f>
        <v>0</v>
      </c>
      <c r="AR375" s="18" t="s">
        <v>185</v>
      </c>
      <c r="AT375" s="18" t="s">
        <v>180</v>
      </c>
      <c r="AU375" s="18" t="s">
        <v>85</v>
      </c>
      <c r="AY375" s="18" t="s">
        <v>178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83</v>
      </c>
      <c r="BK375" s="194">
        <f>ROUND(I375*H375,2)</f>
        <v>0</v>
      </c>
      <c r="BL375" s="18" t="s">
        <v>185</v>
      </c>
      <c r="BM375" s="18" t="s">
        <v>5940</v>
      </c>
    </row>
    <row r="376" spans="2:65" s="1" customFormat="1" ht="11.25">
      <c r="B376" s="35"/>
      <c r="C376" s="36"/>
      <c r="D376" s="195" t="s">
        <v>187</v>
      </c>
      <c r="E376" s="36"/>
      <c r="F376" s="196" t="s">
        <v>5941</v>
      </c>
      <c r="G376" s="36"/>
      <c r="H376" s="36"/>
      <c r="I376" s="113"/>
      <c r="J376" s="36"/>
      <c r="K376" s="36"/>
      <c r="L376" s="39"/>
      <c r="M376" s="197"/>
      <c r="N376" s="61"/>
      <c r="O376" s="61"/>
      <c r="P376" s="61"/>
      <c r="Q376" s="61"/>
      <c r="R376" s="61"/>
      <c r="S376" s="61"/>
      <c r="T376" s="62"/>
      <c r="AT376" s="18" t="s">
        <v>187</v>
      </c>
      <c r="AU376" s="18" t="s">
        <v>85</v>
      </c>
    </row>
    <row r="377" spans="2:65" s="12" customFormat="1" ht="11.25">
      <c r="B377" s="198"/>
      <c r="C377" s="199"/>
      <c r="D377" s="195" t="s">
        <v>189</v>
      </c>
      <c r="E377" s="200" t="s">
        <v>19</v>
      </c>
      <c r="F377" s="201" t="s">
        <v>5942</v>
      </c>
      <c r="G377" s="199"/>
      <c r="H377" s="200" t="s">
        <v>19</v>
      </c>
      <c r="I377" s="202"/>
      <c r="J377" s="199"/>
      <c r="K377" s="199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189</v>
      </c>
      <c r="AU377" s="207" t="s">
        <v>85</v>
      </c>
      <c r="AV377" s="12" t="s">
        <v>83</v>
      </c>
      <c r="AW377" s="12" t="s">
        <v>35</v>
      </c>
      <c r="AX377" s="12" t="s">
        <v>75</v>
      </c>
      <c r="AY377" s="207" t="s">
        <v>178</v>
      </c>
    </row>
    <row r="378" spans="2:65" s="13" customFormat="1" ht="11.25">
      <c r="B378" s="208"/>
      <c r="C378" s="209"/>
      <c r="D378" s="195" t="s">
        <v>189</v>
      </c>
      <c r="E378" s="210" t="s">
        <v>19</v>
      </c>
      <c r="F378" s="211" t="s">
        <v>185</v>
      </c>
      <c r="G378" s="209"/>
      <c r="H378" s="212">
        <v>4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189</v>
      </c>
      <c r="AU378" s="218" t="s">
        <v>85</v>
      </c>
      <c r="AV378" s="13" t="s">
        <v>85</v>
      </c>
      <c r="AW378" s="13" t="s">
        <v>35</v>
      </c>
      <c r="AX378" s="13" t="s">
        <v>83</v>
      </c>
      <c r="AY378" s="218" t="s">
        <v>178</v>
      </c>
    </row>
    <row r="379" spans="2:65" s="1" customFormat="1" ht="16.5" customHeight="1">
      <c r="B379" s="35"/>
      <c r="C379" s="245" t="s">
        <v>452</v>
      </c>
      <c r="D379" s="245" t="s">
        <v>970</v>
      </c>
      <c r="E379" s="246" t="s">
        <v>5943</v>
      </c>
      <c r="F379" s="247" t="s">
        <v>5944</v>
      </c>
      <c r="G379" s="248" t="s">
        <v>291</v>
      </c>
      <c r="H379" s="249">
        <v>4</v>
      </c>
      <c r="I379" s="250"/>
      <c r="J379" s="251">
        <f>ROUND(I379*H379,2)</f>
        <v>0</v>
      </c>
      <c r="K379" s="247" t="s">
        <v>184</v>
      </c>
      <c r="L379" s="252"/>
      <c r="M379" s="253" t="s">
        <v>19</v>
      </c>
      <c r="N379" s="254" t="s">
        <v>46</v>
      </c>
      <c r="O379" s="61"/>
      <c r="P379" s="192">
        <f>O379*H379</f>
        <v>0</v>
      </c>
      <c r="Q379" s="192">
        <v>4.4999999999999998E-2</v>
      </c>
      <c r="R379" s="192">
        <f>Q379*H379</f>
        <v>0.18</v>
      </c>
      <c r="S379" s="192">
        <v>0</v>
      </c>
      <c r="T379" s="193">
        <f>S379*H379</f>
        <v>0</v>
      </c>
      <c r="AR379" s="18" t="s">
        <v>230</v>
      </c>
      <c r="AT379" s="18" t="s">
        <v>970</v>
      </c>
      <c r="AU379" s="18" t="s">
        <v>85</v>
      </c>
      <c r="AY379" s="18" t="s">
        <v>178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8" t="s">
        <v>83</v>
      </c>
      <c r="BK379" s="194">
        <f>ROUND(I379*H379,2)</f>
        <v>0</v>
      </c>
      <c r="BL379" s="18" t="s">
        <v>185</v>
      </c>
      <c r="BM379" s="18" t="s">
        <v>5945</v>
      </c>
    </row>
    <row r="380" spans="2:65" s="1" customFormat="1" ht="11.25">
      <c r="B380" s="35"/>
      <c r="C380" s="36"/>
      <c r="D380" s="195" t="s">
        <v>187</v>
      </c>
      <c r="E380" s="36"/>
      <c r="F380" s="196" t="s">
        <v>5944</v>
      </c>
      <c r="G380" s="36"/>
      <c r="H380" s="36"/>
      <c r="I380" s="113"/>
      <c r="J380" s="36"/>
      <c r="K380" s="36"/>
      <c r="L380" s="39"/>
      <c r="M380" s="197"/>
      <c r="N380" s="61"/>
      <c r="O380" s="61"/>
      <c r="P380" s="61"/>
      <c r="Q380" s="61"/>
      <c r="R380" s="61"/>
      <c r="S380" s="61"/>
      <c r="T380" s="62"/>
      <c r="AT380" s="18" t="s">
        <v>187</v>
      </c>
      <c r="AU380" s="18" t="s">
        <v>85</v>
      </c>
    </row>
    <row r="381" spans="2:65" s="1" customFormat="1" ht="16.5" customHeight="1">
      <c r="B381" s="35"/>
      <c r="C381" s="183" t="s">
        <v>457</v>
      </c>
      <c r="D381" s="183" t="s">
        <v>180</v>
      </c>
      <c r="E381" s="184" t="s">
        <v>5946</v>
      </c>
      <c r="F381" s="185" t="s">
        <v>5947</v>
      </c>
      <c r="G381" s="186" t="s">
        <v>496</v>
      </c>
      <c r="H381" s="187">
        <v>70.3</v>
      </c>
      <c r="I381" s="188"/>
      <c r="J381" s="189">
        <f>ROUND(I381*H381,2)</f>
        <v>0</v>
      </c>
      <c r="K381" s="185" t="s">
        <v>212</v>
      </c>
      <c r="L381" s="39"/>
      <c r="M381" s="190" t="s">
        <v>19</v>
      </c>
      <c r="N381" s="191" t="s">
        <v>46</v>
      </c>
      <c r="O381" s="61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AR381" s="18" t="s">
        <v>185</v>
      </c>
      <c r="AT381" s="18" t="s">
        <v>180</v>
      </c>
      <c r="AU381" s="18" t="s">
        <v>85</v>
      </c>
      <c r="AY381" s="18" t="s">
        <v>178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83</v>
      </c>
      <c r="BK381" s="194">
        <f>ROUND(I381*H381,2)</f>
        <v>0</v>
      </c>
      <c r="BL381" s="18" t="s">
        <v>185</v>
      </c>
      <c r="BM381" s="18" t="s">
        <v>5948</v>
      </c>
    </row>
    <row r="382" spans="2:65" s="1" customFormat="1" ht="11.25">
      <c r="B382" s="35"/>
      <c r="C382" s="36"/>
      <c r="D382" s="195" t="s">
        <v>187</v>
      </c>
      <c r="E382" s="36"/>
      <c r="F382" s="196" t="s">
        <v>5947</v>
      </c>
      <c r="G382" s="36"/>
      <c r="H382" s="36"/>
      <c r="I382" s="113"/>
      <c r="J382" s="36"/>
      <c r="K382" s="36"/>
      <c r="L382" s="39"/>
      <c r="M382" s="197"/>
      <c r="N382" s="61"/>
      <c r="O382" s="61"/>
      <c r="P382" s="61"/>
      <c r="Q382" s="61"/>
      <c r="R382" s="61"/>
      <c r="S382" s="61"/>
      <c r="T382" s="62"/>
      <c r="AT382" s="18" t="s">
        <v>187</v>
      </c>
      <c r="AU382" s="18" t="s">
        <v>85</v>
      </c>
    </row>
    <row r="383" spans="2:65" s="13" customFormat="1" ht="11.25">
      <c r="B383" s="208"/>
      <c r="C383" s="209"/>
      <c r="D383" s="195" t="s">
        <v>189</v>
      </c>
      <c r="E383" s="210" t="s">
        <v>19</v>
      </c>
      <c r="F383" s="211" t="s">
        <v>5949</v>
      </c>
      <c r="G383" s="209"/>
      <c r="H383" s="212">
        <v>33.1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189</v>
      </c>
      <c r="AU383" s="218" t="s">
        <v>85</v>
      </c>
      <c r="AV383" s="13" t="s">
        <v>85</v>
      </c>
      <c r="AW383" s="13" t="s">
        <v>35</v>
      </c>
      <c r="AX383" s="13" t="s">
        <v>75</v>
      </c>
      <c r="AY383" s="218" t="s">
        <v>178</v>
      </c>
    </row>
    <row r="384" spans="2:65" s="13" customFormat="1" ht="11.25">
      <c r="B384" s="208"/>
      <c r="C384" s="209"/>
      <c r="D384" s="195" t="s">
        <v>189</v>
      </c>
      <c r="E384" s="210" t="s">
        <v>19</v>
      </c>
      <c r="F384" s="211" t="s">
        <v>5950</v>
      </c>
      <c r="G384" s="209"/>
      <c r="H384" s="212">
        <v>37.200000000000003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189</v>
      </c>
      <c r="AU384" s="218" t="s">
        <v>85</v>
      </c>
      <c r="AV384" s="13" t="s">
        <v>85</v>
      </c>
      <c r="AW384" s="13" t="s">
        <v>35</v>
      </c>
      <c r="AX384" s="13" t="s">
        <v>75</v>
      </c>
      <c r="AY384" s="218" t="s">
        <v>178</v>
      </c>
    </row>
    <row r="385" spans="2:65" s="14" customFormat="1" ht="11.25">
      <c r="B385" s="219"/>
      <c r="C385" s="220"/>
      <c r="D385" s="195" t="s">
        <v>189</v>
      </c>
      <c r="E385" s="221" t="s">
        <v>19</v>
      </c>
      <c r="F385" s="222" t="s">
        <v>258</v>
      </c>
      <c r="G385" s="220"/>
      <c r="H385" s="223">
        <v>70.3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189</v>
      </c>
      <c r="AU385" s="229" t="s">
        <v>85</v>
      </c>
      <c r="AV385" s="14" t="s">
        <v>185</v>
      </c>
      <c r="AW385" s="14" t="s">
        <v>35</v>
      </c>
      <c r="AX385" s="14" t="s">
        <v>83</v>
      </c>
      <c r="AY385" s="229" t="s">
        <v>178</v>
      </c>
    </row>
    <row r="386" spans="2:65" s="11" customFormat="1" ht="22.9" customHeight="1">
      <c r="B386" s="167"/>
      <c r="C386" s="168"/>
      <c r="D386" s="169" t="s">
        <v>74</v>
      </c>
      <c r="E386" s="181" t="s">
        <v>216</v>
      </c>
      <c r="F386" s="181" t="s">
        <v>217</v>
      </c>
      <c r="G386" s="168"/>
      <c r="H386" s="168"/>
      <c r="I386" s="171"/>
      <c r="J386" s="182">
        <f>BK386</f>
        <v>0</v>
      </c>
      <c r="K386" s="168"/>
      <c r="L386" s="173"/>
      <c r="M386" s="174"/>
      <c r="N386" s="175"/>
      <c r="O386" s="175"/>
      <c r="P386" s="176">
        <f>SUM(P387:P390)</f>
        <v>0</v>
      </c>
      <c r="Q386" s="175"/>
      <c r="R386" s="176">
        <f>SUM(R387:R390)</f>
        <v>0</v>
      </c>
      <c r="S386" s="175"/>
      <c r="T386" s="177">
        <f>SUM(T387:T390)</f>
        <v>0</v>
      </c>
      <c r="AR386" s="178" t="s">
        <v>83</v>
      </c>
      <c r="AT386" s="179" t="s">
        <v>74</v>
      </c>
      <c r="AU386" s="179" t="s">
        <v>83</v>
      </c>
      <c r="AY386" s="178" t="s">
        <v>178</v>
      </c>
      <c r="BK386" s="180">
        <f>SUM(BK387:BK390)</f>
        <v>0</v>
      </c>
    </row>
    <row r="387" spans="2:65" s="1" customFormat="1" ht="16.5" customHeight="1">
      <c r="B387" s="35"/>
      <c r="C387" s="183" t="s">
        <v>465</v>
      </c>
      <c r="D387" s="183" t="s">
        <v>180</v>
      </c>
      <c r="E387" s="184" t="s">
        <v>5951</v>
      </c>
      <c r="F387" s="185" t="s">
        <v>5952</v>
      </c>
      <c r="G387" s="186" t="s">
        <v>496</v>
      </c>
      <c r="H387" s="187">
        <v>80</v>
      </c>
      <c r="I387" s="188"/>
      <c r="J387" s="189">
        <f>ROUND(I387*H387,2)</f>
        <v>0</v>
      </c>
      <c r="K387" s="185" t="s">
        <v>184</v>
      </c>
      <c r="L387" s="39"/>
      <c r="M387" s="190" t="s">
        <v>19</v>
      </c>
      <c r="N387" s="191" t="s">
        <v>46</v>
      </c>
      <c r="O387" s="61"/>
      <c r="P387" s="192">
        <f>O387*H387</f>
        <v>0</v>
      </c>
      <c r="Q387" s="192">
        <v>0</v>
      </c>
      <c r="R387" s="192">
        <f>Q387*H387</f>
        <v>0</v>
      </c>
      <c r="S387" s="192">
        <v>0</v>
      </c>
      <c r="T387" s="193">
        <f>S387*H387</f>
        <v>0</v>
      </c>
      <c r="AR387" s="18" t="s">
        <v>185</v>
      </c>
      <c r="AT387" s="18" t="s">
        <v>180</v>
      </c>
      <c r="AU387" s="18" t="s">
        <v>85</v>
      </c>
      <c r="AY387" s="18" t="s">
        <v>178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8" t="s">
        <v>83</v>
      </c>
      <c r="BK387" s="194">
        <f>ROUND(I387*H387,2)</f>
        <v>0</v>
      </c>
      <c r="BL387" s="18" t="s">
        <v>185</v>
      </c>
      <c r="BM387" s="18" t="s">
        <v>5953</v>
      </c>
    </row>
    <row r="388" spans="2:65" s="1" customFormat="1" ht="11.25">
      <c r="B388" s="35"/>
      <c r="C388" s="36"/>
      <c r="D388" s="195" t="s">
        <v>187</v>
      </c>
      <c r="E388" s="36"/>
      <c r="F388" s="196" t="s">
        <v>5954</v>
      </c>
      <c r="G388" s="36"/>
      <c r="H388" s="36"/>
      <c r="I388" s="113"/>
      <c r="J388" s="36"/>
      <c r="K388" s="36"/>
      <c r="L388" s="39"/>
      <c r="M388" s="197"/>
      <c r="N388" s="61"/>
      <c r="O388" s="61"/>
      <c r="P388" s="61"/>
      <c r="Q388" s="61"/>
      <c r="R388" s="61"/>
      <c r="S388" s="61"/>
      <c r="T388" s="62"/>
      <c r="AT388" s="18" t="s">
        <v>187</v>
      </c>
      <c r="AU388" s="18" t="s">
        <v>85</v>
      </c>
    </row>
    <row r="389" spans="2:65" s="12" customFormat="1" ht="11.25">
      <c r="B389" s="198"/>
      <c r="C389" s="199"/>
      <c r="D389" s="195" t="s">
        <v>189</v>
      </c>
      <c r="E389" s="200" t="s">
        <v>19</v>
      </c>
      <c r="F389" s="201" t="s">
        <v>5955</v>
      </c>
      <c r="G389" s="199"/>
      <c r="H389" s="200" t="s">
        <v>19</v>
      </c>
      <c r="I389" s="202"/>
      <c r="J389" s="199"/>
      <c r="K389" s="199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189</v>
      </c>
      <c r="AU389" s="207" t="s">
        <v>85</v>
      </c>
      <c r="AV389" s="12" t="s">
        <v>83</v>
      </c>
      <c r="AW389" s="12" t="s">
        <v>35</v>
      </c>
      <c r="AX389" s="12" t="s">
        <v>75</v>
      </c>
      <c r="AY389" s="207" t="s">
        <v>178</v>
      </c>
    </row>
    <row r="390" spans="2:65" s="13" customFormat="1" ht="11.25">
      <c r="B390" s="208"/>
      <c r="C390" s="209"/>
      <c r="D390" s="195" t="s">
        <v>189</v>
      </c>
      <c r="E390" s="210" t="s">
        <v>19</v>
      </c>
      <c r="F390" s="211" t="s">
        <v>5956</v>
      </c>
      <c r="G390" s="209"/>
      <c r="H390" s="212">
        <v>80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189</v>
      </c>
      <c r="AU390" s="218" t="s">
        <v>85</v>
      </c>
      <c r="AV390" s="13" t="s">
        <v>85</v>
      </c>
      <c r="AW390" s="13" t="s">
        <v>35</v>
      </c>
      <c r="AX390" s="13" t="s">
        <v>83</v>
      </c>
      <c r="AY390" s="218" t="s">
        <v>178</v>
      </c>
    </row>
    <row r="391" spans="2:65" s="11" customFormat="1" ht="22.9" customHeight="1">
      <c r="B391" s="167"/>
      <c r="C391" s="168"/>
      <c r="D391" s="169" t="s">
        <v>74</v>
      </c>
      <c r="E391" s="181" t="s">
        <v>357</v>
      </c>
      <c r="F391" s="181" t="s">
        <v>358</v>
      </c>
      <c r="G391" s="168"/>
      <c r="H391" s="168"/>
      <c r="I391" s="171"/>
      <c r="J391" s="182">
        <f>BK391</f>
        <v>0</v>
      </c>
      <c r="K391" s="168"/>
      <c r="L391" s="173"/>
      <c r="M391" s="174"/>
      <c r="N391" s="175"/>
      <c r="O391" s="175"/>
      <c r="P391" s="176">
        <f>SUM(P392:P415)</f>
        <v>0</v>
      </c>
      <c r="Q391" s="175"/>
      <c r="R391" s="176">
        <f>SUM(R392:R415)</f>
        <v>0</v>
      </c>
      <c r="S391" s="175"/>
      <c r="T391" s="177">
        <f>SUM(T392:T415)</f>
        <v>0</v>
      </c>
      <c r="AR391" s="178" t="s">
        <v>83</v>
      </c>
      <c r="AT391" s="179" t="s">
        <v>74</v>
      </c>
      <c r="AU391" s="179" t="s">
        <v>83</v>
      </c>
      <c r="AY391" s="178" t="s">
        <v>178</v>
      </c>
      <c r="BK391" s="180">
        <f>SUM(BK392:BK415)</f>
        <v>0</v>
      </c>
    </row>
    <row r="392" spans="2:65" s="1" customFormat="1" ht="16.5" customHeight="1">
      <c r="B392" s="35"/>
      <c r="C392" s="183" t="s">
        <v>471</v>
      </c>
      <c r="D392" s="183" t="s">
        <v>180</v>
      </c>
      <c r="E392" s="184" t="s">
        <v>4175</v>
      </c>
      <c r="F392" s="185" t="s">
        <v>4176</v>
      </c>
      <c r="G392" s="186" t="s">
        <v>362</v>
      </c>
      <c r="H392" s="187">
        <v>7.6</v>
      </c>
      <c r="I392" s="188"/>
      <c r="J392" s="189">
        <f>ROUND(I392*H392,2)</f>
        <v>0</v>
      </c>
      <c r="K392" s="185" t="s">
        <v>184</v>
      </c>
      <c r="L392" s="39"/>
      <c r="M392" s="190" t="s">
        <v>19</v>
      </c>
      <c r="N392" s="191" t="s">
        <v>46</v>
      </c>
      <c r="O392" s="61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AR392" s="18" t="s">
        <v>185</v>
      </c>
      <c r="AT392" s="18" t="s">
        <v>180</v>
      </c>
      <c r="AU392" s="18" t="s">
        <v>85</v>
      </c>
      <c r="AY392" s="18" t="s">
        <v>178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8" t="s">
        <v>83</v>
      </c>
      <c r="BK392" s="194">
        <f>ROUND(I392*H392,2)</f>
        <v>0</v>
      </c>
      <c r="BL392" s="18" t="s">
        <v>185</v>
      </c>
      <c r="BM392" s="18" t="s">
        <v>5957</v>
      </c>
    </row>
    <row r="393" spans="2:65" s="1" customFormat="1" ht="11.25">
      <c r="B393" s="35"/>
      <c r="C393" s="36"/>
      <c r="D393" s="195" t="s">
        <v>187</v>
      </c>
      <c r="E393" s="36"/>
      <c r="F393" s="196" t="s">
        <v>4178</v>
      </c>
      <c r="G393" s="36"/>
      <c r="H393" s="36"/>
      <c r="I393" s="113"/>
      <c r="J393" s="36"/>
      <c r="K393" s="36"/>
      <c r="L393" s="39"/>
      <c r="M393" s="197"/>
      <c r="N393" s="61"/>
      <c r="O393" s="61"/>
      <c r="P393" s="61"/>
      <c r="Q393" s="61"/>
      <c r="R393" s="61"/>
      <c r="S393" s="61"/>
      <c r="T393" s="62"/>
      <c r="AT393" s="18" t="s">
        <v>187</v>
      </c>
      <c r="AU393" s="18" t="s">
        <v>85</v>
      </c>
    </row>
    <row r="394" spans="2:65" s="13" customFormat="1" ht="11.25">
      <c r="B394" s="208"/>
      <c r="C394" s="209"/>
      <c r="D394" s="195" t="s">
        <v>189</v>
      </c>
      <c r="E394" s="210" t="s">
        <v>19</v>
      </c>
      <c r="F394" s="211" t="s">
        <v>5958</v>
      </c>
      <c r="G394" s="209"/>
      <c r="H394" s="212">
        <v>7.6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189</v>
      </c>
      <c r="AU394" s="218" t="s">
        <v>85</v>
      </c>
      <c r="AV394" s="13" t="s">
        <v>85</v>
      </c>
      <c r="AW394" s="13" t="s">
        <v>35</v>
      </c>
      <c r="AX394" s="13" t="s">
        <v>83</v>
      </c>
      <c r="AY394" s="218" t="s">
        <v>178</v>
      </c>
    </row>
    <row r="395" spans="2:65" s="1" customFormat="1" ht="16.5" customHeight="1">
      <c r="B395" s="35"/>
      <c r="C395" s="183" t="s">
        <v>478</v>
      </c>
      <c r="D395" s="183" t="s">
        <v>180</v>
      </c>
      <c r="E395" s="184" t="s">
        <v>4180</v>
      </c>
      <c r="F395" s="185" t="s">
        <v>4181</v>
      </c>
      <c r="G395" s="186" t="s">
        <v>362</v>
      </c>
      <c r="H395" s="187">
        <v>68.400000000000006</v>
      </c>
      <c r="I395" s="188"/>
      <c r="J395" s="189">
        <f>ROUND(I395*H395,2)</f>
        <v>0</v>
      </c>
      <c r="K395" s="185" t="s">
        <v>184</v>
      </c>
      <c r="L395" s="39"/>
      <c r="M395" s="190" t="s">
        <v>19</v>
      </c>
      <c r="N395" s="191" t="s">
        <v>46</v>
      </c>
      <c r="O395" s="61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AR395" s="18" t="s">
        <v>185</v>
      </c>
      <c r="AT395" s="18" t="s">
        <v>180</v>
      </c>
      <c r="AU395" s="18" t="s">
        <v>85</v>
      </c>
      <c r="AY395" s="18" t="s">
        <v>178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83</v>
      </c>
      <c r="BK395" s="194">
        <f>ROUND(I395*H395,2)</f>
        <v>0</v>
      </c>
      <c r="BL395" s="18" t="s">
        <v>185</v>
      </c>
      <c r="BM395" s="18" t="s">
        <v>5959</v>
      </c>
    </row>
    <row r="396" spans="2:65" s="1" customFormat="1" ht="11.25">
      <c r="B396" s="35"/>
      <c r="C396" s="36"/>
      <c r="D396" s="195" t="s">
        <v>187</v>
      </c>
      <c r="E396" s="36"/>
      <c r="F396" s="196" t="s">
        <v>4183</v>
      </c>
      <c r="G396" s="36"/>
      <c r="H396" s="36"/>
      <c r="I396" s="113"/>
      <c r="J396" s="36"/>
      <c r="K396" s="36"/>
      <c r="L396" s="39"/>
      <c r="M396" s="197"/>
      <c r="N396" s="61"/>
      <c r="O396" s="61"/>
      <c r="P396" s="61"/>
      <c r="Q396" s="61"/>
      <c r="R396" s="61"/>
      <c r="S396" s="61"/>
      <c r="T396" s="62"/>
      <c r="AT396" s="18" t="s">
        <v>187</v>
      </c>
      <c r="AU396" s="18" t="s">
        <v>85</v>
      </c>
    </row>
    <row r="397" spans="2:65" s="12" customFormat="1" ht="11.25">
      <c r="B397" s="198"/>
      <c r="C397" s="199"/>
      <c r="D397" s="195" t="s">
        <v>189</v>
      </c>
      <c r="E397" s="200" t="s">
        <v>19</v>
      </c>
      <c r="F397" s="201" t="s">
        <v>379</v>
      </c>
      <c r="G397" s="199"/>
      <c r="H397" s="200" t="s">
        <v>19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189</v>
      </c>
      <c r="AU397" s="207" t="s">
        <v>85</v>
      </c>
      <c r="AV397" s="12" t="s">
        <v>83</v>
      </c>
      <c r="AW397" s="12" t="s">
        <v>35</v>
      </c>
      <c r="AX397" s="12" t="s">
        <v>75</v>
      </c>
      <c r="AY397" s="207" t="s">
        <v>178</v>
      </c>
    </row>
    <row r="398" spans="2:65" s="12" customFormat="1" ht="11.25">
      <c r="B398" s="198"/>
      <c r="C398" s="199"/>
      <c r="D398" s="195" t="s">
        <v>189</v>
      </c>
      <c r="E398" s="200" t="s">
        <v>19</v>
      </c>
      <c r="F398" s="201" t="s">
        <v>380</v>
      </c>
      <c r="G398" s="199"/>
      <c r="H398" s="200" t="s">
        <v>19</v>
      </c>
      <c r="I398" s="202"/>
      <c r="J398" s="199"/>
      <c r="K398" s="199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189</v>
      </c>
      <c r="AU398" s="207" t="s">
        <v>85</v>
      </c>
      <c r="AV398" s="12" t="s">
        <v>83</v>
      </c>
      <c r="AW398" s="12" t="s">
        <v>35</v>
      </c>
      <c r="AX398" s="12" t="s">
        <v>75</v>
      </c>
      <c r="AY398" s="207" t="s">
        <v>178</v>
      </c>
    </row>
    <row r="399" spans="2:65" s="13" customFormat="1" ht="11.25">
      <c r="B399" s="208"/>
      <c r="C399" s="209"/>
      <c r="D399" s="195" t="s">
        <v>189</v>
      </c>
      <c r="E399" s="210" t="s">
        <v>19</v>
      </c>
      <c r="F399" s="211" t="s">
        <v>5960</v>
      </c>
      <c r="G399" s="209"/>
      <c r="H399" s="212">
        <v>68.400000000000006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189</v>
      </c>
      <c r="AU399" s="218" t="s">
        <v>85</v>
      </c>
      <c r="AV399" s="13" t="s">
        <v>85</v>
      </c>
      <c r="AW399" s="13" t="s">
        <v>35</v>
      </c>
      <c r="AX399" s="13" t="s">
        <v>83</v>
      </c>
      <c r="AY399" s="218" t="s">
        <v>178</v>
      </c>
    </row>
    <row r="400" spans="2:65" s="1" customFormat="1" ht="16.5" customHeight="1">
      <c r="B400" s="35"/>
      <c r="C400" s="183" t="s">
        <v>484</v>
      </c>
      <c r="D400" s="183" t="s">
        <v>180</v>
      </c>
      <c r="E400" s="184" t="s">
        <v>4185</v>
      </c>
      <c r="F400" s="185" t="s">
        <v>4186</v>
      </c>
      <c r="G400" s="186" t="s">
        <v>362</v>
      </c>
      <c r="H400" s="187">
        <v>8.8000000000000007</v>
      </c>
      <c r="I400" s="188"/>
      <c r="J400" s="189">
        <f>ROUND(I400*H400,2)</f>
        <v>0</v>
      </c>
      <c r="K400" s="185" t="s">
        <v>184</v>
      </c>
      <c r="L400" s="39"/>
      <c r="M400" s="190" t="s">
        <v>19</v>
      </c>
      <c r="N400" s="191" t="s">
        <v>46</v>
      </c>
      <c r="O400" s="61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AR400" s="18" t="s">
        <v>185</v>
      </c>
      <c r="AT400" s="18" t="s">
        <v>180</v>
      </c>
      <c r="AU400" s="18" t="s">
        <v>85</v>
      </c>
      <c r="AY400" s="18" t="s">
        <v>178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83</v>
      </c>
      <c r="BK400" s="194">
        <f>ROUND(I400*H400,2)</f>
        <v>0</v>
      </c>
      <c r="BL400" s="18" t="s">
        <v>185</v>
      </c>
      <c r="BM400" s="18" t="s">
        <v>5961</v>
      </c>
    </row>
    <row r="401" spans="2:65" s="1" customFormat="1" ht="11.25">
      <c r="B401" s="35"/>
      <c r="C401" s="36"/>
      <c r="D401" s="195" t="s">
        <v>187</v>
      </c>
      <c r="E401" s="36"/>
      <c r="F401" s="196" t="s">
        <v>4188</v>
      </c>
      <c r="G401" s="36"/>
      <c r="H401" s="36"/>
      <c r="I401" s="113"/>
      <c r="J401" s="36"/>
      <c r="K401" s="36"/>
      <c r="L401" s="39"/>
      <c r="M401" s="197"/>
      <c r="N401" s="61"/>
      <c r="O401" s="61"/>
      <c r="P401" s="61"/>
      <c r="Q401" s="61"/>
      <c r="R401" s="61"/>
      <c r="S401" s="61"/>
      <c r="T401" s="62"/>
      <c r="AT401" s="18" t="s">
        <v>187</v>
      </c>
      <c r="AU401" s="18" t="s">
        <v>85</v>
      </c>
    </row>
    <row r="402" spans="2:65" s="13" customFormat="1" ht="11.25">
      <c r="B402" s="208"/>
      <c r="C402" s="209"/>
      <c r="D402" s="195" t="s">
        <v>189</v>
      </c>
      <c r="E402" s="210" t="s">
        <v>19</v>
      </c>
      <c r="F402" s="211" t="s">
        <v>5962</v>
      </c>
      <c r="G402" s="209"/>
      <c r="H402" s="212">
        <v>8.8000000000000007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189</v>
      </c>
      <c r="AU402" s="218" t="s">
        <v>85</v>
      </c>
      <c r="AV402" s="13" t="s">
        <v>85</v>
      </c>
      <c r="AW402" s="13" t="s">
        <v>35</v>
      </c>
      <c r="AX402" s="13" t="s">
        <v>83</v>
      </c>
      <c r="AY402" s="218" t="s">
        <v>178</v>
      </c>
    </row>
    <row r="403" spans="2:65" s="1" customFormat="1" ht="16.5" customHeight="1">
      <c r="B403" s="35"/>
      <c r="C403" s="183" t="s">
        <v>493</v>
      </c>
      <c r="D403" s="183" t="s">
        <v>180</v>
      </c>
      <c r="E403" s="184" t="s">
        <v>4190</v>
      </c>
      <c r="F403" s="185" t="s">
        <v>4191</v>
      </c>
      <c r="G403" s="186" t="s">
        <v>362</v>
      </c>
      <c r="H403" s="187">
        <v>167.2</v>
      </c>
      <c r="I403" s="188"/>
      <c r="J403" s="189">
        <f>ROUND(I403*H403,2)</f>
        <v>0</v>
      </c>
      <c r="K403" s="185" t="s">
        <v>184</v>
      </c>
      <c r="L403" s="39"/>
      <c r="M403" s="190" t="s">
        <v>19</v>
      </c>
      <c r="N403" s="191" t="s">
        <v>46</v>
      </c>
      <c r="O403" s="61"/>
      <c r="P403" s="192">
        <f>O403*H403</f>
        <v>0</v>
      </c>
      <c r="Q403" s="192">
        <v>0</v>
      </c>
      <c r="R403" s="192">
        <f>Q403*H403</f>
        <v>0</v>
      </c>
      <c r="S403" s="192">
        <v>0</v>
      </c>
      <c r="T403" s="193">
        <f>S403*H403</f>
        <v>0</v>
      </c>
      <c r="AR403" s="18" t="s">
        <v>185</v>
      </c>
      <c r="AT403" s="18" t="s">
        <v>180</v>
      </c>
      <c r="AU403" s="18" t="s">
        <v>85</v>
      </c>
      <c r="AY403" s="18" t="s">
        <v>178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83</v>
      </c>
      <c r="BK403" s="194">
        <f>ROUND(I403*H403,2)</f>
        <v>0</v>
      </c>
      <c r="BL403" s="18" t="s">
        <v>185</v>
      </c>
      <c r="BM403" s="18" t="s">
        <v>5963</v>
      </c>
    </row>
    <row r="404" spans="2:65" s="1" customFormat="1" ht="11.25">
      <c r="B404" s="35"/>
      <c r="C404" s="36"/>
      <c r="D404" s="195" t="s">
        <v>187</v>
      </c>
      <c r="E404" s="36"/>
      <c r="F404" s="196" t="s">
        <v>4183</v>
      </c>
      <c r="G404" s="36"/>
      <c r="H404" s="36"/>
      <c r="I404" s="113"/>
      <c r="J404" s="36"/>
      <c r="K404" s="36"/>
      <c r="L404" s="39"/>
      <c r="M404" s="197"/>
      <c r="N404" s="61"/>
      <c r="O404" s="61"/>
      <c r="P404" s="61"/>
      <c r="Q404" s="61"/>
      <c r="R404" s="61"/>
      <c r="S404" s="61"/>
      <c r="T404" s="62"/>
      <c r="AT404" s="18" t="s">
        <v>187</v>
      </c>
      <c r="AU404" s="18" t="s">
        <v>85</v>
      </c>
    </row>
    <row r="405" spans="2:65" s="12" customFormat="1" ht="11.25">
      <c r="B405" s="198"/>
      <c r="C405" s="199"/>
      <c r="D405" s="195" t="s">
        <v>189</v>
      </c>
      <c r="E405" s="200" t="s">
        <v>19</v>
      </c>
      <c r="F405" s="201" t="s">
        <v>382</v>
      </c>
      <c r="G405" s="199"/>
      <c r="H405" s="200" t="s">
        <v>19</v>
      </c>
      <c r="I405" s="202"/>
      <c r="J405" s="199"/>
      <c r="K405" s="199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189</v>
      </c>
      <c r="AU405" s="207" t="s">
        <v>85</v>
      </c>
      <c r="AV405" s="12" t="s">
        <v>83</v>
      </c>
      <c r="AW405" s="12" t="s">
        <v>35</v>
      </c>
      <c r="AX405" s="12" t="s">
        <v>75</v>
      </c>
      <c r="AY405" s="207" t="s">
        <v>178</v>
      </c>
    </row>
    <row r="406" spans="2:65" s="12" customFormat="1" ht="11.25">
      <c r="B406" s="198"/>
      <c r="C406" s="199"/>
      <c r="D406" s="195" t="s">
        <v>189</v>
      </c>
      <c r="E406" s="200" t="s">
        <v>19</v>
      </c>
      <c r="F406" s="201" t="s">
        <v>383</v>
      </c>
      <c r="G406" s="199"/>
      <c r="H406" s="200" t="s">
        <v>19</v>
      </c>
      <c r="I406" s="202"/>
      <c r="J406" s="199"/>
      <c r="K406" s="199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189</v>
      </c>
      <c r="AU406" s="207" t="s">
        <v>85</v>
      </c>
      <c r="AV406" s="12" t="s">
        <v>83</v>
      </c>
      <c r="AW406" s="12" t="s">
        <v>35</v>
      </c>
      <c r="AX406" s="12" t="s">
        <v>75</v>
      </c>
      <c r="AY406" s="207" t="s">
        <v>178</v>
      </c>
    </row>
    <row r="407" spans="2:65" s="13" customFormat="1" ht="11.25">
      <c r="B407" s="208"/>
      <c r="C407" s="209"/>
      <c r="D407" s="195" t="s">
        <v>189</v>
      </c>
      <c r="E407" s="210" t="s">
        <v>19</v>
      </c>
      <c r="F407" s="211" t="s">
        <v>5964</v>
      </c>
      <c r="G407" s="209"/>
      <c r="H407" s="212">
        <v>167.2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189</v>
      </c>
      <c r="AU407" s="218" t="s">
        <v>85</v>
      </c>
      <c r="AV407" s="13" t="s">
        <v>85</v>
      </c>
      <c r="AW407" s="13" t="s">
        <v>35</v>
      </c>
      <c r="AX407" s="13" t="s">
        <v>83</v>
      </c>
      <c r="AY407" s="218" t="s">
        <v>178</v>
      </c>
    </row>
    <row r="408" spans="2:65" s="1" customFormat="1" ht="16.5" customHeight="1">
      <c r="B408" s="35"/>
      <c r="C408" s="183" t="s">
        <v>503</v>
      </c>
      <c r="D408" s="183" t="s">
        <v>180</v>
      </c>
      <c r="E408" s="184" t="s">
        <v>4199</v>
      </c>
      <c r="F408" s="185" t="s">
        <v>4200</v>
      </c>
      <c r="G408" s="186" t="s">
        <v>362</v>
      </c>
      <c r="H408" s="187">
        <v>16.399999999999999</v>
      </c>
      <c r="I408" s="188"/>
      <c r="J408" s="189">
        <f>ROUND(I408*H408,2)</f>
        <v>0</v>
      </c>
      <c r="K408" s="185" t="s">
        <v>184</v>
      </c>
      <c r="L408" s="39"/>
      <c r="M408" s="190" t="s">
        <v>19</v>
      </c>
      <c r="N408" s="191" t="s">
        <v>46</v>
      </c>
      <c r="O408" s="61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AR408" s="18" t="s">
        <v>185</v>
      </c>
      <c r="AT408" s="18" t="s">
        <v>180</v>
      </c>
      <c r="AU408" s="18" t="s">
        <v>85</v>
      </c>
      <c r="AY408" s="18" t="s">
        <v>178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8" t="s">
        <v>83</v>
      </c>
      <c r="BK408" s="194">
        <f>ROUND(I408*H408,2)</f>
        <v>0</v>
      </c>
      <c r="BL408" s="18" t="s">
        <v>185</v>
      </c>
      <c r="BM408" s="18" t="s">
        <v>5965</v>
      </c>
    </row>
    <row r="409" spans="2:65" s="1" customFormat="1" ht="11.25">
      <c r="B409" s="35"/>
      <c r="C409" s="36"/>
      <c r="D409" s="195" t="s">
        <v>187</v>
      </c>
      <c r="E409" s="36"/>
      <c r="F409" s="196" t="s">
        <v>4202</v>
      </c>
      <c r="G409" s="36"/>
      <c r="H409" s="36"/>
      <c r="I409" s="113"/>
      <c r="J409" s="36"/>
      <c r="K409" s="36"/>
      <c r="L409" s="39"/>
      <c r="M409" s="197"/>
      <c r="N409" s="61"/>
      <c r="O409" s="61"/>
      <c r="P409" s="61"/>
      <c r="Q409" s="61"/>
      <c r="R409" s="61"/>
      <c r="S409" s="61"/>
      <c r="T409" s="62"/>
      <c r="AT409" s="18" t="s">
        <v>187</v>
      </c>
      <c r="AU409" s="18" t="s">
        <v>85</v>
      </c>
    </row>
    <row r="410" spans="2:65" s="1" customFormat="1" ht="16.5" customHeight="1">
      <c r="B410" s="35"/>
      <c r="C410" s="183" t="s">
        <v>508</v>
      </c>
      <c r="D410" s="183" t="s">
        <v>180</v>
      </c>
      <c r="E410" s="184" t="s">
        <v>419</v>
      </c>
      <c r="F410" s="185" t="s">
        <v>420</v>
      </c>
      <c r="G410" s="186" t="s">
        <v>362</v>
      </c>
      <c r="H410" s="187">
        <v>8.8000000000000007</v>
      </c>
      <c r="I410" s="188"/>
      <c r="J410" s="189">
        <f>ROUND(I410*H410,2)</f>
        <v>0</v>
      </c>
      <c r="K410" s="185" t="s">
        <v>184</v>
      </c>
      <c r="L410" s="39"/>
      <c r="M410" s="190" t="s">
        <v>19</v>
      </c>
      <c r="N410" s="191" t="s">
        <v>46</v>
      </c>
      <c r="O410" s="61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AR410" s="18" t="s">
        <v>185</v>
      </c>
      <c r="AT410" s="18" t="s">
        <v>180</v>
      </c>
      <c r="AU410" s="18" t="s">
        <v>85</v>
      </c>
      <c r="AY410" s="18" t="s">
        <v>178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8" t="s">
        <v>83</v>
      </c>
      <c r="BK410" s="194">
        <f>ROUND(I410*H410,2)</f>
        <v>0</v>
      </c>
      <c r="BL410" s="18" t="s">
        <v>185</v>
      </c>
      <c r="BM410" s="18" t="s">
        <v>5966</v>
      </c>
    </row>
    <row r="411" spans="2:65" s="1" customFormat="1" ht="19.5">
      <c r="B411" s="35"/>
      <c r="C411" s="36"/>
      <c r="D411" s="195" t="s">
        <v>187</v>
      </c>
      <c r="E411" s="36"/>
      <c r="F411" s="196" t="s">
        <v>422</v>
      </c>
      <c r="G411" s="36"/>
      <c r="H411" s="36"/>
      <c r="I411" s="113"/>
      <c r="J411" s="36"/>
      <c r="K411" s="36"/>
      <c r="L411" s="39"/>
      <c r="M411" s="197"/>
      <c r="N411" s="61"/>
      <c r="O411" s="61"/>
      <c r="P411" s="61"/>
      <c r="Q411" s="61"/>
      <c r="R411" s="61"/>
      <c r="S411" s="61"/>
      <c r="T411" s="62"/>
      <c r="AT411" s="18" t="s">
        <v>187</v>
      </c>
      <c r="AU411" s="18" t="s">
        <v>85</v>
      </c>
    </row>
    <row r="412" spans="2:65" s="13" customFormat="1" ht="11.25">
      <c r="B412" s="208"/>
      <c r="C412" s="209"/>
      <c r="D412" s="195" t="s">
        <v>189</v>
      </c>
      <c r="E412" s="210" t="s">
        <v>19</v>
      </c>
      <c r="F412" s="211" t="s">
        <v>5962</v>
      </c>
      <c r="G412" s="209"/>
      <c r="H412" s="212">
        <v>8.8000000000000007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189</v>
      </c>
      <c r="AU412" s="218" t="s">
        <v>85</v>
      </c>
      <c r="AV412" s="13" t="s">
        <v>85</v>
      </c>
      <c r="AW412" s="13" t="s">
        <v>35</v>
      </c>
      <c r="AX412" s="13" t="s">
        <v>83</v>
      </c>
      <c r="AY412" s="218" t="s">
        <v>178</v>
      </c>
    </row>
    <row r="413" spans="2:65" s="1" customFormat="1" ht="16.5" customHeight="1">
      <c r="B413" s="35"/>
      <c r="C413" s="183" t="s">
        <v>514</v>
      </c>
      <c r="D413" s="183" t="s">
        <v>180</v>
      </c>
      <c r="E413" s="184" t="s">
        <v>424</v>
      </c>
      <c r="F413" s="185" t="s">
        <v>425</v>
      </c>
      <c r="G413" s="186" t="s">
        <v>362</v>
      </c>
      <c r="H413" s="187">
        <v>7.6</v>
      </c>
      <c r="I413" s="188"/>
      <c r="J413" s="189">
        <f>ROUND(I413*H413,2)</f>
        <v>0</v>
      </c>
      <c r="K413" s="185" t="s">
        <v>184</v>
      </c>
      <c r="L413" s="39"/>
      <c r="M413" s="190" t="s">
        <v>19</v>
      </c>
      <c r="N413" s="191" t="s">
        <v>46</v>
      </c>
      <c r="O413" s="61"/>
      <c r="P413" s="192">
        <f>O413*H413</f>
        <v>0</v>
      </c>
      <c r="Q413" s="192">
        <v>0</v>
      </c>
      <c r="R413" s="192">
        <f>Q413*H413</f>
        <v>0</v>
      </c>
      <c r="S413" s="192">
        <v>0</v>
      </c>
      <c r="T413" s="193">
        <f>S413*H413</f>
        <v>0</v>
      </c>
      <c r="AR413" s="18" t="s">
        <v>185</v>
      </c>
      <c r="AT413" s="18" t="s">
        <v>180</v>
      </c>
      <c r="AU413" s="18" t="s">
        <v>85</v>
      </c>
      <c r="AY413" s="18" t="s">
        <v>178</v>
      </c>
      <c r="BE413" s="194">
        <f>IF(N413="základní",J413,0)</f>
        <v>0</v>
      </c>
      <c r="BF413" s="194">
        <f>IF(N413="snížená",J413,0)</f>
        <v>0</v>
      </c>
      <c r="BG413" s="194">
        <f>IF(N413="zákl. přenesená",J413,0)</f>
        <v>0</v>
      </c>
      <c r="BH413" s="194">
        <f>IF(N413="sníž. přenesená",J413,0)</f>
        <v>0</v>
      </c>
      <c r="BI413" s="194">
        <f>IF(N413="nulová",J413,0)</f>
        <v>0</v>
      </c>
      <c r="BJ413" s="18" t="s">
        <v>83</v>
      </c>
      <c r="BK413" s="194">
        <f>ROUND(I413*H413,2)</f>
        <v>0</v>
      </c>
      <c r="BL413" s="18" t="s">
        <v>185</v>
      </c>
      <c r="BM413" s="18" t="s">
        <v>5967</v>
      </c>
    </row>
    <row r="414" spans="2:65" s="1" customFormat="1" ht="11.25">
      <c r="B414" s="35"/>
      <c r="C414" s="36"/>
      <c r="D414" s="195" t="s">
        <v>187</v>
      </c>
      <c r="E414" s="36"/>
      <c r="F414" s="196" t="s">
        <v>427</v>
      </c>
      <c r="G414" s="36"/>
      <c r="H414" s="36"/>
      <c r="I414" s="113"/>
      <c r="J414" s="36"/>
      <c r="K414" s="36"/>
      <c r="L414" s="39"/>
      <c r="M414" s="197"/>
      <c r="N414" s="61"/>
      <c r="O414" s="61"/>
      <c r="P414" s="61"/>
      <c r="Q414" s="61"/>
      <c r="R414" s="61"/>
      <c r="S414" s="61"/>
      <c r="T414" s="62"/>
      <c r="AT414" s="18" t="s">
        <v>187</v>
      </c>
      <c r="AU414" s="18" t="s">
        <v>85</v>
      </c>
    </row>
    <row r="415" spans="2:65" s="13" customFormat="1" ht="11.25">
      <c r="B415" s="208"/>
      <c r="C415" s="209"/>
      <c r="D415" s="195" t="s">
        <v>189</v>
      </c>
      <c r="E415" s="210" t="s">
        <v>19</v>
      </c>
      <c r="F415" s="211" t="s">
        <v>5958</v>
      </c>
      <c r="G415" s="209"/>
      <c r="H415" s="212">
        <v>7.6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189</v>
      </c>
      <c r="AU415" s="218" t="s">
        <v>85</v>
      </c>
      <c r="AV415" s="13" t="s">
        <v>85</v>
      </c>
      <c r="AW415" s="13" t="s">
        <v>35</v>
      </c>
      <c r="AX415" s="13" t="s">
        <v>83</v>
      </c>
      <c r="AY415" s="218" t="s">
        <v>178</v>
      </c>
    </row>
    <row r="416" spans="2:65" s="11" customFormat="1" ht="22.9" customHeight="1">
      <c r="B416" s="167"/>
      <c r="C416" s="168"/>
      <c r="D416" s="169" t="s">
        <v>74</v>
      </c>
      <c r="E416" s="181" t="s">
        <v>1768</v>
      </c>
      <c r="F416" s="181" t="s">
        <v>1769</v>
      </c>
      <c r="G416" s="168"/>
      <c r="H416" s="168"/>
      <c r="I416" s="171"/>
      <c r="J416" s="182">
        <f>BK416</f>
        <v>0</v>
      </c>
      <c r="K416" s="168"/>
      <c r="L416" s="173"/>
      <c r="M416" s="174"/>
      <c r="N416" s="175"/>
      <c r="O416" s="175"/>
      <c r="P416" s="176">
        <f>SUM(P417:P418)</f>
        <v>0</v>
      </c>
      <c r="Q416" s="175"/>
      <c r="R416" s="176">
        <f>SUM(R417:R418)</f>
        <v>0</v>
      </c>
      <c r="S416" s="175"/>
      <c r="T416" s="177">
        <f>SUM(T417:T418)</f>
        <v>0</v>
      </c>
      <c r="AR416" s="178" t="s">
        <v>83</v>
      </c>
      <c r="AT416" s="179" t="s">
        <v>74</v>
      </c>
      <c r="AU416" s="179" t="s">
        <v>83</v>
      </c>
      <c r="AY416" s="178" t="s">
        <v>178</v>
      </c>
      <c r="BK416" s="180">
        <f>SUM(BK417:BK418)</f>
        <v>0</v>
      </c>
    </row>
    <row r="417" spans="2:65" s="1" customFormat="1" ht="16.5" customHeight="1">
      <c r="B417" s="35"/>
      <c r="C417" s="183" t="s">
        <v>519</v>
      </c>
      <c r="D417" s="183" t="s">
        <v>180</v>
      </c>
      <c r="E417" s="184" t="s">
        <v>5182</v>
      </c>
      <c r="F417" s="185" t="s">
        <v>5183</v>
      </c>
      <c r="G417" s="186" t="s">
        <v>362</v>
      </c>
      <c r="H417" s="187">
        <v>34.210999999999999</v>
      </c>
      <c r="I417" s="188"/>
      <c r="J417" s="189">
        <f>ROUND(I417*H417,2)</f>
        <v>0</v>
      </c>
      <c r="K417" s="185" t="s">
        <v>184</v>
      </c>
      <c r="L417" s="39"/>
      <c r="M417" s="190" t="s">
        <v>19</v>
      </c>
      <c r="N417" s="191" t="s">
        <v>46</v>
      </c>
      <c r="O417" s="61"/>
      <c r="P417" s="192">
        <f>O417*H417</f>
        <v>0</v>
      </c>
      <c r="Q417" s="192">
        <v>0</v>
      </c>
      <c r="R417" s="192">
        <f>Q417*H417</f>
        <v>0</v>
      </c>
      <c r="S417" s="192">
        <v>0</v>
      </c>
      <c r="T417" s="193">
        <f>S417*H417</f>
        <v>0</v>
      </c>
      <c r="AR417" s="18" t="s">
        <v>185</v>
      </c>
      <c r="AT417" s="18" t="s">
        <v>180</v>
      </c>
      <c r="AU417" s="18" t="s">
        <v>85</v>
      </c>
      <c r="AY417" s="18" t="s">
        <v>178</v>
      </c>
      <c r="BE417" s="194">
        <f>IF(N417="základní",J417,0)</f>
        <v>0</v>
      </c>
      <c r="BF417" s="194">
        <f>IF(N417="snížená",J417,0)</f>
        <v>0</v>
      </c>
      <c r="BG417" s="194">
        <f>IF(N417="zákl. přenesená",J417,0)</f>
        <v>0</v>
      </c>
      <c r="BH417" s="194">
        <f>IF(N417="sníž. přenesená",J417,0)</f>
        <v>0</v>
      </c>
      <c r="BI417" s="194">
        <f>IF(N417="nulová",J417,0)</f>
        <v>0</v>
      </c>
      <c r="BJ417" s="18" t="s">
        <v>83</v>
      </c>
      <c r="BK417" s="194">
        <f>ROUND(I417*H417,2)</f>
        <v>0</v>
      </c>
      <c r="BL417" s="18" t="s">
        <v>185</v>
      </c>
      <c r="BM417" s="18" t="s">
        <v>5968</v>
      </c>
    </row>
    <row r="418" spans="2:65" s="1" customFormat="1" ht="19.5">
      <c r="B418" s="35"/>
      <c r="C418" s="36"/>
      <c r="D418" s="195" t="s">
        <v>187</v>
      </c>
      <c r="E418" s="36"/>
      <c r="F418" s="196" t="s">
        <v>5185</v>
      </c>
      <c r="G418" s="36"/>
      <c r="H418" s="36"/>
      <c r="I418" s="113"/>
      <c r="J418" s="36"/>
      <c r="K418" s="36"/>
      <c r="L418" s="39"/>
      <c r="M418" s="197"/>
      <c r="N418" s="61"/>
      <c r="O418" s="61"/>
      <c r="P418" s="61"/>
      <c r="Q418" s="61"/>
      <c r="R418" s="61"/>
      <c r="S418" s="61"/>
      <c r="T418" s="62"/>
      <c r="AT418" s="18" t="s">
        <v>187</v>
      </c>
      <c r="AU418" s="18" t="s">
        <v>85</v>
      </c>
    </row>
    <row r="419" spans="2:65" s="11" customFormat="1" ht="25.9" customHeight="1">
      <c r="B419" s="167"/>
      <c r="C419" s="168"/>
      <c r="D419" s="169" t="s">
        <v>74</v>
      </c>
      <c r="E419" s="170" t="s">
        <v>3744</v>
      </c>
      <c r="F419" s="170" t="s">
        <v>3745</v>
      </c>
      <c r="G419" s="168"/>
      <c r="H419" s="168"/>
      <c r="I419" s="171"/>
      <c r="J419" s="172">
        <f>BK419</f>
        <v>0</v>
      </c>
      <c r="K419" s="168"/>
      <c r="L419" s="173"/>
      <c r="M419" s="174"/>
      <c r="N419" s="175"/>
      <c r="O419" s="175"/>
      <c r="P419" s="176">
        <f>P420</f>
        <v>0</v>
      </c>
      <c r="Q419" s="175"/>
      <c r="R419" s="176">
        <f>R420</f>
        <v>0</v>
      </c>
      <c r="S419" s="175"/>
      <c r="T419" s="177">
        <f>T420</f>
        <v>0</v>
      </c>
      <c r="AR419" s="178" t="s">
        <v>185</v>
      </c>
      <c r="AT419" s="179" t="s">
        <v>74</v>
      </c>
      <c r="AU419" s="179" t="s">
        <v>75</v>
      </c>
      <c r="AY419" s="178" t="s">
        <v>178</v>
      </c>
      <c r="BK419" s="180">
        <f>BK420</f>
        <v>0</v>
      </c>
    </row>
    <row r="420" spans="2:65" s="11" customFormat="1" ht="22.9" customHeight="1">
      <c r="B420" s="167"/>
      <c r="C420" s="168"/>
      <c r="D420" s="169" t="s">
        <v>74</v>
      </c>
      <c r="E420" s="181" t="s">
        <v>5969</v>
      </c>
      <c r="F420" s="181" t="s">
        <v>3745</v>
      </c>
      <c r="G420" s="168"/>
      <c r="H420" s="168"/>
      <c r="I420" s="171"/>
      <c r="J420" s="182">
        <f>BK420</f>
        <v>0</v>
      </c>
      <c r="K420" s="168"/>
      <c r="L420" s="173"/>
      <c r="M420" s="174"/>
      <c r="N420" s="175"/>
      <c r="O420" s="175"/>
      <c r="P420" s="176">
        <f>SUM(P421:P426)</f>
        <v>0</v>
      </c>
      <c r="Q420" s="175"/>
      <c r="R420" s="176">
        <f>SUM(R421:R426)</f>
        <v>0</v>
      </c>
      <c r="S420" s="175"/>
      <c r="T420" s="177">
        <f>SUM(T421:T426)</f>
        <v>0</v>
      </c>
      <c r="AR420" s="178" t="s">
        <v>185</v>
      </c>
      <c r="AT420" s="179" t="s">
        <v>74</v>
      </c>
      <c r="AU420" s="179" t="s">
        <v>83</v>
      </c>
      <c r="AY420" s="178" t="s">
        <v>178</v>
      </c>
      <c r="BK420" s="180">
        <f>SUM(BK421:BK426)</f>
        <v>0</v>
      </c>
    </row>
    <row r="421" spans="2:65" s="1" customFormat="1" ht="16.5" customHeight="1">
      <c r="B421" s="35"/>
      <c r="C421" s="183" t="s">
        <v>526</v>
      </c>
      <c r="D421" s="183" t="s">
        <v>180</v>
      </c>
      <c r="E421" s="184" t="s">
        <v>5970</v>
      </c>
      <c r="F421" s="185" t="s">
        <v>5971</v>
      </c>
      <c r="G421" s="186" t="s">
        <v>496</v>
      </c>
      <c r="H421" s="187">
        <v>70.3</v>
      </c>
      <c r="I421" s="188"/>
      <c r="J421" s="189">
        <f>ROUND(I421*H421,2)</f>
        <v>0</v>
      </c>
      <c r="K421" s="185" t="s">
        <v>212</v>
      </c>
      <c r="L421" s="39"/>
      <c r="M421" s="190" t="s">
        <v>19</v>
      </c>
      <c r="N421" s="191" t="s">
        <v>46</v>
      </c>
      <c r="O421" s="61"/>
      <c r="P421" s="192">
        <f>O421*H421</f>
        <v>0</v>
      </c>
      <c r="Q421" s="192">
        <v>0</v>
      </c>
      <c r="R421" s="192">
        <f>Q421*H421</f>
        <v>0</v>
      </c>
      <c r="S421" s="192">
        <v>0</v>
      </c>
      <c r="T421" s="193">
        <f>S421*H421</f>
        <v>0</v>
      </c>
      <c r="AR421" s="18" t="s">
        <v>3754</v>
      </c>
      <c r="AT421" s="18" t="s">
        <v>180</v>
      </c>
      <c r="AU421" s="18" t="s">
        <v>85</v>
      </c>
      <c r="AY421" s="18" t="s">
        <v>178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18" t="s">
        <v>83</v>
      </c>
      <c r="BK421" s="194">
        <f>ROUND(I421*H421,2)</f>
        <v>0</v>
      </c>
      <c r="BL421" s="18" t="s">
        <v>3754</v>
      </c>
      <c r="BM421" s="18" t="s">
        <v>5972</v>
      </c>
    </row>
    <row r="422" spans="2:65" s="1" customFormat="1" ht="11.25">
      <c r="B422" s="35"/>
      <c r="C422" s="36"/>
      <c r="D422" s="195" t="s">
        <v>187</v>
      </c>
      <c r="E422" s="36"/>
      <c r="F422" s="196" t="s">
        <v>5971</v>
      </c>
      <c r="G422" s="36"/>
      <c r="H422" s="36"/>
      <c r="I422" s="113"/>
      <c r="J422" s="36"/>
      <c r="K422" s="36"/>
      <c r="L422" s="39"/>
      <c r="M422" s="197"/>
      <c r="N422" s="61"/>
      <c r="O422" s="61"/>
      <c r="P422" s="61"/>
      <c r="Q422" s="61"/>
      <c r="R422" s="61"/>
      <c r="S422" s="61"/>
      <c r="T422" s="62"/>
      <c r="AT422" s="18" t="s">
        <v>187</v>
      </c>
      <c r="AU422" s="18" t="s">
        <v>85</v>
      </c>
    </row>
    <row r="423" spans="2:65" s="1" customFormat="1" ht="19.5">
      <c r="B423" s="35"/>
      <c r="C423" s="36"/>
      <c r="D423" s="195" t="s">
        <v>333</v>
      </c>
      <c r="E423" s="36"/>
      <c r="F423" s="241" t="s">
        <v>5973</v>
      </c>
      <c r="G423" s="36"/>
      <c r="H423" s="36"/>
      <c r="I423" s="113"/>
      <c r="J423" s="36"/>
      <c r="K423" s="36"/>
      <c r="L423" s="39"/>
      <c r="M423" s="197"/>
      <c r="N423" s="61"/>
      <c r="O423" s="61"/>
      <c r="P423" s="61"/>
      <c r="Q423" s="61"/>
      <c r="R423" s="61"/>
      <c r="S423" s="61"/>
      <c r="T423" s="62"/>
      <c r="AT423" s="18" t="s">
        <v>333</v>
      </c>
      <c r="AU423" s="18" t="s">
        <v>85</v>
      </c>
    </row>
    <row r="424" spans="2:65" s="13" customFormat="1" ht="11.25">
      <c r="B424" s="208"/>
      <c r="C424" s="209"/>
      <c r="D424" s="195" t="s">
        <v>189</v>
      </c>
      <c r="E424" s="210" t="s">
        <v>19</v>
      </c>
      <c r="F424" s="211" t="s">
        <v>5949</v>
      </c>
      <c r="G424" s="209"/>
      <c r="H424" s="212">
        <v>33.1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189</v>
      </c>
      <c r="AU424" s="218" t="s">
        <v>85</v>
      </c>
      <c r="AV424" s="13" t="s">
        <v>85</v>
      </c>
      <c r="AW424" s="13" t="s">
        <v>35</v>
      </c>
      <c r="AX424" s="13" t="s">
        <v>75</v>
      </c>
      <c r="AY424" s="218" t="s">
        <v>178</v>
      </c>
    </row>
    <row r="425" spans="2:65" s="13" customFormat="1" ht="11.25">
      <c r="B425" s="208"/>
      <c r="C425" s="209"/>
      <c r="D425" s="195" t="s">
        <v>189</v>
      </c>
      <c r="E425" s="210" t="s">
        <v>19</v>
      </c>
      <c r="F425" s="211" t="s">
        <v>5950</v>
      </c>
      <c r="G425" s="209"/>
      <c r="H425" s="212">
        <v>37.200000000000003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189</v>
      </c>
      <c r="AU425" s="218" t="s">
        <v>85</v>
      </c>
      <c r="AV425" s="13" t="s">
        <v>85</v>
      </c>
      <c r="AW425" s="13" t="s">
        <v>35</v>
      </c>
      <c r="AX425" s="13" t="s">
        <v>75</v>
      </c>
      <c r="AY425" s="218" t="s">
        <v>178</v>
      </c>
    </row>
    <row r="426" spans="2:65" s="14" customFormat="1" ht="11.25">
      <c r="B426" s="219"/>
      <c r="C426" s="220"/>
      <c r="D426" s="195" t="s">
        <v>189</v>
      </c>
      <c r="E426" s="221" t="s">
        <v>19</v>
      </c>
      <c r="F426" s="222" t="s">
        <v>258</v>
      </c>
      <c r="G426" s="220"/>
      <c r="H426" s="223">
        <v>70.3</v>
      </c>
      <c r="I426" s="224"/>
      <c r="J426" s="220"/>
      <c r="K426" s="220"/>
      <c r="L426" s="225"/>
      <c r="M426" s="242"/>
      <c r="N426" s="243"/>
      <c r="O426" s="243"/>
      <c r="P426" s="243"/>
      <c r="Q426" s="243"/>
      <c r="R426" s="243"/>
      <c r="S426" s="243"/>
      <c r="T426" s="244"/>
      <c r="AT426" s="229" t="s">
        <v>189</v>
      </c>
      <c r="AU426" s="229" t="s">
        <v>85</v>
      </c>
      <c r="AV426" s="14" t="s">
        <v>185</v>
      </c>
      <c r="AW426" s="14" t="s">
        <v>35</v>
      </c>
      <c r="AX426" s="14" t="s">
        <v>83</v>
      </c>
      <c r="AY426" s="229" t="s">
        <v>178</v>
      </c>
    </row>
    <row r="427" spans="2:65" s="1" customFormat="1" ht="6.95" customHeight="1">
      <c r="B427" s="47"/>
      <c r="C427" s="48"/>
      <c r="D427" s="48"/>
      <c r="E427" s="48"/>
      <c r="F427" s="48"/>
      <c r="G427" s="48"/>
      <c r="H427" s="48"/>
      <c r="I427" s="135"/>
      <c r="J427" s="48"/>
      <c r="K427" s="48"/>
      <c r="L427" s="39"/>
    </row>
  </sheetData>
  <sheetProtection algorithmName="SHA-512" hashValue="o9HLkTkgDVyxGcDK568eMz0/W//byuHsfAg9U9d6nN5GczMTT9MBJjz8YMwy7C3xl0palJQQrUObQYashgOVdg==" saltValue="/20yzCMU+yeoek8n479x0YsuPZUHyz5vMWsPB1zkOFnmxj8JqnRX7DiMZKUlLWr7IvDS6m1i9KXDO2+MedVYIA==" spinCount="100000" sheet="1" objects="1" scenarios="1" formatColumns="0" formatRows="0" autoFilter="0"/>
  <autoFilter ref="C94:K426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1"/>
  <sheetViews>
    <sheetView showGridLines="0" workbookViewId="0">
      <selection activeCell="D6" sqref="D6"/>
    </sheetView>
  </sheetViews>
  <sheetFormatPr defaultRowHeight="15"/>
  <cols>
    <col min="1" max="1" width="2.16406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131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ht="12" customHeight="1">
      <c r="B8" s="21"/>
      <c r="D8" s="112" t="s">
        <v>140</v>
      </c>
      <c r="L8" s="21"/>
    </row>
    <row r="9" spans="2:46" s="1" customFormat="1" ht="16.5" customHeight="1">
      <c r="B9" s="39"/>
      <c r="E9" s="384" t="s">
        <v>5365</v>
      </c>
      <c r="F9" s="387"/>
      <c r="G9" s="387"/>
      <c r="H9" s="387"/>
      <c r="I9" s="113"/>
      <c r="L9" s="39"/>
    </row>
    <row r="10" spans="2:46" s="1" customFormat="1" ht="12" customHeight="1">
      <c r="B10" s="39"/>
      <c r="D10" s="112" t="s">
        <v>2971</v>
      </c>
      <c r="I10" s="113"/>
      <c r="L10" s="39"/>
    </row>
    <row r="11" spans="2:46" s="1" customFormat="1" ht="36.950000000000003" customHeight="1">
      <c r="B11" s="39"/>
      <c r="E11" s="386" t="s">
        <v>5974</v>
      </c>
      <c r="F11" s="387"/>
      <c r="G11" s="387"/>
      <c r="H11" s="387"/>
      <c r="I11" s="113"/>
      <c r="L11" s="39"/>
    </row>
    <row r="12" spans="2:46" s="1" customFormat="1" ht="11.25">
      <c r="B12" s="39"/>
      <c r="I12" s="113"/>
      <c r="L12" s="39"/>
    </row>
    <row r="13" spans="2:46" s="1" customFormat="1" ht="12" customHeight="1">
      <c r="B13" s="39"/>
      <c r="D13" s="112" t="s">
        <v>18</v>
      </c>
      <c r="F13" s="18" t="s">
        <v>19</v>
      </c>
      <c r="I13" s="114" t="s">
        <v>20</v>
      </c>
      <c r="J13" s="18" t="s">
        <v>19</v>
      </c>
      <c r="L13" s="39"/>
    </row>
    <row r="14" spans="2:46" s="1" customFormat="1" ht="12" customHeight="1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18.5.2019</v>
      </c>
      <c r="L14" s="39"/>
    </row>
    <row r="15" spans="2:46" s="1" customFormat="1" ht="10.9" customHeight="1">
      <c r="B15" s="39"/>
      <c r="I15" s="113"/>
      <c r="L15" s="39"/>
    </row>
    <row r="16" spans="2:46" s="1" customFormat="1" ht="12" customHeight="1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>
      <c r="B17" s="39"/>
      <c r="E17" s="18" t="s">
        <v>28</v>
      </c>
      <c r="I17" s="114" t="s">
        <v>29</v>
      </c>
      <c r="J17" s="18" t="s">
        <v>19</v>
      </c>
      <c r="L17" s="39"/>
    </row>
    <row r="18" spans="2:12" s="1" customFormat="1" ht="6.95" customHeight="1">
      <c r="B18" s="39"/>
      <c r="I18" s="113"/>
      <c r="L18" s="39"/>
    </row>
    <row r="19" spans="2:12" s="1" customFormat="1" ht="12" customHeight="1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>
      <c r="B20" s="39"/>
      <c r="E20" s="388" t="str">
        <f>'Rekapitulace stavby'!E14</f>
        <v>Vyplň údaj</v>
      </c>
      <c r="F20" s="389"/>
      <c r="G20" s="389"/>
      <c r="H20" s="389"/>
      <c r="I20" s="114" t="s">
        <v>29</v>
      </c>
      <c r="J20" s="31" t="str">
        <f>'Rekapitulace stavby'!AN14</f>
        <v>Vyplň údaj</v>
      </c>
      <c r="L20" s="39"/>
    </row>
    <row r="21" spans="2:12" s="1" customFormat="1" ht="6.95" customHeight="1">
      <c r="B21" s="39"/>
      <c r="I21" s="113"/>
      <c r="L21" s="39"/>
    </row>
    <row r="22" spans="2:12" s="1" customFormat="1" ht="12" customHeight="1">
      <c r="B22" s="39"/>
      <c r="D22" s="112" t="s">
        <v>32</v>
      </c>
      <c r="I22" s="114" t="s">
        <v>26</v>
      </c>
      <c r="J22" s="18" t="s">
        <v>33</v>
      </c>
      <c r="L22" s="39"/>
    </row>
    <row r="23" spans="2:12" s="1" customFormat="1" ht="18" customHeight="1">
      <c r="B23" s="39"/>
      <c r="E23" s="18" t="s">
        <v>34</v>
      </c>
      <c r="I23" s="114" t="s">
        <v>29</v>
      </c>
      <c r="J23" s="18" t="s">
        <v>19</v>
      </c>
      <c r="L23" s="39"/>
    </row>
    <row r="24" spans="2:12" s="1" customFormat="1" ht="6.95" customHeight="1">
      <c r="B24" s="39"/>
      <c r="I24" s="113"/>
      <c r="L24" s="39"/>
    </row>
    <row r="25" spans="2:12" s="1" customFormat="1" ht="12" customHeight="1">
      <c r="B25" s="39"/>
      <c r="D25" s="112" t="s">
        <v>36</v>
      </c>
      <c r="I25" s="114" t="s">
        <v>26</v>
      </c>
      <c r="J25" s="18" t="s">
        <v>37</v>
      </c>
      <c r="L25" s="39"/>
    </row>
    <row r="26" spans="2:12" s="1" customFormat="1" ht="18" customHeight="1">
      <c r="B26" s="39"/>
      <c r="E26" s="18" t="s">
        <v>38</v>
      </c>
      <c r="I26" s="114" t="s">
        <v>29</v>
      </c>
      <c r="J26" s="18" t="s">
        <v>19</v>
      </c>
      <c r="L26" s="39"/>
    </row>
    <row r="27" spans="2:12" s="1" customFormat="1" ht="6.95" customHeight="1">
      <c r="B27" s="39"/>
      <c r="I27" s="113"/>
      <c r="L27" s="39"/>
    </row>
    <row r="28" spans="2:12" s="1" customFormat="1" ht="12" customHeight="1">
      <c r="B28" s="39"/>
      <c r="D28" s="112" t="s">
        <v>39</v>
      </c>
      <c r="I28" s="113"/>
      <c r="L28" s="39"/>
    </row>
    <row r="29" spans="2:12" s="7" customFormat="1" ht="16.5" customHeight="1">
      <c r="B29" s="116"/>
      <c r="E29" s="390" t="s">
        <v>19</v>
      </c>
      <c r="F29" s="390"/>
      <c r="G29" s="390"/>
      <c r="H29" s="390"/>
      <c r="I29" s="117"/>
      <c r="L29" s="116"/>
    </row>
    <row r="30" spans="2:12" s="1" customFormat="1" ht="6.95" customHeight="1">
      <c r="B30" s="39"/>
      <c r="I30" s="113"/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35" customHeight="1">
      <c r="B32" s="39"/>
      <c r="D32" s="119" t="s">
        <v>41</v>
      </c>
      <c r="I32" s="113"/>
      <c r="J32" s="120">
        <f>ROUND(J93, 2)</f>
        <v>0</v>
      </c>
      <c r="L32" s="39"/>
    </row>
    <row r="33" spans="2:12" s="1" customFormat="1" ht="6.95" customHeight="1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45" customHeight="1">
      <c r="B34" s="39"/>
      <c r="F34" s="121" t="s">
        <v>43</v>
      </c>
      <c r="I34" s="122" t="s">
        <v>42</v>
      </c>
      <c r="J34" s="121" t="s">
        <v>44</v>
      </c>
      <c r="L34" s="39"/>
    </row>
    <row r="35" spans="2:12" s="1" customFormat="1" ht="14.45" customHeight="1">
      <c r="B35" s="39"/>
      <c r="D35" s="112" t="s">
        <v>45</v>
      </c>
      <c r="E35" s="112" t="s">
        <v>46</v>
      </c>
      <c r="F35" s="123">
        <f>ROUND((SUM(BE93:BE220)),  2)</f>
        <v>0</v>
      </c>
      <c r="I35" s="124">
        <v>0.21</v>
      </c>
      <c r="J35" s="123">
        <f>ROUND(((SUM(BE93:BE220))*I35),  2)</f>
        <v>0</v>
      </c>
      <c r="L35" s="39"/>
    </row>
    <row r="36" spans="2:12" s="1" customFormat="1" ht="14.45" customHeight="1">
      <c r="B36" s="39"/>
      <c r="E36" s="112" t="s">
        <v>47</v>
      </c>
      <c r="F36" s="123">
        <f>ROUND((SUM(BF93:BF220)),  2)</f>
        <v>0</v>
      </c>
      <c r="I36" s="124">
        <v>0.15</v>
      </c>
      <c r="J36" s="123">
        <f>ROUND(((SUM(BF93:BF220))*I36),  2)</f>
        <v>0</v>
      </c>
      <c r="L36" s="39"/>
    </row>
    <row r="37" spans="2:12" s="1" customFormat="1" ht="14.45" hidden="1" customHeight="1">
      <c r="B37" s="39"/>
      <c r="E37" s="112" t="s">
        <v>48</v>
      </c>
      <c r="F37" s="123">
        <f>ROUND((SUM(BG93:BG220)),  2)</f>
        <v>0</v>
      </c>
      <c r="I37" s="124">
        <v>0.21</v>
      </c>
      <c r="J37" s="123">
        <f>0</f>
        <v>0</v>
      </c>
      <c r="L37" s="39"/>
    </row>
    <row r="38" spans="2:12" s="1" customFormat="1" ht="14.45" hidden="1" customHeight="1">
      <c r="B38" s="39"/>
      <c r="E38" s="112" t="s">
        <v>49</v>
      </c>
      <c r="F38" s="123">
        <f>ROUND((SUM(BH93:BH220)),  2)</f>
        <v>0</v>
      </c>
      <c r="I38" s="124">
        <v>0.15</v>
      </c>
      <c r="J38" s="123">
        <f>0</f>
        <v>0</v>
      </c>
      <c r="L38" s="39"/>
    </row>
    <row r="39" spans="2:12" s="1" customFormat="1" ht="14.45" hidden="1" customHeight="1">
      <c r="B39" s="39"/>
      <c r="E39" s="112" t="s">
        <v>50</v>
      </c>
      <c r="F39" s="123">
        <f>ROUND((SUM(BI93:BI220)),  2)</f>
        <v>0</v>
      </c>
      <c r="I39" s="124">
        <v>0</v>
      </c>
      <c r="J39" s="123">
        <f>0</f>
        <v>0</v>
      </c>
      <c r="L39" s="39"/>
    </row>
    <row r="40" spans="2:12" s="1" customFormat="1" ht="6.95" customHeight="1">
      <c r="B40" s="39"/>
      <c r="I40" s="113"/>
      <c r="L40" s="39"/>
    </row>
    <row r="41" spans="2:12" s="1" customFormat="1" ht="25.35" customHeight="1"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30"/>
      <c r="J41" s="131">
        <f>SUM(J32:J39)</f>
        <v>0</v>
      </c>
      <c r="K41" s="132"/>
      <c r="L41" s="39"/>
    </row>
    <row r="42" spans="2:12" s="1" customFormat="1" ht="14.45" customHeight="1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6.95" customHeight="1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4.95" customHeight="1">
      <c r="B47" s="35"/>
      <c r="C47" s="24" t="s">
        <v>142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6.95" customHeight="1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>
      <c r="B49" s="35"/>
      <c r="C49" s="30" t="s">
        <v>16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91" t="str">
        <f>E7</f>
        <v>Modernizace sportovního areálu Za Branou</v>
      </c>
      <c r="F50" s="392"/>
      <c r="G50" s="392"/>
      <c r="H50" s="392"/>
      <c r="I50" s="113"/>
      <c r="J50" s="36"/>
      <c r="K50" s="36"/>
      <c r="L50" s="39"/>
    </row>
    <row r="51" spans="2:47" ht="12" customHeight="1">
      <c r="B51" s="22"/>
      <c r="C51" s="30" t="s">
        <v>140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>
      <c r="B52" s="35"/>
      <c r="C52" s="36"/>
      <c r="D52" s="36"/>
      <c r="E52" s="391" t="s">
        <v>5365</v>
      </c>
      <c r="F52" s="359"/>
      <c r="G52" s="359"/>
      <c r="H52" s="359"/>
      <c r="I52" s="113"/>
      <c r="J52" s="36"/>
      <c r="K52" s="36"/>
      <c r="L52" s="39"/>
    </row>
    <row r="53" spans="2:47" s="1" customFormat="1" ht="12" customHeight="1">
      <c r="B53" s="35"/>
      <c r="C53" s="30" t="s">
        <v>2971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>
      <c r="B54" s="35"/>
      <c r="C54" s="36"/>
      <c r="D54" s="36"/>
      <c r="E54" s="360" t="str">
        <f>E11</f>
        <v>505 - Vodovodní přípojka</v>
      </c>
      <c r="F54" s="359"/>
      <c r="G54" s="359"/>
      <c r="H54" s="359"/>
      <c r="I54" s="113"/>
      <c r="J54" s="36"/>
      <c r="K54" s="36"/>
      <c r="L54" s="39"/>
    </row>
    <row r="55" spans="2:47" s="1" customFormat="1" ht="6.95" customHeight="1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>
      <c r="B56" s="35"/>
      <c r="C56" s="30" t="s">
        <v>21</v>
      </c>
      <c r="D56" s="36"/>
      <c r="E56" s="36"/>
      <c r="F56" s="28" t="str">
        <f>F14</f>
        <v>Pacov</v>
      </c>
      <c r="G56" s="36"/>
      <c r="H56" s="36"/>
      <c r="I56" s="114" t="s">
        <v>23</v>
      </c>
      <c r="J56" s="56" t="str">
        <f>IF(J14="","",J14)</f>
        <v>18.5.2019</v>
      </c>
      <c r="K56" s="36"/>
      <c r="L56" s="39"/>
    </row>
    <row r="57" spans="2:47" s="1" customFormat="1" ht="6.95" customHeight="1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" customHeight="1">
      <c r="B58" s="35"/>
      <c r="C58" s="30" t="s">
        <v>25</v>
      </c>
      <c r="D58" s="36"/>
      <c r="E58" s="36"/>
      <c r="F58" s="28" t="str">
        <f>E17</f>
        <v>TJ Slavoj Pacov</v>
      </c>
      <c r="G58" s="36"/>
      <c r="H58" s="36"/>
      <c r="I58" s="114" t="s">
        <v>32</v>
      </c>
      <c r="J58" s="33" t="str">
        <f>E23</f>
        <v>Ing. Jan Šlechta</v>
      </c>
      <c r="K58" s="36"/>
      <c r="L58" s="39"/>
    </row>
    <row r="59" spans="2:47" s="1" customFormat="1" ht="13.7" customHeight="1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36</v>
      </c>
      <c r="J59" s="33" t="str">
        <f>E26</f>
        <v>Ing. Pavel Vochozka</v>
      </c>
      <c r="K59" s="36"/>
      <c r="L59" s="39"/>
    </row>
    <row r="60" spans="2:47" s="1" customFormat="1" ht="10.35" customHeight="1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>
      <c r="B61" s="35"/>
      <c r="C61" s="139" t="s">
        <v>143</v>
      </c>
      <c r="D61" s="140"/>
      <c r="E61" s="140"/>
      <c r="F61" s="140"/>
      <c r="G61" s="140"/>
      <c r="H61" s="140"/>
      <c r="I61" s="141"/>
      <c r="J61" s="142" t="s">
        <v>144</v>
      </c>
      <c r="K61" s="140"/>
      <c r="L61" s="39"/>
    </row>
    <row r="62" spans="2:47" s="1" customFormat="1" ht="10.35" customHeight="1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9" customHeight="1">
      <c r="B63" s="35"/>
      <c r="C63" s="143" t="s">
        <v>73</v>
      </c>
      <c r="D63" s="36"/>
      <c r="E63" s="36"/>
      <c r="F63" s="36"/>
      <c r="G63" s="36"/>
      <c r="H63" s="36"/>
      <c r="I63" s="113"/>
      <c r="J63" s="74">
        <f>J93</f>
        <v>0</v>
      </c>
      <c r="K63" s="36"/>
      <c r="L63" s="39"/>
      <c r="AU63" s="18" t="s">
        <v>145</v>
      </c>
    </row>
    <row r="64" spans="2:47" s="8" customFormat="1" ht="24.95" customHeight="1">
      <c r="B64" s="144"/>
      <c r="C64" s="145"/>
      <c r="D64" s="146" t="s">
        <v>146</v>
      </c>
      <c r="E64" s="147"/>
      <c r="F64" s="147"/>
      <c r="G64" s="147"/>
      <c r="H64" s="147"/>
      <c r="I64" s="148"/>
      <c r="J64" s="149">
        <f>J94</f>
        <v>0</v>
      </c>
      <c r="K64" s="145"/>
      <c r="L64" s="150"/>
    </row>
    <row r="65" spans="2:12" s="9" customFormat="1" ht="19.899999999999999" customHeight="1">
      <c r="B65" s="151"/>
      <c r="C65" s="95"/>
      <c r="D65" s="152" t="s">
        <v>147</v>
      </c>
      <c r="E65" s="153"/>
      <c r="F65" s="153"/>
      <c r="G65" s="153"/>
      <c r="H65" s="153"/>
      <c r="I65" s="154"/>
      <c r="J65" s="155">
        <f>J95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4869</v>
      </c>
      <c r="E66" s="153"/>
      <c r="F66" s="153"/>
      <c r="G66" s="153"/>
      <c r="H66" s="153"/>
      <c r="I66" s="154"/>
      <c r="J66" s="155">
        <f>J176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614</v>
      </c>
      <c r="E67" s="153"/>
      <c r="F67" s="153"/>
      <c r="G67" s="153"/>
      <c r="H67" s="153"/>
      <c r="I67" s="154"/>
      <c r="J67" s="155">
        <f>J199</f>
        <v>0</v>
      </c>
      <c r="K67" s="95"/>
      <c r="L67" s="156"/>
    </row>
    <row r="68" spans="2:12" s="8" customFormat="1" ht="24.95" customHeight="1">
      <c r="B68" s="144"/>
      <c r="C68" s="145"/>
      <c r="D68" s="146" t="s">
        <v>150</v>
      </c>
      <c r="E68" s="147"/>
      <c r="F68" s="147"/>
      <c r="G68" s="147"/>
      <c r="H68" s="147"/>
      <c r="I68" s="148"/>
      <c r="J68" s="149">
        <f>J202</f>
        <v>0</v>
      </c>
      <c r="K68" s="145"/>
      <c r="L68" s="150"/>
    </row>
    <row r="69" spans="2:12" s="9" customFormat="1" ht="19.899999999999999" customHeight="1">
      <c r="B69" s="151"/>
      <c r="C69" s="95"/>
      <c r="D69" s="152" t="s">
        <v>2974</v>
      </c>
      <c r="E69" s="153"/>
      <c r="F69" s="153"/>
      <c r="G69" s="153"/>
      <c r="H69" s="153"/>
      <c r="I69" s="154"/>
      <c r="J69" s="155">
        <f>J203</f>
        <v>0</v>
      </c>
      <c r="K69" s="95"/>
      <c r="L69" s="156"/>
    </row>
    <row r="70" spans="2:12" s="8" customFormat="1" ht="24.95" customHeight="1">
      <c r="B70" s="144"/>
      <c r="C70" s="145"/>
      <c r="D70" s="146" t="s">
        <v>3476</v>
      </c>
      <c r="E70" s="147"/>
      <c r="F70" s="147"/>
      <c r="G70" s="147"/>
      <c r="H70" s="147"/>
      <c r="I70" s="148"/>
      <c r="J70" s="149">
        <f>J216</f>
        <v>0</v>
      </c>
      <c r="K70" s="145"/>
      <c r="L70" s="150"/>
    </row>
    <row r="71" spans="2:12" s="9" customFormat="1" ht="19.899999999999999" customHeight="1">
      <c r="B71" s="151"/>
      <c r="C71" s="95"/>
      <c r="D71" s="152" t="s">
        <v>5720</v>
      </c>
      <c r="E71" s="153"/>
      <c r="F71" s="153"/>
      <c r="G71" s="153"/>
      <c r="H71" s="153"/>
      <c r="I71" s="154"/>
      <c r="J71" s="155">
        <f>J217</f>
        <v>0</v>
      </c>
      <c r="K71" s="95"/>
      <c r="L71" s="156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3"/>
      <c r="J72" s="36"/>
      <c r="K72" s="36"/>
      <c r="L72" s="39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5"/>
      <c r="J73" s="48"/>
      <c r="K73" s="48"/>
      <c r="L73" s="39"/>
    </row>
    <row r="77" spans="2:12" s="1" customFormat="1" ht="6.95" customHeight="1">
      <c r="B77" s="49"/>
      <c r="C77" s="50"/>
      <c r="D77" s="50"/>
      <c r="E77" s="50"/>
      <c r="F77" s="50"/>
      <c r="G77" s="50"/>
      <c r="H77" s="50"/>
      <c r="I77" s="138"/>
      <c r="J77" s="50"/>
      <c r="K77" s="50"/>
      <c r="L77" s="39"/>
    </row>
    <row r="78" spans="2:12" s="1" customFormat="1" ht="24.95" customHeight="1">
      <c r="B78" s="35"/>
      <c r="C78" s="24" t="s">
        <v>163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12" s="1" customFormat="1" ht="6.95" customHeight="1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12" customHeight="1">
      <c r="B80" s="35"/>
      <c r="C80" s="30" t="s">
        <v>16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6.5" customHeight="1">
      <c r="B81" s="35"/>
      <c r="C81" s="36"/>
      <c r="D81" s="36"/>
      <c r="E81" s="391" t="str">
        <f>E7</f>
        <v>Modernizace sportovního areálu Za Branou</v>
      </c>
      <c r="F81" s="392"/>
      <c r="G81" s="392"/>
      <c r="H81" s="392"/>
      <c r="I81" s="113"/>
      <c r="J81" s="36"/>
      <c r="K81" s="36"/>
      <c r="L81" s="39"/>
    </row>
    <row r="82" spans="2:65" ht="12" customHeight="1">
      <c r="B82" s="22"/>
      <c r="C82" s="30" t="s">
        <v>140</v>
      </c>
      <c r="D82" s="23"/>
      <c r="E82" s="23"/>
      <c r="F82" s="23"/>
      <c r="G82" s="23"/>
      <c r="H82" s="23"/>
      <c r="J82" s="23"/>
      <c r="K82" s="23"/>
      <c r="L82" s="21"/>
    </row>
    <row r="83" spans="2:65" s="1" customFormat="1" ht="16.5" customHeight="1">
      <c r="B83" s="35"/>
      <c r="C83" s="36"/>
      <c r="D83" s="36"/>
      <c r="E83" s="391" t="s">
        <v>5365</v>
      </c>
      <c r="F83" s="359"/>
      <c r="G83" s="359"/>
      <c r="H83" s="359"/>
      <c r="I83" s="113"/>
      <c r="J83" s="36"/>
      <c r="K83" s="36"/>
      <c r="L83" s="39"/>
    </row>
    <row r="84" spans="2:65" s="1" customFormat="1" ht="12" customHeight="1">
      <c r="B84" s="35"/>
      <c r="C84" s="30" t="s">
        <v>2971</v>
      </c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6.5" customHeight="1">
      <c r="B85" s="35"/>
      <c r="C85" s="36"/>
      <c r="D85" s="36"/>
      <c r="E85" s="360" t="str">
        <f>E11</f>
        <v>505 - Vodovodní přípojka</v>
      </c>
      <c r="F85" s="359"/>
      <c r="G85" s="359"/>
      <c r="H85" s="359"/>
      <c r="I85" s="113"/>
      <c r="J85" s="36"/>
      <c r="K85" s="36"/>
      <c r="L85" s="39"/>
    </row>
    <row r="86" spans="2:65" s="1" customFormat="1" ht="6.95" customHeight="1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65" s="1" customFormat="1" ht="12" customHeight="1">
      <c r="B87" s="35"/>
      <c r="C87" s="30" t="s">
        <v>21</v>
      </c>
      <c r="D87" s="36"/>
      <c r="E87" s="36"/>
      <c r="F87" s="28" t="str">
        <f>F14</f>
        <v>Pacov</v>
      </c>
      <c r="G87" s="36"/>
      <c r="H87" s="36"/>
      <c r="I87" s="114" t="s">
        <v>23</v>
      </c>
      <c r="J87" s="56" t="str">
        <f>IF(J14="","",J14)</f>
        <v>18.5.2019</v>
      </c>
      <c r="K87" s="36"/>
      <c r="L87" s="39"/>
    </row>
    <row r="88" spans="2:65" s="1" customFormat="1" ht="6.95" customHeight="1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5" s="1" customFormat="1" ht="13.7" customHeight="1">
      <c r="B89" s="35"/>
      <c r="C89" s="30" t="s">
        <v>25</v>
      </c>
      <c r="D89" s="36"/>
      <c r="E89" s="36"/>
      <c r="F89" s="28" t="str">
        <f>E17</f>
        <v>TJ Slavoj Pacov</v>
      </c>
      <c r="G89" s="36"/>
      <c r="H89" s="36"/>
      <c r="I89" s="114" t="s">
        <v>32</v>
      </c>
      <c r="J89" s="33" t="str">
        <f>E23</f>
        <v>Ing. Jan Šlechta</v>
      </c>
      <c r="K89" s="36"/>
      <c r="L89" s="39"/>
    </row>
    <row r="90" spans="2:65" s="1" customFormat="1" ht="13.7" customHeight="1">
      <c r="B90" s="35"/>
      <c r="C90" s="30" t="s">
        <v>30</v>
      </c>
      <c r="D90" s="36"/>
      <c r="E90" s="36"/>
      <c r="F90" s="28" t="str">
        <f>IF(E20="","",E20)</f>
        <v>Vyplň údaj</v>
      </c>
      <c r="G90" s="36"/>
      <c r="H90" s="36"/>
      <c r="I90" s="114" t="s">
        <v>36</v>
      </c>
      <c r="J90" s="33" t="str">
        <f>E26</f>
        <v>Ing. Pavel Vochozka</v>
      </c>
      <c r="K90" s="36"/>
      <c r="L90" s="39"/>
    </row>
    <row r="91" spans="2:65" s="1" customFormat="1" ht="10.35" customHeight="1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5" s="10" customFormat="1" ht="29.25" customHeight="1">
      <c r="B92" s="157"/>
      <c r="C92" s="158" t="s">
        <v>164</v>
      </c>
      <c r="D92" s="159" t="s">
        <v>60</v>
      </c>
      <c r="E92" s="159" t="s">
        <v>56</v>
      </c>
      <c r="F92" s="159" t="s">
        <v>57</v>
      </c>
      <c r="G92" s="159" t="s">
        <v>165</v>
      </c>
      <c r="H92" s="159" t="s">
        <v>166</v>
      </c>
      <c r="I92" s="160" t="s">
        <v>167</v>
      </c>
      <c r="J92" s="159" t="s">
        <v>144</v>
      </c>
      <c r="K92" s="161" t="s">
        <v>168</v>
      </c>
      <c r="L92" s="162"/>
      <c r="M92" s="65" t="s">
        <v>19</v>
      </c>
      <c r="N92" s="66" t="s">
        <v>45</v>
      </c>
      <c r="O92" s="66" t="s">
        <v>169</v>
      </c>
      <c r="P92" s="66" t="s">
        <v>170</v>
      </c>
      <c r="Q92" s="66" t="s">
        <v>171</v>
      </c>
      <c r="R92" s="66" t="s">
        <v>172</v>
      </c>
      <c r="S92" s="66" t="s">
        <v>173</v>
      </c>
      <c r="T92" s="67" t="s">
        <v>174</v>
      </c>
    </row>
    <row r="93" spans="2:65" s="1" customFormat="1" ht="22.9" customHeight="1">
      <c r="B93" s="35"/>
      <c r="C93" s="72" t="s">
        <v>175</v>
      </c>
      <c r="D93" s="36"/>
      <c r="E93" s="36"/>
      <c r="F93" s="36"/>
      <c r="G93" s="36"/>
      <c r="H93" s="36"/>
      <c r="I93" s="113"/>
      <c r="J93" s="163">
        <f>BK93</f>
        <v>0</v>
      </c>
      <c r="K93" s="36"/>
      <c r="L93" s="39"/>
      <c r="M93" s="68"/>
      <c r="N93" s="69"/>
      <c r="O93" s="69"/>
      <c r="P93" s="164">
        <f>P94+P202+P216</f>
        <v>0</v>
      </c>
      <c r="Q93" s="69"/>
      <c r="R93" s="164">
        <f>R94+R202+R216</f>
        <v>3.0795596000000001</v>
      </c>
      <c r="S93" s="69"/>
      <c r="T93" s="165">
        <f>T94+T202+T216</f>
        <v>0</v>
      </c>
      <c r="AT93" s="18" t="s">
        <v>74</v>
      </c>
      <c r="AU93" s="18" t="s">
        <v>145</v>
      </c>
      <c r="BK93" s="166">
        <f>BK94+BK202+BK216</f>
        <v>0</v>
      </c>
    </row>
    <row r="94" spans="2:65" s="11" customFormat="1" ht="25.9" customHeight="1">
      <c r="B94" s="167"/>
      <c r="C94" s="168"/>
      <c r="D94" s="169" t="s">
        <v>74</v>
      </c>
      <c r="E94" s="170" t="s">
        <v>176</v>
      </c>
      <c r="F94" s="170" t="s">
        <v>177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P95+P176+P199</f>
        <v>0</v>
      </c>
      <c r="Q94" s="175"/>
      <c r="R94" s="176">
        <f>R95+R176+R199</f>
        <v>3.0742796000000001</v>
      </c>
      <c r="S94" s="175"/>
      <c r="T94" s="177">
        <f>T95+T176+T199</f>
        <v>0</v>
      </c>
      <c r="AR94" s="178" t="s">
        <v>83</v>
      </c>
      <c r="AT94" s="179" t="s">
        <v>74</v>
      </c>
      <c r="AU94" s="179" t="s">
        <v>75</v>
      </c>
      <c r="AY94" s="178" t="s">
        <v>178</v>
      </c>
      <c r="BK94" s="180">
        <f>BK95+BK176+BK199</f>
        <v>0</v>
      </c>
    </row>
    <row r="95" spans="2:65" s="11" customFormat="1" ht="22.9" customHeight="1">
      <c r="B95" s="167"/>
      <c r="C95" s="168"/>
      <c r="D95" s="169" t="s">
        <v>74</v>
      </c>
      <c r="E95" s="181" t="s">
        <v>83</v>
      </c>
      <c r="F95" s="181" t="s">
        <v>179</v>
      </c>
      <c r="G95" s="168"/>
      <c r="H95" s="168"/>
      <c r="I95" s="171"/>
      <c r="J95" s="182">
        <f>BK95</f>
        <v>0</v>
      </c>
      <c r="K95" s="168"/>
      <c r="L95" s="173"/>
      <c r="M95" s="174"/>
      <c r="N95" s="175"/>
      <c r="O95" s="175"/>
      <c r="P95" s="176">
        <f>SUM(P96:P175)</f>
        <v>0</v>
      </c>
      <c r="Q95" s="175"/>
      <c r="R95" s="176">
        <f>SUM(R96:R175)</f>
        <v>2.6049696</v>
      </c>
      <c r="S95" s="175"/>
      <c r="T95" s="177">
        <f>SUM(T96:T175)</f>
        <v>0</v>
      </c>
      <c r="AR95" s="178" t="s">
        <v>83</v>
      </c>
      <c r="AT95" s="179" t="s">
        <v>74</v>
      </c>
      <c r="AU95" s="179" t="s">
        <v>83</v>
      </c>
      <c r="AY95" s="178" t="s">
        <v>178</v>
      </c>
      <c r="BK95" s="180">
        <f>SUM(BK96:BK175)</f>
        <v>0</v>
      </c>
    </row>
    <row r="96" spans="2:65" s="1" customFormat="1" ht="16.5" customHeight="1">
      <c r="B96" s="35"/>
      <c r="C96" s="183" t="s">
        <v>83</v>
      </c>
      <c r="D96" s="183" t="s">
        <v>180</v>
      </c>
      <c r="E96" s="184" t="s">
        <v>5732</v>
      </c>
      <c r="F96" s="185" t="s">
        <v>5733</v>
      </c>
      <c r="G96" s="186" t="s">
        <v>226</v>
      </c>
      <c r="H96" s="187">
        <v>1.716</v>
      </c>
      <c r="I96" s="188"/>
      <c r="J96" s="189">
        <f>ROUND(I96*H96,2)</f>
        <v>0</v>
      </c>
      <c r="K96" s="185" t="s">
        <v>184</v>
      </c>
      <c r="L96" s="39"/>
      <c r="M96" s="190" t="s">
        <v>19</v>
      </c>
      <c r="N96" s="191" t="s">
        <v>46</v>
      </c>
      <c r="O96" s="61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18" t="s">
        <v>185</v>
      </c>
      <c r="AT96" s="18" t="s">
        <v>180</v>
      </c>
      <c r="AU96" s="18" t="s">
        <v>85</v>
      </c>
      <c r="AY96" s="18" t="s">
        <v>178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8" t="s">
        <v>83</v>
      </c>
      <c r="BK96" s="194">
        <f>ROUND(I96*H96,2)</f>
        <v>0</v>
      </c>
      <c r="BL96" s="18" t="s">
        <v>185</v>
      </c>
      <c r="BM96" s="18" t="s">
        <v>5975</v>
      </c>
    </row>
    <row r="97" spans="2:65" s="1" customFormat="1" ht="19.5">
      <c r="B97" s="35"/>
      <c r="C97" s="36"/>
      <c r="D97" s="195" t="s">
        <v>187</v>
      </c>
      <c r="E97" s="36"/>
      <c r="F97" s="196" t="s">
        <v>5735</v>
      </c>
      <c r="G97" s="36"/>
      <c r="H97" s="36"/>
      <c r="I97" s="113"/>
      <c r="J97" s="36"/>
      <c r="K97" s="36"/>
      <c r="L97" s="39"/>
      <c r="M97" s="197"/>
      <c r="N97" s="61"/>
      <c r="O97" s="61"/>
      <c r="P97" s="61"/>
      <c r="Q97" s="61"/>
      <c r="R97" s="61"/>
      <c r="S97" s="61"/>
      <c r="T97" s="62"/>
      <c r="AT97" s="18" t="s">
        <v>187</v>
      </c>
      <c r="AU97" s="18" t="s">
        <v>85</v>
      </c>
    </row>
    <row r="98" spans="2:65" s="12" customFormat="1" ht="11.25">
      <c r="B98" s="198"/>
      <c r="C98" s="199"/>
      <c r="D98" s="195" t="s">
        <v>189</v>
      </c>
      <c r="E98" s="200" t="s">
        <v>19</v>
      </c>
      <c r="F98" s="201" t="s">
        <v>5976</v>
      </c>
      <c r="G98" s="199"/>
      <c r="H98" s="200" t="s">
        <v>19</v>
      </c>
      <c r="I98" s="202"/>
      <c r="J98" s="199"/>
      <c r="K98" s="199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189</v>
      </c>
      <c r="AU98" s="207" t="s">
        <v>85</v>
      </c>
      <c r="AV98" s="12" t="s">
        <v>83</v>
      </c>
      <c r="AW98" s="12" t="s">
        <v>35</v>
      </c>
      <c r="AX98" s="12" t="s">
        <v>75</v>
      </c>
      <c r="AY98" s="207" t="s">
        <v>178</v>
      </c>
    </row>
    <row r="99" spans="2:65" s="13" customFormat="1" ht="11.25">
      <c r="B99" s="208"/>
      <c r="C99" s="209"/>
      <c r="D99" s="195" t="s">
        <v>189</v>
      </c>
      <c r="E99" s="210" t="s">
        <v>19</v>
      </c>
      <c r="F99" s="211" t="s">
        <v>5977</v>
      </c>
      <c r="G99" s="209"/>
      <c r="H99" s="212">
        <v>1.716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189</v>
      </c>
      <c r="AU99" s="218" t="s">
        <v>85</v>
      </c>
      <c r="AV99" s="13" t="s">
        <v>85</v>
      </c>
      <c r="AW99" s="13" t="s">
        <v>35</v>
      </c>
      <c r="AX99" s="13" t="s">
        <v>83</v>
      </c>
      <c r="AY99" s="218" t="s">
        <v>178</v>
      </c>
    </row>
    <row r="100" spans="2:65" s="1" customFormat="1" ht="16.5" customHeight="1">
      <c r="B100" s="35"/>
      <c r="C100" s="183" t="s">
        <v>85</v>
      </c>
      <c r="D100" s="183" t="s">
        <v>180</v>
      </c>
      <c r="E100" s="184" t="s">
        <v>3821</v>
      </c>
      <c r="F100" s="185" t="s">
        <v>3822</v>
      </c>
      <c r="G100" s="186" t="s">
        <v>226</v>
      </c>
      <c r="H100" s="187">
        <v>3.4319999999999999</v>
      </c>
      <c r="I100" s="188"/>
      <c r="J100" s="189">
        <f>ROUND(I100*H100,2)</f>
        <v>0</v>
      </c>
      <c r="K100" s="185" t="s">
        <v>184</v>
      </c>
      <c r="L100" s="39"/>
      <c r="M100" s="190" t="s">
        <v>19</v>
      </c>
      <c r="N100" s="191" t="s">
        <v>46</v>
      </c>
      <c r="O100" s="61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18" t="s">
        <v>185</v>
      </c>
      <c r="AT100" s="18" t="s">
        <v>180</v>
      </c>
      <c r="AU100" s="18" t="s">
        <v>85</v>
      </c>
      <c r="AY100" s="18" t="s">
        <v>178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8" t="s">
        <v>83</v>
      </c>
      <c r="BK100" s="194">
        <f>ROUND(I100*H100,2)</f>
        <v>0</v>
      </c>
      <c r="BL100" s="18" t="s">
        <v>185</v>
      </c>
      <c r="BM100" s="18" t="s">
        <v>5978</v>
      </c>
    </row>
    <row r="101" spans="2:65" s="1" customFormat="1" ht="19.5">
      <c r="B101" s="35"/>
      <c r="C101" s="36"/>
      <c r="D101" s="195" t="s">
        <v>187</v>
      </c>
      <c r="E101" s="36"/>
      <c r="F101" s="196" t="s">
        <v>3824</v>
      </c>
      <c r="G101" s="36"/>
      <c r="H101" s="36"/>
      <c r="I101" s="113"/>
      <c r="J101" s="36"/>
      <c r="K101" s="36"/>
      <c r="L101" s="39"/>
      <c r="M101" s="197"/>
      <c r="N101" s="61"/>
      <c r="O101" s="61"/>
      <c r="P101" s="61"/>
      <c r="Q101" s="61"/>
      <c r="R101" s="61"/>
      <c r="S101" s="61"/>
      <c r="T101" s="62"/>
      <c r="AT101" s="18" t="s">
        <v>187</v>
      </c>
      <c r="AU101" s="18" t="s">
        <v>85</v>
      </c>
    </row>
    <row r="102" spans="2:65" s="12" customFormat="1" ht="11.25">
      <c r="B102" s="198"/>
      <c r="C102" s="199"/>
      <c r="D102" s="195" t="s">
        <v>189</v>
      </c>
      <c r="E102" s="200" t="s">
        <v>19</v>
      </c>
      <c r="F102" s="201" t="s">
        <v>5979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189</v>
      </c>
      <c r="AU102" s="207" t="s">
        <v>85</v>
      </c>
      <c r="AV102" s="12" t="s">
        <v>83</v>
      </c>
      <c r="AW102" s="12" t="s">
        <v>35</v>
      </c>
      <c r="AX102" s="12" t="s">
        <v>75</v>
      </c>
      <c r="AY102" s="207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5980</v>
      </c>
      <c r="G103" s="209"/>
      <c r="H103" s="212">
        <v>1.728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75</v>
      </c>
      <c r="AY103" s="218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5981</v>
      </c>
      <c r="G104" s="209"/>
      <c r="H104" s="212">
        <v>0.504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75</v>
      </c>
      <c r="AY104" s="218" t="s">
        <v>178</v>
      </c>
    </row>
    <row r="105" spans="2:65" s="13" customFormat="1" ht="11.25">
      <c r="B105" s="208"/>
      <c r="C105" s="209"/>
      <c r="D105" s="195" t="s">
        <v>189</v>
      </c>
      <c r="E105" s="210" t="s">
        <v>19</v>
      </c>
      <c r="F105" s="211" t="s">
        <v>5982</v>
      </c>
      <c r="G105" s="209"/>
      <c r="H105" s="212">
        <v>1.2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189</v>
      </c>
      <c r="AU105" s="218" t="s">
        <v>85</v>
      </c>
      <c r="AV105" s="13" t="s">
        <v>85</v>
      </c>
      <c r="AW105" s="13" t="s">
        <v>35</v>
      </c>
      <c r="AX105" s="13" t="s">
        <v>75</v>
      </c>
      <c r="AY105" s="218" t="s">
        <v>178</v>
      </c>
    </row>
    <row r="106" spans="2:65" s="14" customFormat="1" ht="11.25">
      <c r="B106" s="219"/>
      <c r="C106" s="220"/>
      <c r="D106" s="195" t="s">
        <v>189</v>
      </c>
      <c r="E106" s="221" t="s">
        <v>19</v>
      </c>
      <c r="F106" s="222" t="s">
        <v>258</v>
      </c>
      <c r="G106" s="220"/>
      <c r="H106" s="223">
        <v>3.4319999999999999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189</v>
      </c>
      <c r="AU106" s="229" t="s">
        <v>85</v>
      </c>
      <c r="AV106" s="14" t="s">
        <v>185</v>
      </c>
      <c r="AW106" s="14" t="s">
        <v>35</v>
      </c>
      <c r="AX106" s="14" t="s">
        <v>83</v>
      </c>
      <c r="AY106" s="229" t="s">
        <v>178</v>
      </c>
    </row>
    <row r="107" spans="2:65" s="1" customFormat="1" ht="16.5" customHeight="1">
      <c r="B107" s="35"/>
      <c r="C107" s="183" t="s">
        <v>198</v>
      </c>
      <c r="D107" s="183" t="s">
        <v>180</v>
      </c>
      <c r="E107" s="184" t="s">
        <v>3829</v>
      </c>
      <c r="F107" s="185" t="s">
        <v>3830</v>
      </c>
      <c r="G107" s="186" t="s">
        <v>226</v>
      </c>
      <c r="H107" s="187">
        <v>3.4319999999999999</v>
      </c>
      <c r="I107" s="188"/>
      <c r="J107" s="189">
        <f>ROUND(I107*H107,2)</f>
        <v>0</v>
      </c>
      <c r="K107" s="185" t="s">
        <v>184</v>
      </c>
      <c r="L107" s="39"/>
      <c r="M107" s="190" t="s">
        <v>19</v>
      </c>
      <c r="N107" s="191" t="s">
        <v>46</v>
      </c>
      <c r="O107" s="61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18" t="s">
        <v>185</v>
      </c>
      <c r="AT107" s="18" t="s">
        <v>180</v>
      </c>
      <c r="AU107" s="18" t="s">
        <v>85</v>
      </c>
      <c r="AY107" s="18" t="s">
        <v>178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83</v>
      </c>
      <c r="BK107" s="194">
        <f>ROUND(I107*H107,2)</f>
        <v>0</v>
      </c>
      <c r="BL107" s="18" t="s">
        <v>185</v>
      </c>
      <c r="BM107" s="18" t="s">
        <v>5983</v>
      </c>
    </row>
    <row r="108" spans="2:65" s="1" customFormat="1" ht="19.5">
      <c r="B108" s="35"/>
      <c r="C108" s="36"/>
      <c r="D108" s="195" t="s">
        <v>187</v>
      </c>
      <c r="E108" s="36"/>
      <c r="F108" s="196" t="s">
        <v>3832</v>
      </c>
      <c r="G108" s="36"/>
      <c r="H108" s="36"/>
      <c r="I108" s="113"/>
      <c r="J108" s="36"/>
      <c r="K108" s="36"/>
      <c r="L108" s="39"/>
      <c r="M108" s="197"/>
      <c r="N108" s="61"/>
      <c r="O108" s="61"/>
      <c r="P108" s="61"/>
      <c r="Q108" s="61"/>
      <c r="R108" s="61"/>
      <c r="S108" s="61"/>
      <c r="T108" s="62"/>
      <c r="AT108" s="18" t="s">
        <v>187</v>
      </c>
      <c r="AU108" s="18" t="s">
        <v>85</v>
      </c>
    </row>
    <row r="109" spans="2:65" s="12" customFormat="1" ht="11.25">
      <c r="B109" s="198"/>
      <c r="C109" s="199"/>
      <c r="D109" s="195" t="s">
        <v>189</v>
      </c>
      <c r="E109" s="200" t="s">
        <v>19</v>
      </c>
      <c r="F109" s="201" t="s">
        <v>5770</v>
      </c>
      <c r="G109" s="199"/>
      <c r="H109" s="200" t="s">
        <v>19</v>
      </c>
      <c r="I109" s="202"/>
      <c r="J109" s="199"/>
      <c r="K109" s="199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189</v>
      </c>
      <c r="AU109" s="207" t="s">
        <v>85</v>
      </c>
      <c r="AV109" s="12" t="s">
        <v>83</v>
      </c>
      <c r="AW109" s="12" t="s">
        <v>35</v>
      </c>
      <c r="AX109" s="12" t="s">
        <v>75</v>
      </c>
      <c r="AY109" s="207" t="s">
        <v>178</v>
      </c>
    </row>
    <row r="110" spans="2:65" s="13" customFormat="1" ht="11.25">
      <c r="B110" s="208"/>
      <c r="C110" s="209"/>
      <c r="D110" s="195" t="s">
        <v>189</v>
      </c>
      <c r="E110" s="210" t="s">
        <v>19</v>
      </c>
      <c r="F110" s="211" t="s">
        <v>5984</v>
      </c>
      <c r="G110" s="209"/>
      <c r="H110" s="212">
        <v>3.4319999999999999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189</v>
      </c>
      <c r="AU110" s="218" t="s">
        <v>85</v>
      </c>
      <c r="AV110" s="13" t="s">
        <v>85</v>
      </c>
      <c r="AW110" s="13" t="s">
        <v>35</v>
      </c>
      <c r="AX110" s="13" t="s">
        <v>83</v>
      </c>
      <c r="AY110" s="218" t="s">
        <v>178</v>
      </c>
    </row>
    <row r="111" spans="2:65" s="1" customFormat="1" ht="16.5" customHeight="1">
      <c r="B111" s="35"/>
      <c r="C111" s="183" t="s">
        <v>185</v>
      </c>
      <c r="D111" s="183" t="s">
        <v>180</v>
      </c>
      <c r="E111" s="184" t="s">
        <v>3835</v>
      </c>
      <c r="F111" s="185" t="s">
        <v>3836</v>
      </c>
      <c r="G111" s="186" t="s">
        <v>226</v>
      </c>
      <c r="H111" s="187">
        <v>2.2879999999999998</v>
      </c>
      <c r="I111" s="188"/>
      <c r="J111" s="189">
        <f>ROUND(I111*H111,2)</f>
        <v>0</v>
      </c>
      <c r="K111" s="185" t="s">
        <v>184</v>
      </c>
      <c r="L111" s="39"/>
      <c r="M111" s="190" t="s">
        <v>19</v>
      </c>
      <c r="N111" s="191" t="s">
        <v>46</v>
      </c>
      <c r="O111" s="61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18" t="s">
        <v>185</v>
      </c>
      <c r="AT111" s="18" t="s">
        <v>180</v>
      </c>
      <c r="AU111" s="18" t="s">
        <v>85</v>
      </c>
      <c r="AY111" s="18" t="s">
        <v>178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83</v>
      </c>
      <c r="BK111" s="194">
        <f>ROUND(I111*H111,2)</f>
        <v>0</v>
      </c>
      <c r="BL111" s="18" t="s">
        <v>185</v>
      </c>
      <c r="BM111" s="18" t="s">
        <v>5985</v>
      </c>
    </row>
    <row r="112" spans="2:65" s="1" customFormat="1" ht="19.5">
      <c r="B112" s="35"/>
      <c r="C112" s="36"/>
      <c r="D112" s="195" t="s">
        <v>187</v>
      </c>
      <c r="E112" s="36"/>
      <c r="F112" s="196" t="s">
        <v>3838</v>
      </c>
      <c r="G112" s="36"/>
      <c r="H112" s="36"/>
      <c r="I112" s="113"/>
      <c r="J112" s="36"/>
      <c r="K112" s="36"/>
      <c r="L112" s="39"/>
      <c r="M112" s="197"/>
      <c r="N112" s="61"/>
      <c r="O112" s="61"/>
      <c r="P112" s="61"/>
      <c r="Q112" s="61"/>
      <c r="R112" s="61"/>
      <c r="S112" s="61"/>
      <c r="T112" s="62"/>
      <c r="AT112" s="18" t="s">
        <v>187</v>
      </c>
      <c r="AU112" s="18" t="s">
        <v>85</v>
      </c>
    </row>
    <row r="113" spans="2:65" s="12" customFormat="1" ht="11.25">
      <c r="B113" s="198"/>
      <c r="C113" s="199"/>
      <c r="D113" s="195" t="s">
        <v>189</v>
      </c>
      <c r="E113" s="200" t="s">
        <v>19</v>
      </c>
      <c r="F113" s="201" t="s">
        <v>5986</v>
      </c>
      <c r="G113" s="199"/>
      <c r="H113" s="200" t="s">
        <v>19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189</v>
      </c>
      <c r="AU113" s="207" t="s">
        <v>85</v>
      </c>
      <c r="AV113" s="12" t="s">
        <v>83</v>
      </c>
      <c r="AW113" s="12" t="s">
        <v>35</v>
      </c>
      <c r="AX113" s="12" t="s">
        <v>75</v>
      </c>
      <c r="AY113" s="207" t="s">
        <v>178</v>
      </c>
    </row>
    <row r="114" spans="2:65" s="13" customFormat="1" ht="11.25">
      <c r="B114" s="208"/>
      <c r="C114" s="209"/>
      <c r="D114" s="195" t="s">
        <v>189</v>
      </c>
      <c r="E114" s="210" t="s">
        <v>19</v>
      </c>
      <c r="F114" s="211" t="s">
        <v>5987</v>
      </c>
      <c r="G114" s="209"/>
      <c r="H114" s="212">
        <v>1.1519999999999999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189</v>
      </c>
      <c r="AU114" s="218" t="s">
        <v>85</v>
      </c>
      <c r="AV114" s="13" t="s">
        <v>85</v>
      </c>
      <c r="AW114" s="13" t="s">
        <v>35</v>
      </c>
      <c r="AX114" s="13" t="s">
        <v>75</v>
      </c>
      <c r="AY114" s="218" t="s">
        <v>178</v>
      </c>
    </row>
    <row r="115" spans="2:65" s="13" customFormat="1" ht="11.25">
      <c r="B115" s="208"/>
      <c r="C115" s="209"/>
      <c r="D115" s="195" t="s">
        <v>189</v>
      </c>
      <c r="E115" s="210" t="s">
        <v>19</v>
      </c>
      <c r="F115" s="211" t="s">
        <v>5988</v>
      </c>
      <c r="G115" s="209"/>
      <c r="H115" s="212">
        <v>0.33600000000000002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189</v>
      </c>
      <c r="AU115" s="218" t="s">
        <v>85</v>
      </c>
      <c r="AV115" s="13" t="s">
        <v>85</v>
      </c>
      <c r="AW115" s="13" t="s">
        <v>35</v>
      </c>
      <c r="AX115" s="13" t="s">
        <v>75</v>
      </c>
      <c r="AY115" s="218" t="s">
        <v>178</v>
      </c>
    </row>
    <row r="116" spans="2:65" s="13" customFormat="1" ht="11.25">
      <c r="B116" s="208"/>
      <c r="C116" s="209"/>
      <c r="D116" s="195" t="s">
        <v>189</v>
      </c>
      <c r="E116" s="210" t="s">
        <v>19</v>
      </c>
      <c r="F116" s="211" t="s">
        <v>5989</v>
      </c>
      <c r="G116" s="209"/>
      <c r="H116" s="212">
        <v>0.8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189</v>
      </c>
      <c r="AU116" s="218" t="s">
        <v>85</v>
      </c>
      <c r="AV116" s="13" t="s">
        <v>85</v>
      </c>
      <c r="AW116" s="13" t="s">
        <v>35</v>
      </c>
      <c r="AX116" s="13" t="s">
        <v>75</v>
      </c>
      <c r="AY116" s="218" t="s">
        <v>178</v>
      </c>
    </row>
    <row r="117" spans="2:65" s="14" customFormat="1" ht="11.25">
      <c r="B117" s="219"/>
      <c r="C117" s="220"/>
      <c r="D117" s="195" t="s">
        <v>189</v>
      </c>
      <c r="E117" s="221" t="s">
        <v>19</v>
      </c>
      <c r="F117" s="222" t="s">
        <v>258</v>
      </c>
      <c r="G117" s="220"/>
      <c r="H117" s="223">
        <v>2.2879999999999998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189</v>
      </c>
      <c r="AU117" s="229" t="s">
        <v>85</v>
      </c>
      <c r="AV117" s="14" t="s">
        <v>185</v>
      </c>
      <c r="AW117" s="14" t="s">
        <v>35</v>
      </c>
      <c r="AX117" s="14" t="s">
        <v>83</v>
      </c>
      <c r="AY117" s="229" t="s">
        <v>178</v>
      </c>
    </row>
    <row r="118" spans="2:65" s="1" customFormat="1" ht="16.5" customHeight="1">
      <c r="B118" s="35"/>
      <c r="C118" s="183" t="s">
        <v>209</v>
      </c>
      <c r="D118" s="183" t="s">
        <v>180</v>
      </c>
      <c r="E118" s="184" t="s">
        <v>3842</v>
      </c>
      <c r="F118" s="185" t="s">
        <v>3843</v>
      </c>
      <c r="G118" s="186" t="s">
        <v>226</v>
      </c>
      <c r="H118" s="187">
        <v>1.1439999999999999</v>
      </c>
      <c r="I118" s="188"/>
      <c r="J118" s="189">
        <f>ROUND(I118*H118,2)</f>
        <v>0</v>
      </c>
      <c r="K118" s="185" t="s">
        <v>184</v>
      </c>
      <c r="L118" s="39"/>
      <c r="M118" s="190" t="s">
        <v>19</v>
      </c>
      <c r="N118" s="191" t="s">
        <v>46</v>
      </c>
      <c r="O118" s="61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18" t="s">
        <v>185</v>
      </c>
      <c r="AT118" s="18" t="s">
        <v>180</v>
      </c>
      <c r="AU118" s="18" t="s">
        <v>85</v>
      </c>
      <c r="AY118" s="18" t="s">
        <v>178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83</v>
      </c>
      <c r="BK118" s="194">
        <f>ROUND(I118*H118,2)</f>
        <v>0</v>
      </c>
      <c r="BL118" s="18" t="s">
        <v>185</v>
      </c>
      <c r="BM118" s="18" t="s">
        <v>5990</v>
      </c>
    </row>
    <row r="119" spans="2:65" s="1" customFormat="1" ht="19.5">
      <c r="B119" s="35"/>
      <c r="C119" s="36"/>
      <c r="D119" s="195" t="s">
        <v>187</v>
      </c>
      <c r="E119" s="36"/>
      <c r="F119" s="196" t="s">
        <v>3845</v>
      </c>
      <c r="G119" s="36"/>
      <c r="H119" s="36"/>
      <c r="I119" s="113"/>
      <c r="J119" s="36"/>
      <c r="K119" s="36"/>
      <c r="L119" s="39"/>
      <c r="M119" s="197"/>
      <c r="N119" s="61"/>
      <c r="O119" s="61"/>
      <c r="P119" s="61"/>
      <c r="Q119" s="61"/>
      <c r="R119" s="61"/>
      <c r="S119" s="61"/>
      <c r="T119" s="62"/>
      <c r="AT119" s="18" t="s">
        <v>187</v>
      </c>
      <c r="AU119" s="18" t="s">
        <v>85</v>
      </c>
    </row>
    <row r="120" spans="2:65" s="12" customFormat="1" ht="11.25">
      <c r="B120" s="198"/>
      <c r="C120" s="199"/>
      <c r="D120" s="195" t="s">
        <v>189</v>
      </c>
      <c r="E120" s="200" t="s">
        <v>19</v>
      </c>
      <c r="F120" s="201" t="s">
        <v>3846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189</v>
      </c>
      <c r="AU120" s="207" t="s">
        <v>85</v>
      </c>
      <c r="AV120" s="12" t="s">
        <v>83</v>
      </c>
      <c r="AW120" s="12" t="s">
        <v>35</v>
      </c>
      <c r="AX120" s="12" t="s">
        <v>75</v>
      </c>
      <c r="AY120" s="207" t="s">
        <v>178</v>
      </c>
    </row>
    <row r="121" spans="2:65" s="13" customFormat="1" ht="11.25">
      <c r="B121" s="208"/>
      <c r="C121" s="209"/>
      <c r="D121" s="195" t="s">
        <v>189</v>
      </c>
      <c r="E121" s="210" t="s">
        <v>19</v>
      </c>
      <c r="F121" s="211" t="s">
        <v>5991</v>
      </c>
      <c r="G121" s="209"/>
      <c r="H121" s="212">
        <v>1.1439999999999999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189</v>
      </c>
      <c r="AU121" s="218" t="s">
        <v>85</v>
      </c>
      <c r="AV121" s="13" t="s">
        <v>85</v>
      </c>
      <c r="AW121" s="13" t="s">
        <v>35</v>
      </c>
      <c r="AX121" s="13" t="s">
        <v>83</v>
      </c>
      <c r="AY121" s="218" t="s">
        <v>178</v>
      </c>
    </row>
    <row r="122" spans="2:65" s="1" customFormat="1" ht="16.5" customHeight="1">
      <c r="B122" s="35"/>
      <c r="C122" s="183" t="s">
        <v>218</v>
      </c>
      <c r="D122" s="183" t="s">
        <v>180</v>
      </c>
      <c r="E122" s="184" t="s">
        <v>5789</v>
      </c>
      <c r="F122" s="185" t="s">
        <v>5790</v>
      </c>
      <c r="G122" s="186" t="s">
        <v>183</v>
      </c>
      <c r="H122" s="187">
        <v>15.44</v>
      </c>
      <c r="I122" s="188"/>
      <c r="J122" s="189">
        <f>ROUND(I122*H122,2)</f>
        <v>0</v>
      </c>
      <c r="K122" s="185" t="s">
        <v>184</v>
      </c>
      <c r="L122" s="39"/>
      <c r="M122" s="190" t="s">
        <v>19</v>
      </c>
      <c r="N122" s="191" t="s">
        <v>46</v>
      </c>
      <c r="O122" s="61"/>
      <c r="P122" s="192">
        <f>O122*H122</f>
        <v>0</v>
      </c>
      <c r="Q122" s="192">
        <v>8.4000000000000003E-4</v>
      </c>
      <c r="R122" s="192">
        <f>Q122*H122</f>
        <v>1.29696E-2</v>
      </c>
      <c r="S122" s="192">
        <v>0</v>
      </c>
      <c r="T122" s="193">
        <f>S122*H122</f>
        <v>0</v>
      </c>
      <c r="AR122" s="18" t="s">
        <v>185</v>
      </c>
      <c r="AT122" s="18" t="s">
        <v>180</v>
      </c>
      <c r="AU122" s="18" t="s">
        <v>85</v>
      </c>
      <c r="AY122" s="18" t="s">
        <v>178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83</v>
      </c>
      <c r="BK122" s="194">
        <f>ROUND(I122*H122,2)</f>
        <v>0</v>
      </c>
      <c r="BL122" s="18" t="s">
        <v>185</v>
      </c>
      <c r="BM122" s="18" t="s">
        <v>5992</v>
      </c>
    </row>
    <row r="123" spans="2:65" s="1" customFormat="1" ht="11.25">
      <c r="B123" s="35"/>
      <c r="C123" s="36"/>
      <c r="D123" s="195" t="s">
        <v>187</v>
      </c>
      <c r="E123" s="36"/>
      <c r="F123" s="196" t="s">
        <v>5792</v>
      </c>
      <c r="G123" s="36"/>
      <c r="H123" s="36"/>
      <c r="I123" s="113"/>
      <c r="J123" s="36"/>
      <c r="K123" s="36"/>
      <c r="L123" s="39"/>
      <c r="M123" s="197"/>
      <c r="N123" s="61"/>
      <c r="O123" s="61"/>
      <c r="P123" s="61"/>
      <c r="Q123" s="61"/>
      <c r="R123" s="61"/>
      <c r="S123" s="61"/>
      <c r="T123" s="62"/>
      <c r="AT123" s="18" t="s">
        <v>187</v>
      </c>
      <c r="AU123" s="18" t="s">
        <v>85</v>
      </c>
    </row>
    <row r="124" spans="2:65" s="12" customFormat="1" ht="11.25">
      <c r="B124" s="198"/>
      <c r="C124" s="199"/>
      <c r="D124" s="195" t="s">
        <v>189</v>
      </c>
      <c r="E124" s="200" t="s">
        <v>19</v>
      </c>
      <c r="F124" s="201" t="s">
        <v>5993</v>
      </c>
      <c r="G124" s="199"/>
      <c r="H124" s="200" t="s">
        <v>19</v>
      </c>
      <c r="I124" s="202"/>
      <c r="J124" s="199"/>
      <c r="K124" s="199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189</v>
      </c>
      <c r="AU124" s="207" t="s">
        <v>85</v>
      </c>
      <c r="AV124" s="12" t="s">
        <v>83</v>
      </c>
      <c r="AW124" s="12" t="s">
        <v>35</v>
      </c>
      <c r="AX124" s="12" t="s">
        <v>75</v>
      </c>
      <c r="AY124" s="207" t="s">
        <v>178</v>
      </c>
    </row>
    <row r="125" spans="2:65" s="13" customFormat="1" ht="11.25">
      <c r="B125" s="208"/>
      <c r="C125" s="209"/>
      <c r="D125" s="195" t="s">
        <v>189</v>
      </c>
      <c r="E125" s="210" t="s">
        <v>19</v>
      </c>
      <c r="F125" s="211" t="s">
        <v>5994</v>
      </c>
      <c r="G125" s="209"/>
      <c r="H125" s="212">
        <v>8.64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189</v>
      </c>
      <c r="AU125" s="218" t="s">
        <v>85</v>
      </c>
      <c r="AV125" s="13" t="s">
        <v>85</v>
      </c>
      <c r="AW125" s="13" t="s">
        <v>35</v>
      </c>
      <c r="AX125" s="13" t="s">
        <v>75</v>
      </c>
      <c r="AY125" s="218" t="s">
        <v>178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5995</v>
      </c>
      <c r="G126" s="209"/>
      <c r="H126" s="212">
        <v>2.8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75</v>
      </c>
      <c r="AY126" s="218" t="s">
        <v>178</v>
      </c>
    </row>
    <row r="127" spans="2:65" s="13" customFormat="1" ht="11.25">
      <c r="B127" s="208"/>
      <c r="C127" s="209"/>
      <c r="D127" s="195" t="s">
        <v>189</v>
      </c>
      <c r="E127" s="210" t="s">
        <v>19</v>
      </c>
      <c r="F127" s="211" t="s">
        <v>5996</v>
      </c>
      <c r="G127" s="209"/>
      <c r="H127" s="212">
        <v>4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189</v>
      </c>
      <c r="AU127" s="218" t="s">
        <v>85</v>
      </c>
      <c r="AV127" s="13" t="s">
        <v>85</v>
      </c>
      <c r="AW127" s="13" t="s">
        <v>35</v>
      </c>
      <c r="AX127" s="13" t="s">
        <v>75</v>
      </c>
      <c r="AY127" s="218" t="s">
        <v>178</v>
      </c>
    </row>
    <row r="128" spans="2:65" s="14" customFormat="1" ht="11.25">
      <c r="B128" s="219"/>
      <c r="C128" s="220"/>
      <c r="D128" s="195" t="s">
        <v>189</v>
      </c>
      <c r="E128" s="221" t="s">
        <v>19</v>
      </c>
      <c r="F128" s="222" t="s">
        <v>258</v>
      </c>
      <c r="G128" s="220"/>
      <c r="H128" s="223">
        <v>15.44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189</v>
      </c>
      <c r="AU128" s="229" t="s">
        <v>85</v>
      </c>
      <c r="AV128" s="14" t="s">
        <v>185</v>
      </c>
      <c r="AW128" s="14" t="s">
        <v>35</v>
      </c>
      <c r="AX128" s="14" t="s">
        <v>83</v>
      </c>
      <c r="AY128" s="229" t="s">
        <v>178</v>
      </c>
    </row>
    <row r="129" spans="2:65" s="1" customFormat="1" ht="16.5" customHeight="1">
      <c r="B129" s="35"/>
      <c r="C129" s="183" t="s">
        <v>223</v>
      </c>
      <c r="D129" s="183" t="s">
        <v>180</v>
      </c>
      <c r="E129" s="184" t="s">
        <v>5802</v>
      </c>
      <c r="F129" s="185" t="s">
        <v>5803</v>
      </c>
      <c r="G129" s="186" t="s">
        <v>183</v>
      </c>
      <c r="H129" s="187">
        <v>15.44</v>
      </c>
      <c r="I129" s="188"/>
      <c r="J129" s="189">
        <f>ROUND(I129*H129,2)</f>
        <v>0</v>
      </c>
      <c r="K129" s="185" t="s">
        <v>184</v>
      </c>
      <c r="L129" s="39"/>
      <c r="M129" s="190" t="s">
        <v>19</v>
      </c>
      <c r="N129" s="191" t="s">
        <v>46</v>
      </c>
      <c r="O129" s="61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8" t="s">
        <v>185</v>
      </c>
      <c r="AT129" s="18" t="s">
        <v>180</v>
      </c>
      <c r="AU129" s="18" t="s">
        <v>85</v>
      </c>
      <c r="AY129" s="18" t="s">
        <v>178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83</v>
      </c>
      <c r="BK129" s="194">
        <f>ROUND(I129*H129,2)</f>
        <v>0</v>
      </c>
      <c r="BL129" s="18" t="s">
        <v>185</v>
      </c>
      <c r="BM129" s="18" t="s">
        <v>5997</v>
      </c>
    </row>
    <row r="130" spans="2:65" s="1" customFormat="1" ht="19.5">
      <c r="B130" s="35"/>
      <c r="C130" s="36"/>
      <c r="D130" s="195" t="s">
        <v>187</v>
      </c>
      <c r="E130" s="36"/>
      <c r="F130" s="196" t="s">
        <v>5805</v>
      </c>
      <c r="G130" s="36"/>
      <c r="H130" s="36"/>
      <c r="I130" s="113"/>
      <c r="J130" s="36"/>
      <c r="K130" s="36"/>
      <c r="L130" s="39"/>
      <c r="M130" s="197"/>
      <c r="N130" s="61"/>
      <c r="O130" s="61"/>
      <c r="P130" s="61"/>
      <c r="Q130" s="61"/>
      <c r="R130" s="61"/>
      <c r="S130" s="61"/>
      <c r="T130" s="62"/>
      <c r="AT130" s="18" t="s">
        <v>187</v>
      </c>
      <c r="AU130" s="18" t="s">
        <v>85</v>
      </c>
    </row>
    <row r="131" spans="2:65" s="12" customFormat="1" ht="11.25">
      <c r="B131" s="198"/>
      <c r="C131" s="199"/>
      <c r="D131" s="195" t="s">
        <v>189</v>
      </c>
      <c r="E131" s="200" t="s">
        <v>19</v>
      </c>
      <c r="F131" s="201" t="s">
        <v>5998</v>
      </c>
      <c r="G131" s="199"/>
      <c r="H131" s="200" t="s">
        <v>19</v>
      </c>
      <c r="I131" s="202"/>
      <c r="J131" s="199"/>
      <c r="K131" s="199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189</v>
      </c>
      <c r="AU131" s="207" t="s">
        <v>85</v>
      </c>
      <c r="AV131" s="12" t="s">
        <v>83</v>
      </c>
      <c r="AW131" s="12" t="s">
        <v>35</v>
      </c>
      <c r="AX131" s="12" t="s">
        <v>75</v>
      </c>
      <c r="AY131" s="207" t="s">
        <v>178</v>
      </c>
    </row>
    <row r="132" spans="2:65" s="13" customFormat="1" ht="11.25">
      <c r="B132" s="208"/>
      <c r="C132" s="209"/>
      <c r="D132" s="195" t="s">
        <v>189</v>
      </c>
      <c r="E132" s="210" t="s">
        <v>19</v>
      </c>
      <c r="F132" s="211" t="s">
        <v>5999</v>
      </c>
      <c r="G132" s="209"/>
      <c r="H132" s="212">
        <v>15.44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189</v>
      </c>
      <c r="AU132" s="218" t="s">
        <v>85</v>
      </c>
      <c r="AV132" s="13" t="s">
        <v>85</v>
      </c>
      <c r="AW132" s="13" t="s">
        <v>35</v>
      </c>
      <c r="AX132" s="13" t="s">
        <v>83</v>
      </c>
      <c r="AY132" s="218" t="s">
        <v>178</v>
      </c>
    </row>
    <row r="133" spans="2:65" s="1" customFormat="1" ht="16.5" customHeight="1">
      <c r="B133" s="35"/>
      <c r="C133" s="183" t="s">
        <v>230</v>
      </c>
      <c r="D133" s="183" t="s">
        <v>180</v>
      </c>
      <c r="E133" s="184" t="s">
        <v>3861</v>
      </c>
      <c r="F133" s="185" t="s">
        <v>3862</v>
      </c>
      <c r="G133" s="186" t="s">
        <v>226</v>
      </c>
      <c r="H133" s="187">
        <v>5.72</v>
      </c>
      <c r="I133" s="188"/>
      <c r="J133" s="189">
        <f>ROUND(I133*H133,2)</f>
        <v>0</v>
      </c>
      <c r="K133" s="185" t="s">
        <v>184</v>
      </c>
      <c r="L133" s="39"/>
      <c r="M133" s="190" t="s">
        <v>19</v>
      </c>
      <c r="N133" s="191" t="s">
        <v>46</v>
      </c>
      <c r="O133" s="61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18" t="s">
        <v>185</v>
      </c>
      <c r="AT133" s="18" t="s">
        <v>180</v>
      </c>
      <c r="AU133" s="18" t="s">
        <v>85</v>
      </c>
      <c r="AY133" s="18" t="s">
        <v>178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83</v>
      </c>
      <c r="BK133" s="194">
        <f>ROUND(I133*H133,2)</f>
        <v>0</v>
      </c>
      <c r="BL133" s="18" t="s">
        <v>185</v>
      </c>
      <c r="BM133" s="18" t="s">
        <v>6000</v>
      </c>
    </row>
    <row r="134" spans="2:65" s="1" customFormat="1" ht="19.5">
      <c r="B134" s="35"/>
      <c r="C134" s="36"/>
      <c r="D134" s="195" t="s">
        <v>187</v>
      </c>
      <c r="E134" s="36"/>
      <c r="F134" s="196" t="s">
        <v>3864</v>
      </c>
      <c r="G134" s="36"/>
      <c r="H134" s="36"/>
      <c r="I134" s="113"/>
      <c r="J134" s="36"/>
      <c r="K134" s="36"/>
      <c r="L134" s="39"/>
      <c r="M134" s="197"/>
      <c r="N134" s="61"/>
      <c r="O134" s="61"/>
      <c r="P134" s="61"/>
      <c r="Q134" s="61"/>
      <c r="R134" s="61"/>
      <c r="S134" s="61"/>
      <c r="T134" s="62"/>
      <c r="AT134" s="18" t="s">
        <v>187</v>
      </c>
      <c r="AU134" s="18" t="s">
        <v>85</v>
      </c>
    </row>
    <row r="135" spans="2:65" s="12" customFormat="1" ht="11.25">
      <c r="B135" s="198"/>
      <c r="C135" s="199"/>
      <c r="D135" s="195" t="s">
        <v>189</v>
      </c>
      <c r="E135" s="200" t="s">
        <v>19</v>
      </c>
      <c r="F135" s="201" t="s">
        <v>6001</v>
      </c>
      <c r="G135" s="199"/>
      <c r="H135" s="200" t="s">
        <v>19</v>
      </c>
      <c r="I135" s="202"/>
      <c r="J135" s="199"/>
      <c r="K135" s="199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189</v>
      </c>
      <c r="AU135" s="207" t="s">
        <v>85</v>
      </c>
      <c r="AV135" s="12" t="s">
        <v>83</v>
      </c>
      <c r="AW135" s="12" t="s">
        <v>35</v>
      </c>
      <c r="AX135" s="12" t="s">
        <v>75</v>
      </c>
      <c r="AY135" s="207" t="s">
        <v>178</v>
      </c>
    </row>
    <row r="136" spans="2:65" s="13" customFormat="1" ht="11.25">
      <c r="B136" s="208"/>
      <c r="C136" s="209"/>
      <c r="D136" s="195" t="s">
        <v>189</v>
      </c>
      <c r="E136" s="210" t="s">
        <v>19</v>
      </c>
      <c r="F136" s="211" t="s">
        <v>6002</v>
      </c>
      <c r="G136" s="209"/>
      <c r="H136" s="212">
        <v>5.72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83</v>
      </c>
      <c r="AY136" s="218" t="s">
        <v>178</v>
      </c>
    </row>
    <row r="137" spans="2:65" s="1" customFormat="1" ht="16.5" customHeight="1">
      <c r="B137" s="35"/>
      <c r="C137" s="183" t="s">
        <v>216</v>
      </c>
      <c r="D137" s="183" t="s">
        <v>180</v>
      </c>
      <c r="E137" s="184" t="s">
        <v>2981</v>
      </c>
      <c r="F137" s="185" t="s">
        <v>2982</v>
      </c>
      <c r="G137" s="186" t="s">
        <v>226</v>
      </c>
      <c r="H137" s="187">
        <v>2.6280000000000001</v>
      </c>
      <c r="I137" s="188"/>
      <c r="J137" s="189">
        <f>ROUND(I137*H137,2)</f>
        <v>0</v>
      </c>
      <c r="K137" s="185" t="s">
        <v>184</v>
      </c>
      <c r="L137" s="39"/>
      <c r="M137" s="190" t="s">
        <v>19</v>
      </c>
      <c r="N137" s="191" t="s">
        <v>46</v>
      </c>
      <c r="O137" s="61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18" t="s">
        <v>185</v>
      </c>
      <c r="AT137" s="18" t="s">
        <v>180</v>
      </c>
      <c r="AU137" s="18" t="s">
        <v>85</v>
      </c>
      <c r="AY137" s="18" t="s">
        <v>178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83</v>
      </c>
      <c r="BK137" s="194">
        <f>ROUND(I137*H137,2)</f>
        <v>0</v>
      </c>
      <c r="BL137" s="18" t="s">
        <v>185</v>
      </c>
      <c r="BM137" s="18" t="s">
        <v>6003</v>
      </c>
    </row>
    <row r="138" spans="2:65" s="1" customFormat="1" ht="19.5">
      <c r="B138" s="35"/>
      <c r="C138" s="36"/>
      <c r="D138" s="195" t="s">
        <v>187</v>
      </c>
      <c r="E138" s="36"/>
      <c r="F138" s="196" t="s">
        <v>2984</v>
      </c>
      <c r="G138" s="36"/>
      <c r="H138" s="36"/>
      <c r="I138" s="113"/>
      <c r="J138" s="36"/>
      <c r="K138" s="36"/>
      <c r="L138" s="39"/>
      <c r="M138" s="197"/>
      <c r="N138" s="61"/>
      <c r="O138" s="61"/>
      <c r="P138" s="61"/>
      <c r="Q138" s="61"/>
      <c r="R138" s="61"/>
      <c r="S138" s="61"/>
      <c r="T138" s="62"/>
      <c r="AT138" s="18" t="s">
        <v>187</v>
      </c>
      <c r="AU138" s="18" t="s">
        <v>85</v>
      </c>
    </row>
    <row r="139" spans="2:65" s="12" customFormat="1" ht="11.25">
      <c r="B139" s="198"/>
      <c r="C139" s="199"/>
      <c r="D139" s="195" t="s">
        <v>189</v>
      </c>
      <c r="E139" s="200" t="s">
        <v>19</v>
      </c>
      <c r="F139" s="201" t="s">
        <v>691</v>
      </c>
      <c r="G139" s="199"/>
      <c r="H139" s="200" t="s">
        <v>19</v>
      </c>
      <c r="I139" s="202"/>
      <c r="J139" s="199"/>
      <c r="K139" s="199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189</v>
      </c>
      <c r="AU139" s="207" t="s">
        <v>85</v>
      </c>
      <c r="AV139" s="12" t="s">
        <v>83</v>
      </c>
      <c r="AW139" s="12" t="s">
        <v>35</v>
      </c>
      <c r="AX139" s="12" t="s">
        <v>75</v>
      </c>
      <c r="AY139" s="207" t="s">
        <v>178</v>
      </c>
    </row>
    <row r="140" spans="2:65" s="13" customFormat="1" ht="11.25">
      <c r="B140" s="208"/>
      <c r="C140" s="209"/>
      <c r="D140" s="195" t="s">
        <v>189</v>
      </c>
      <c r="E140" s="210" t="s">
        <v>19</v>
      </c>
      <c r="F140" s="211" t="s">
        <v>6004</v>
      </c>
      <c r="G140" s="209"/>
      <c r="H140" s="212">
        <v>5.72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189</v>
      </c>
      <c r="AU140" s="218" t="s">
        <v>85</v>
      </c>
      <c r="AV140" s="13" t="s">
        <v>85</v>
      </c>
      <c r="AW140" s="13" t="s">
        <v>35</v>
      </c>
      <c r="AX140" s="13" t="s">
        <v>75</v>
      </c>
      <c r="AY140" s="218" t="s">
        <v>178</v>
      </c>
    </row>
    <row r="141" spans="2:65" s="13" customFormat="1" ht="11.25">
      <c r="B141" s="208"/>
      <c r="C141" s="209"/>
      <c r="D141" s="195" t="s">
        <v>189</v>
      </c>
      <c r="E141" s="210" t="s">
        <v>19</v>
      </c>
      <c r="F141" s="211" t="s">
        <v>6005</v>
      </c>
      <c r="G141" s="209"/>
      <c r="H141" s="212">
        <v>-3.0920000000000001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189</v>
      </c>
      <c r="AU141" s="218" t="s">
        <v>85</v>
      </c>
      <c r="AV141" s="13" t="s">
        <v>85</v>
      </c>
      <c r="AW141" s="13" t="s">
        <v>35</v>
      </c>
      <c r="AX141" s="13" t="s">
        <v>75</v>
      </c>
      <c r="AY141" s="218" t="s">
        <v>178</v>
      </c>
    </row>
    <row r="142" spans="2:65" s="14" customFormat="1" ht="11.25">
      <c r="B142" s="219"/>
      <c r="C142" s="220"/>
      <c r="D142" s="195" t="s">
        <v>189</v>
      </c>
      <c r="E142" s="221" t="s">
        <v>19</v>
      </c>
      <c r="F142" s="222" t="s">
        <v>258</v>
      </c>
      <c r="G142" s="220"/>
      <c r="H142" s="223">
        <v>2.6280000000000001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189</v>
      </c>
      <c r="AU142" s="229" t="s">
        <v>85</v>
      </c>
      <c r="AV142" s="14" t="s">
        <v>185</v>
      </c>
      <c r="AW142" s="14" t="s">
        <v>35</v>
      </c>
      <c r="AX142" s="14" t="s">
        <v>83</v>
      </c>
      <c r="AY142" s="229" t="s">
        <v>178</v>
      </c>
    </row>
    <row r="143" spans="2:65" s="1" customFormat="1" ht="16.5" customHeight="1">
      <c r="B143" s="35"/>
      <c r="C143" s="183" t="s">
        <v>243</v>
      </c>
      <c r="D143" s="183" t="s">
        <v>180</v>
      </c>
      <c r="E143" s="184" t="s">
        <v>3878</v>
      </c>
      <c r="F143" s="185" t="s">
        <v>3879</v>
      </c>
      <c r="G143" s="186" t="s">
        <v>226</v>
      </c>
      <c r="H143" s="187">
        <v>2.6280000000000001</v>
      </c>
      <c r="I143" s="188"/>
      <c r="J143" s="189">
        <f>ROUND(I143*H143,2)</f>
        <v>0</v>
      </c>
      <c r="K143" s="185" t="s">
        <v>184</v>
      </c>
      <c r="L143" s="39"/>
      <c r="M143" s="190" t="s">
        <v>19</v>
      </c>
      <c r="N143" s="191" t="s">
        <v>46</v>
      </c>
      <c r="O143" s="61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18" t="s">
        <v>185</v>
      </c>
      <c r="AT143" s="18" t="s">
        <v>180</v>
      </c>
      <c r="AU143" s="18" t="s">
        <v>85</v>
      </c>
      <c r="AY143" s="18" t="s">
        <v>178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83</v>
      </c>
      <c r="BK143" s="194">
        <f>ROUND(I143*H143,2)</f>
        <v>0</v>
      </c>
      <c r="BL143" s="18" t="s">
        <v>185</v>
      </c>
      <c r="BM143" s="18" t="s">
        <v>6006</v>
      </c>
    </row>
    <row r="144" spans="2:65" s="1" customFormat="1" ht="11.25">
      <c r="B144" s="35"/>
      <c r="C144" s="36"/>
      <c r="D144" s="195" t="s">
        <v>187</v>
      </c>
      <c r="E144" s="36"/>
      <c r="F144" s="196" t="s">
        <v>3881</v>
      </c>
      <c r="G144" s="36"/>
      <c r="H144" s="36"/>
      <c r="I144" s="113"/>
      <c r="J144" s="36"/>
      <c r="K144" s="36"/>
      <c r="L144" s="39"/>
      <c r="M144" s="197"/>
      <c r="N144" s="61"/>
      <c r="O144" s="61"/>
      <c r="P144" s="61"/>
      <c r="Q144" s="61"/>
      <c r="R144" s="61"/>
      <c r="S144" s="61"/>
      <c r="T144" s="62"/>
      <c r="AT144" s="18" t="s">
        <v>187</v>
      </c>
      <c r="AU144" s="18" t="s">
        <v>85</v>
      </c>
    </row>
    <row r="145" spans="2:65" s="12" customFormat="1" ht="11.25">
      <c r="B145" s="198"/>
      <c r="C145" s="199"/>
      <c r="D145" s="195" t="s">
        <v>189</v>
      </c>
      <c r="E145" s="200" t="s">
        <v>19</v>
      </c>
      <c r="F145" s="201" t="s">
        <v>6007</v>
      </c>
      <c r="G145" s="199"/>
      <c r="H145" s="200" t="s">
        <v>19</v>
      </c>
      <c r="I145" s="202"/>
      <c r="J145" s="199"/>
      <c r="K145" s="199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189</v>
      </c>
      <c r="AU145" s="207" t="s">
        <v>85</v>
      </c>
      <c r="AV145" s="12" t="s">
        <v>83</v>
      </c>
      <c r="AW145" s="12" t="s">
        <v>35</v>
      </c>
      <c r="AX145" s="12" t="s">
        <v>75</v>
      </c>
      <c r="AY145" s="207" t="s">
        <v>178</v>
      </c>
    </row>
    <row r="146" spans="2:65" s="13" customFormat="1" ht="11.25">
      <c r="B146" s="208"/>
      <c r="C146" s="209"/>
      <c r="D146" s="195" t="s">
        <v>189</v>
      </c>
      <c r="E146" s="210" t="s">
        <v>19</v>
      </c>
      <c r="F146" s="211" t="s">
        <v>6008</v>
      </c>
      <c r="G146" s="209"/>
      <c r="H146" s="212">
        <v>2.6280000000000001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189</v>
      </c>
      <c r="AU146" s="218" t="s">
        <v>85</v>
      </c>
      <c r="AV146" s="13" t="s">
        <v>85</v>
      </c>
      <c r="AW146" s="13" t="s">
        <v>35</v>
      </c>
      <c r="AX146" s="13" t="s">
        <v>83</v>
      </c>
      <c r="AY146" s="218" t="s">
        <v>178</v>
      </c>
    </row>
    <row r="147" spans="2:65" s="1" customFormat="1" ht="16.5" customHeight="1">
      <c r="B147" s="35"/>
      <c r="C147" s="183" t="s">
        <v>249</v>
      </c>
      <c r="D147" s="183" t="s">
        <v>180</v>
      </c>
      <c r="E147" s="184" t="s">
        <v>702</v>
      </c>
      <c r="F147" s="185" t="s">
        <v>703</v>
      </c>
      <c r="G147" s="186" t="s">
        <v>226</v>
      </c>
      <c r="H147" s="187">
        <v>2.6280000000000001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8" t="s">
        <v>185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185</v>
      </c>
      <c r="BM147" s="18" t="s">
        <v>6009</v>
      </c>
    </row>
    <row r="148" spans="2:65" s="1" customFormat="1" ht="11.25">
      <c r="B148" s="35"/>
      <c r="C148" s="36"/>
      <c r="D148" s="195" t="s">
        <v>187</v>
      </c>
      <c r="E148" s="36"/>
      <c r="F148" s="196" t="s">
        <v>703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3887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6008</v>
      </c>
      <c r="G150" s="209"/>
      <c r="H150" s="212">
        <v>2.6280000000000001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22.5" customHeight="1">
      <c r="B151" s="35"/>
      <c r="C151" s="183" t="s">
        <v>259</v>
      </c>
      <c r="D151" s="183" t="s">
        <v>180</v>
      </c>
      <c r="E151" s="184" t="s">
        <v>708</v>
      </c>
      <c r="F151" s="185" t="s">
        <v>709</v>
      </c>
      <c r="G151" s="186" t="s">
        <v>362</v>
      </c>
      <c r="H151" s="187">
        <v>4.2050000000000001</v>
      </c>
      <c r="I151" s="188"/>
      <c r="J151" s="189">
        <f>ROUND(I151*H151,2)</f>
        <v>0</v>
      </c>
      <c r="K151" s="185" t="s">
        <v>487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6010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427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711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3" customFormat="1" ht="11.25">
      <c r="B154" s="208"/>
      <c r="C154" s="209"/>
      <c r="D154" s="195" t="s">
        <v>189</v>
      </c>
      <c r="E154" s="210" t="s">
        <v>19</v>
      </c>
      <c r="F154" s="211" t="s">
        <v>6011</v>
      </c>
      <c r="G154" s="209"/>
      <c r="H154" s="212">
        <v>4.2050000000000001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189</v>
      </c>
      <c r="AU154" s="218" t="s">
        <v>85</v>
      </c>
      <c r="AV154" s="13" t="s">
        <v>85</v>
      </c>
      <c r="AW154" s="13" t="s">
        <v>35</v>
      </c>
      <c r="AX154" s="13" t="s">
        <v>83</v>
      </c>
      <c r="AY154" s="218" t="s">
        <v>178</v>
      </c>
    </row>
    <row r="155" spans="2:65" s="1" customFormat="1" ht="16.5" customHeight="1">
      <c r="B155" s="35"/>
      <c r="C155" s="183" t="s">
        <v>266</v>
      </c>
      <c r="D155" s="183" t="s">
        <v>180</v>
      </c>
      <c r="E155" s="184" t="s">
        <v>713</v>
      </c>
      <c r="F155" s="185" t="s">
        <v>714</v>
      </c>
      <c r="G155" s="186" t="s">
        <v>226</v>
      </c>
      <c r="H155" s="187">
        <v>3.0920000000000001</v>
      </c>
      <c r="I155" s="188"/>
      <c r="J155" s="189">
        <f>ROUND(I155*H155,2)</f>
        <v>0</v>
      </c>
      <c r="K155" s="185" t="s">
        <v>184</v>
      </c>
      <c r="L155" s="39"/>
      <c r="M155" s="190" t="s">
        <v>19</v>
      </c>
      <c r="N155" s="191" t="s">
        <v>46</v>
      </c>
      <c r="O155" s="61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8" t="s">
        <v>185</v>
      </c>
      <c r="AT155" s="18" t="s">
        <v>180</v>
      </c>
      <c r="AU155" s="18" t="s">
        <v>85</v>
      </c>
      <c r="AY155" s="18" t="s">
        <v>178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83</v>
      </c>
      <c r="BK155" s="194">
        <f>ROUND(I155*H155,2)</f>
        <v>0</v>
      </c>
      <c r="BL155" s="18" t="s">
        <v>185</v>
      </c>
      <c r="BM155" s="18" t="s">
        <v>6012</v>
      </c>
    </row>
    <row r="156" spans="2:65" s="1" customFormat="1" ht="19.5">
      <c r="B156" s="35"/>
      <c r="C156" s="36"/>
      <c r="D156" s="195" t="s">
        <v>187</v>
      </c>
      <c r="E156" s="36"/>
      <c r="F156" s="196" t="s">
        <v>716</v>
      </c>
      <c r="G156" s="36"/>
      <c r="H156" s="36"/>
      <c r="I156" s="113"/>
      <c r="J156" s="36"/>
      <c r="K156" s="36"/>
      <c r="L156" s="39"/>
      <c r="M156" s="197"/>
      <c r="N156" s="61"/>
      <c r="O156" s="61"/>
      <c r="P156" s="61"/>
      <c r="Q156" s="61"/>
      <c r="R156" s="61"/>
      <c r="S156" s="61"/>
      <c r="T156" s="62"/>
      <c r="AT156" s="18" t="s">
        <v>187</v>
      </c>
      <c r="AU156" s="18" t="s">
        <v>85</v>
      </c>
    </row>
    <row r="157" spans="2:65" s="12" customFormat="1" ht="11.25">
      <c r="B157" s="198"/>
      <c r="C157" s="199"/>
      <c r="D157" s="195" t="s">
        <v>189</v>
      </c>
      <c r="E157" s="200" t="s">
        <v>19</v>
      </c>
      <c r="F157" s="201" t="s">
        <v>5822</v>
      </c>
      <c r="G157" s="199"/>
      <c r="H157" s="200" t="s">
        <v>19</v>
      </c>
      <c r="I157" s="202"/>
      <c r="J157" s="199"/>
      <c r="K157" s="199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189</v>
      </c>
      <c r="AU157" s="207" t="s">
        <v>85</v>
      </c>
      <c r="AV157" s="12" t="s">
        <v>83</v>
      </c>
      <c r="AW157" s="12" t="s">
        <v>35</v>
      </c>
      <c r="AX157" s="12" t="s">
        <v>75</v>
      </c>
      <c r="AY157" s="207" t="s">
        <v>178</v>
      </c>
    </row>
    <row r="158" spans="2:65" s="13" customFormat="1" ht="11.25">
      <c r="B158" s="208"/>
      <c r="C158" s="209"/>
      <c r="D158" s="195" t="s">
        <v>189</v>
      </c>
      <c r="E158" s="210" t="s">
        <v>19</v>
      </c>
      <c r="F158" s="211" t="s">
        <v>6004</v>
      </c>
      <c r="G158" s="209"/>
      <c r="H158" s="212">
        <v>5.72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189</v>
      </c>
      <c r="AU158" s="218" t="s">
        <v>85</v>
      </c>
      <c r="AV158" s="13" t="s">
        <v>85</v>
      </c>
      <c r="AW158" s="13" t="s">
        <v>35</v>
      </c>
      <c r="AX158" s="13" t="s">
        <v>75</v>
      </c>
      <c r="AY158" s="218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6013</v>
      </c>
      <c r="G159" s="209"/>
      <c r="H159" s="212">
        <v>-1.44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75</v>
      </c>
      <c r="AY159" s="218" t="s">
        <v>178</v>
      </c>
    </row>
    <row r="160" spans="2:65" s="13" customFormat="1" ht="11.25">
      <c r="B160" s="208"/>
      <c r="C160" s="209"/>
      <c r="D160" s="195" t="s">
        <v>189</v>
      </c>
      <c r="E160" s="210" t="s">
        <v>19</v>
      </c>
      <c r="F160" s="211" t="s">
        <v>6014</v>
      </c>
      <c r="G160" s="209"/>
      <c r="H160" s="212">
        <v>-1.1879999999999999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189</v>
      </c>
      <c r="AU160" s="218" t="s">
        <v>85</v>
      </c>
      <c r="AV160" s="13" t="s">
        <v>85</v>
      </c>
      <c r="AW160" s="13" t="s">
        <v>35</v>
      </c>
      <c r="AX160" s="13" t="s">
        <v>75</v>
      </c>
      <c r="AY160" s="218" t="s">
        <v>178</v>
      </c>
    </row>
    <row r="161" spans="2:65" s="14" customFormat="1" ht="11.25">
      <c r="B161" s="219"/>
      <c r="C161" s="220"/>
      <c r="D161" s="195" t="s">
        <v>189</v>
      </c>
      <c r="E161" s="221" t="s">
        <v>19</v>
      </c>
      <c r="F161" s="222" t="s">
        <v>258</v>
      </c>
      <c r="G161" s="220"/>
      <c r="H161" s="223">
        <v>3.0920000000000001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189</v>
      </c>
      <c r="AU161" s="229" t="s">
        <v>85</v>
      </c>
      <c r="AV161" s="14" t="s">
        <v>185</v>
      </c>
      <c r="AW161" s="14" t="s">
        <v>35</v>
      </c>
      <c r="AX161" s="14" t="s">
        <v>83</v>
      </c>
      <c r="AY161" s="229" t="s">
        <v>178</v>
      </c>
    </row>
    <row r="162" spans="2:65" s="1" customFormat="1" ht="16.5" customHeight="1">
      <c r="B162" s="35"/>
      <c r="C162" s="183" t="s">
        <v>276</v>
      </c>
      <c r="D162" s="183" t="s">
        <v>180</v>
      </c>
      <c r="E162" s="184" t="s">
        <v>2998</v>
      </c>
      <c r="F162" s="185" t="s">
        <v>2999</v>
      </c>
      <c r="G162" s="186" t="s">
        <v>226</v>
      </c>
      <c r="H162" s="187">
        <v>1.44</v>
      </c>
      <c r="I162" s="188"/>
      <c r="J162" s="189">
        <f>ROUND(I162*H162,2)</f>
        <v>0</v>
      </c>
      <c r="K162" s="185" t="s">
        <v>184</v>
      </c>
      <c r="L162" s="39"/>
      <c r="M162" s="190" t="s">
        <v>19</v>
      </c>
      <c r="N162" s="191" t="s">
        <v>46</v>
      </c>
      <c r="O162" s="61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8" t="s">
        <v>185</v>
      </c>
      <c r="AT162" s="18" t="s">
        <v>180</v>
      </c>
      <c r="AU162" s="18" t="s">
        <v>85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185</v>
      </c>
      <c r="BM162" s="18" t="s">
        <v>6015</v>
      </c>
    </row>
    <row r="163" spans="2:65" s="1" customFormat="1" ht="19.5">
      <c r="B163" s="35"/>
      <c r="C163" s="36"/>
      <c r="D163" s="195" t="s">
        <v>187</v>
      </c>
      <c r="E163" s="36"/>
      <c r="F163" s="196" t="s">
        <v>3001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85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6016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6017</v>
      </c>
      <c r="G165" s="209"/>
      <c r="H165" s="212">
        <v>1.44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83</v>
      </c>
      <c r="AY165" s="218" t="s">
        <v>178</v>
      </c>
    </row>
    <row r="166" spans="2:65" s="1" customFormat="1" ht="16.5" customHeight="1">
      <c r="B166" s="35"/>
      <c r="C166" s="245" t="s">
        <v>8</v>
      </c>
      <c r="D166" s="245" t="s">
        <v>970</v>
      </c>
      <c r="E166" s="246" t="s">
        <v>3004</v>
      </c>
      <c r="F166" s="247" t="s">
        <v>3005</v>
      </c>
      <c r="G166" s="248" t="s">
        <v>362</v>
      </c>
      <c r="H166" s="249">
        <v>2.5920000000000001</v>
      </c>
      <c r="I166" s="250"/>
      <c r="J166" s="251">
        <f>ROUND(I166*H166,2)</f>
        <v>0</v>
      </c>
      <c r="K166" s="247" t="s">
        <v>184</v>
      </c>
      <c r="L166" s="252"/>
      <c r="M166" s="253" t="s">
        <v>19</v>
      </c>
      <c r="N166" s="254" t="s">
        <v>46</v>
      </c>
      <c r="O166" s="61"/>
      <c r="P166" s="192">
        <f>O166*H166</f>
        <v>0</v>
      </c>
      <c r="Q166" s="192">
        <v>1</v>
      </c>
      <c r="R166" s="192">
        <f>Q166*H166</f>
        <v>2.5920000000000001</v>
      </c>
      <c r="S166" s="192">
        <v>0</v>
      </c>
      <c r="T166" s="193">
        <f>S166*H166</f>
        <v>0</v>
      </c>
      <c r="AR166" s="18" t="s">
        <v>230</v>
      </c>
      <c r="AT166" s="18" t="s">
        <v>970</v>
      </c>
      <c r="AU166" s="18" t="s">
        <v>85</v>
      </c>
      <c r="AY166" s="18" t="s">
        <v>178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83</v>
      </c>
      <c r="BK166" s="194">
        <f>ROUND(I166*H166,2)</f>
        <v>0</v>
      </c>
      <c r="BL166" s="18" t="s">
        <v>185</v>
      </c>
      <c r="BM166" s="18" t="s">
        <v>6018</v>
      </c>
    </row>
    <row r="167" spans="2:65" s="1" customFormat="1" ht="11.25">
      <c r="B167" s="35"/>
      <c r="C167" s="36"/>
      <c r="D167" s="195" t="s">
        <v>187</v>
      </c>
      <c r="E167" s="36"/>
      <c r="F167" s="196" t="s">
        <v>3005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187</v>
      </c>
      <c r="AU167" s="18" t="s">
        <v>85</v>
      </c>
    </row>
    <row r="168" spans="2:65" s="13" customFormat="1" ht="11.25">
      <c r="B168" s="208"/>
      <c r="C168" s="209"/>
      <c r="D168" s="195" t="s">
        <v>189</v>
      </c>
      <c r="E168" s="209"/>
      <c r="F168" s="211" t="s">
        <v>6019</v>
      </c>
      <c r="G168" s="209"/>
      <c r="H168" s="212">
        <v>2.5920000000000001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189</v>
      </c>
      <c r="AU168" s="218" t="s">
        <v>85</v>
      </c>
      <c r="AV168" s="13" t="s">
        <v>85</v>
      </c>
      <c r="AW168" s="13" t="s">
        <v>4</v>
      </c>
      <c r="AX168" s="13" t="s">
        <v>83</v>
      </c>
      <c r="AY168" s="218" t="s">
        <v>178</v>
      </c>
    </row>
    <row r="169" spans="2:65" s="1" customFormat="1" ht="16.5" customHeight="1">
      <c r="B169" s="35"/>
      <c r="C169" s="183" t="s">
        <v>288</v>
      </c>
      <c r="D169" s="183" t="s">
        <v>180</v>
      </c>
      <c r="E169" s="184" t="s">
        <v>721</v>
      </c>
      <c r="F169" s="185" t="s">
        <v>722</v>
      </c>
      <c r="G169" s="186" t="s">
        <v>183</v>
      </c>
      <c r="H169" s="187">
        <v>4.4000000000000004</v>
      </c>
      <c r="I169" s="188"/>
      <c r="J169" s="189">
        <f>ROUND(I169*H169,2)</f>
        <v>0</v>
      </c>
      <c r="K169" s="185" t="s">
        <v>184</v>
      </c>
      <c r="L169" s="39"/>
      <c r="M169" s="190" t="s">
        <v>19</v>
      </c>
      <c r="N169" s="191" t="s">
        <v>46</v>
      </c>
      <c r="O169" s="61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18" t="s">
        <v>185</v>
      </c>
      <c r="AT169" s="18" t="s">
        <v>180</v>
      </c>
      <c r="AU169" s="18" t="s">
        <v>85</v>
      </c>
      <c r="AY169" s="18" t="s">
        <v>178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83</v>
      </c>
      <c r="BK169" s="194">
        <f>ROUND(I169*H169,2)</f>
        <v>0</v>
      </c>
      <c r="BL169" s="18" t="s">
        <v>185</v>
      </c>
      <c r="BM169" s="18" t="s">
        <v>6020</v>
      </c>
    </row>
    <row r="170" spans="2:65" s="1" customFormat="1" ht="11.25">
      <c r="B170" s="35"/>
      <c r="C170" s="36"/>
      <c r="D170" s="195" t="s">
        <v>187</v>
      </c>
      <c r="E170" s="36"/>
      <c r="F170" s="196" t="s">
        <v>724</v>
      </c>
      <c r="G170" s="36"/>
      <c r="H170" s="36"/>
      <c r="I170" s="113"/>
      <c r="J170" s="36"/>
      <c r="K170" s="36"/>
      <c r="L170" s="39"/>
      <c r="M170" s="197"/>
      <c r="N170" s="61"/>
      <c r="O170" s="61"/>
      <c r="P170" s="61"/>
      <c r="Q170" s="61"/>
      <c r="R170" s="61"/>
      <c r="S170" s="61"/>
      <c r="T170" s="62"/>
      <c r="AT170" s="18" t="s">
        <v>187</v>
      </c>
      <c r="AU170" s="18" t="s">
        <v>85</v>
      </c>
    </row>
    <row r="171" spans="2:65" s="12" customFormat="1" ht="11.25">
      <c r="B171" s="198"/>
      <c r="C171" s="199"/>
      <c r="D171" s="195" t="s">
        <v>189</v>
      </c>
      <c r="E171" s="200" t="s">
        <v>19</v>
      </c>
      <c r="F171" s="201" t="s">
        <v>5840</v>
      </c>
      <c r="G171" s="199"/>
      <c r="H171" s="200" t="s">
        <v>19</v>
      </c>
      <c r="I171" s="202"/>
      <c r="J171" s="199"/>
      <c r="K171" s="199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189</v>
      </c>
      <c r="AU171" s="207" t="s">
        <v>85</v>
      </c>
      <c r="AV171" s="12" t="s">
        <v>83</v>
      </c>
      <c r="AW171" s="12" t="s">
        <v>35</v>
      </c>
      <c r="AX171" s="12" t="s">
        <v>75</v>
      </c>
      <c r="AY171" s="207" t="s">
        <v>178</v>
      </c>
    </row>
    <row r="172" spans="2:65" s="13" customFormat="1" ht="11.25">
      <c r="B172" s="208"/>
      <c r="C172" s="209"/>
      <c r="D172" s="195" t="s">
        <v>189</v>
      </c>
      <c r="E172" s="210" t="s">
        <v>19</v>
      </c>
      <c r="F172" s="211" t="s">
        <v>6021</v>
      </c>
      <c r="G172" s="209"/>
      <c r="H172" s="212">
        <v>1.8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189</v>
      </c>
      <c r="AU172" s="218" t="s">
        <v>85</v>
      </c>
      <c r="AV172" s="13" t="s">
        <v>85</v>
      </c>
      <c r="AW172" s="13" t="s">
        <v>35</v>
      </c>
      <c r="AX172" s="13" t="s">
        <v>75</v>
      </c>
      <c r="AY172" s="218" t="s">
        <v>178</v>
      </c>
    </row>
    <row r="173" spans="2:65" s="13" customFormat="1" ht="11.25">
      <c r="B173" s="208"/>
      <c r="C173" s="209"/>
      <c r="D173" s="195" t="s">
        <v>189</v>
      </c>
      <c r="E173" s="210" t="s">
        <v>19</v>
      </c>
      <c r="F173" s="211" t="s">
        <v>6022</v>
      </c>
      <c r="G173" s="209"/>
      <c r="H173" s="212">
        <v>0.6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189</v>
      </c>
      <c r="AU173" s="218" t="s">
        <v>85</v>
      </c>
      <c r="AV173" s="13" t="s">
        <v>85</v>
      </c>
      <c r="AW173" s="13" t="s">
        <v>35</v>
      </c>
      <c r="AX173" s="13" t="s">
        <v>75</v>
      </c>
      <c r="AY173" s="218" t="s">
        <v>178</v>
      </c>
    </row>
    <row r="174" spans="2:65" s="13" customFormat="1" ht="11.25">
      <c r="B174" s="208"/>
      <c r="C174" s="209"/>
      <c r="D174" s="195" t="s">
        <v>189</v>
      </c>
      <c r="E174" s="210" t="s">
        <v>19</v>
      </c>
      <c r="F174" s="211" t="s">
        <v>6023</v>
      </c>
      <c r="G174" s="209"/>
      <c r="H174" s="212">
        <v>2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189</v>
      </c>
      <c r="AU174" s="218" t="s">
        <v>85</v>
      </c>
      <c r="AV174" s="13" t="s">
        <v>85</v>
      </c>
      <c r="AW174" s="13" t="s">
        <v>35</v>
      </c>
      <c r="AX174" s="13" t="s">
        <v>75</v>
      </c>
      <c r="AY174" s="218" t="s">
        <v>178</v>
      </c>
    </row>
    <row r="175" spans="2:65" s="14" customFormat="1" ht="11.25">
      <c r="B175" s="219"/>
      <c r="C175" s="220"/>
      <c r="D175" s="195" t="s">
        <v>189</v>
      </c>
      <c r="E175" s="221" t="s">
        <v>19</v>
      </c>
      <c r="F175" s="222" t="s">
        <v>258</v>
      </c>
      <c r="G175" s="220"/>
      <c r="H175" s="223">
        <v>4.4000000000000004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189</v>
      </c>
      <c r="AU175" s="229" t="s">
        <v>85</v>
      </c>
      <c r="AV175" s="14" t="s">
        <v>185</v>
      </c>
      <c r="AW175" s="14" t="s">
        <v>35</v>
      </c>
      <c r="AX175" s="14" t="s">
        <v>83</v>
      </c>
      <c r="AY175" s="229" t="s">
        <v>178</v>
      </c>
    </row>
    <row r="176" spans="2:65" s="11" customFormat="1" ht="22.9" customHeight="1">
      <c r="B176" s="167"/>
      <c r="C176" s="168"/>
      <c r="D176" s="169" t="s">
        <v>74</v>
      </c>
      <c r="E176" s="181" t="s">
        <v>230</v>
      </c>
      <c r="F176" s="181" t="s">
        <v>5016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SUM(P177:P198)</f>
        <v>0</v>
      </c>
      <c r="Q176" s="175"/>
      <c r="R176" s="176">
        <f>SUM(R177:R198)</f>
        <v>0.46931</v>
      </c>
      <c r="S176" s="175"/>
      <c r="T176" s="177">
        <f>SUM(T177:T198)</f>
        <v>0</v>
      </c>
      <c r="AR176" s="178" t="s">
        <v>83</v>
      </c>
      <c r="AT176" s="179" t="s">
        <v>74</v>
      </c>
      <c r="AU176" s="179" t="s">
        <v>83</v>
      </c>
      <c r="AY176" s="178" t="s">
        <v>178</v>
      </c>
      <c r="BK176" s="180">
        <f>SUM(BK177:BK198)</f>
        <v>0</v>
      </c>
    </row>
    <row r="177" spans="2:65" s="1" customFormat="1" ht="16.5" customHeight="1">
      <c r="B177" s="35"/>
      <c r="C177" s="183" t="s">
        <v>295</v>
      </c>
      <c r="D177" s="183" t="s">
        <v>180</v>
      </c>
      <c r="E177" s="184" t="s">
        <v>6024</v>
      </c>
      <c r="F177" s="185" t="s">
        <v>6025</v>
      </c>
      <c r="G177" s="186" t="s">
        <v>496</v>
      </c>
      <c r="H177" s="187">
        <v>8</v>
      </c>
      <c r="I177" s="188"/>
      <c r="J177" s="189">
        <f>ROUND(I177*H177,2)</f>
        <v>0</v>
      </c>
      <c r="K177" s="185" t="s">
        <v>184</v>
      </c>
      <c r="L177" s="39"/>
      <c r="M177" s="190" t="s">
        <v>19</v>
      </c>
      <c r="N177" s="191" t="s">
        <v>46</v>
      </c>
      <c r="O177" s="61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18" t="s">
        <v>185</v>
      </c>
      <c r="AT177" s="18" t="s">
        <v>180</v>
      </c>
      <c r="AU177" s="18" t="s">
        <v>85</v>
      </c>
      <c r="AY177" s="18" t="s">
        <v>178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83</v>
      </c>
      <c r="BK177" s="194">
        <f>ROUND(I177*H177,2)</f>
        <v>0</v>
      </c>
      <c r="BL177" s="18" t="s">
        <v>185</v>
      </c>
      <c r="BM177" s="18" t="s">
        <v>6026</v>
      </c>
    </row>
    <row r="178" spans="2:65" s="1" customFormat="1" ht="11.25">
      <c r="B178" s="35"/>
      <c r="C178" s="36"/>
      <c r="D178" s="195" t="s">
        <v>187</v>
      </c>
      <c r="E178" s="36"/>
      <c r="F178" s="196" t="s">
        <v>6027</v>
      </c>
      <c r="G178" s="36"/>
      <c r="H178" s="36"/>
      <c r="I178" s="113"/>
      <c r="J178" s="36"/>
      <c r="K178" s="36"/>
      <c r="L178" s="39"/>
      <c r="M178" s="197"/>
      <c r="N178" s="61"/>
      <c r="O178" s="61"/>
      <c r="P178" s="61"/>
      <c r="Q178" s="61"/>
      <c r="R178" s="61"/>
      <c r="S178" s="61"/>
      <c r="T178" s="62"/>
      <c r="AT178" s="18" t="s">
        <v>187</v>
      </c>
      <c r="AU178" s="18" t="s">
        <v>85</v>
      </c>
    </row>
    <row r="179" spans="2:65" s="1" customFormat="1" ht="16.5" customHeight="1">
      <c r="B179" s="35"/>
      <c r="C179" s="245" t="s">
        <v>302</v>
      </c>
      <c r="D179" s="245" t="s">
        <v>970</v>
      </c>
      <c r="E179" s="246" t="s">
        <v>5032</v>
      </c>
      <c r="F179" s="247" t="s">
        <v>5033</v>
      </c>
      <c r="G179" s="248" t="s">
        <v>496</v>
      </c>
      <c r="H179" s="249">
        <v>8</v>
      </c>
      <c r="I179" s="250"/>
      <c r="J179" s="251">
        <f>ROUND(I179*H179,2)</f>
        <v>0</v>
      </c>
      <c r="K179" s="247" t="s">
        <v>184</v>
      </c>
      <c r="L179" s="252"/>
      <c r="M179" s="253" t="s">
        <v>19</v>
      </c>
      <c r="N179" s="254" t="s">
        <v>46</v>
      </c>
      <c r="O179" s="61"/>
      <c r="P179" s="192">
        <f>O179*H179</f>
        <v>0</v>
      </c>
      <c r="Q179" s="192">
        <v>2.7E-4</v>
      </c>
      <c r="R179" s="192">
        <f>Q179*H179</f>
        <v>2.16E-3</v>
      </c>
      <c r="S179" s="192">
        <v>0</v>
      </c>
      <c r="T179" s="193">
        <f>S179*H179</f>
        <v>0</v>
      </c>
      <c r="AR179" s="18" t="s">
        <v>230</v>
      </c>
      <c r="AT179" s="18" t="s">
        <v>970</v>
      </c>
      <c r="AU179" s="18" t="s">
        <v>85</v>
      </c>
      <c r="AY179" s="18" t="s">
        <v>178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83</v>
      </c>
      <c r="BK179" s="194">
        <f>ROUND(I179*H179,2)</f>
        <v>0</v>
      </c>
      <c r="BL179" s="18" t="s">
        <v>185</v>
      </c>
      <c r="BM179" s="18" t="s">
        <v>6028</v>
      </c>
    </row>
    <row r="180" spans="2:65" s="1" customFormat="1" ht="11.25">
      <c r="B180" s="35"/>
      <c r="C180" s="36"/>
      <c r="D180" s="195" t="s">
        <v>187</v>
      </c>
      <c r="E180" s="36"/>
      <c r="F180" s="196" t="s">
        <v>5033</v>
      </c>
      <c r="G180" s="36"/>
      <c r="H180" s="36"/>
      <c r="I180" s="113"/>
      <c r="J180" s="36"/>
      <c r="K180" s="36"/>
      <c r="L180" s="39"/>
      <c r="M180" s="197"/>
      <c r="N180" s="61"/>
      <c r="O180" s="61"/>
      <c r="P180" s="61"/>
      <c r="Q180" s="61"/>
      <c r="R180" s="61"/>
      <c r="S180" s="61"/>
      <c r="T180" s="62"/>
      <c r="AT180" s="18" t="s">
        <v>187</v>
      </c>
      <c r="AU180" s="18" t="s">
        <v>85</v>
      </c>
    </row>
    <row r="181" spans="2:65" s="1" customFormat="1" ht="16.5" customHeight="1">
      <c r="B181" s="35"/>
      <c r="C181" s="183" t="s">
        <v>308</v>
      </c>
      <c r="D181" s="183" t="s">
        <v>180</v>
      </c>
      <c r="E181" s="184" t="s">
        <v>6029</v>
      </c>
      <c r="F181" s="185" t="s">
        <v>6030</v>
      </c>
      <c r="G181" s="186" t="s">
        <v>291</v>
      </c>
      <c r="H181" s="187">
        <v>3</v>
      </c>
      <c r="I181" s="188"/>
      <c r="J181" s="189">
        <f>ROUND(I181*H181,2)</f>
        <v>0</v>
      </c>
      <c r="K181" s="185" t="s">
        <v>184</v>
      </c>
      <c r="L181" s="39"/>
      <c r="M181" s="190" t="s">
        <v>19</v>
      </c>
      <c r="N181" s="191" t="s">
        <v>46</v>
      </c>
      <c r="O181" s="61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18" t="s">
        <v>185</v>
      </c>
      <c r="AT181" s="18" t="s">
        <v>180</v>
      </c>
      <c r="AU181" s="18" t="s">
        <v>85</v>
      </c>
      <c r="AY181" s="18" t="s">
        <v>178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83</v>
      </c>
      <c r="BK181" s="194">
        <f>ROUND(I181*H181,2)</f>
        <v>0</v>
      </c>
      <c r="BL181" s="18" t="s">
        <v>185</v>
      </c>
      <c r="BM181" s="18" t="s">
        <v>6031</v>
      </c>
    </row>
    <row r="182" spans="2:65" s="1" customFormat="1" ht="19.5">
      <c r="B182" s="35"/>
      <c r="C182" s="36"/>
      <c r="D182" s="195" t="s">
        <v>187</v>
      </c>
      <c r="E182" s="36"/>
      <c r="F182" s="196" t="s">
        <v>6032</v>
      </c>
      <c r="G182" s="36"/>
      <c r="H182" s="36"/>
      <c r="I182" s="113"/>
      <c r="J182" s="36"/>
      <c r="K182" s="36"/>
      <c r="L182" s="39"/>
      <c r="M182" s="197"/>
      <c r="N182" s="61"/>
      <c r="O182" s="61"/>
      <c r="P182" s="61"/>
      <c r="Q182" s="61"/>
      <c r="R182" s="61"/>
      <c r="S182" s="61"/>
      <c r="T182" s="62"/>
      <c r="AT182" s="18" t="s">
        <v>187</v>
      </c>
      <c r="AU182" s="18" t="s">
        <v>85</v>
      </c>
    </row>
    <row r="183" spans="2:65" s="1" customFormat="1" ht="16.5" customHeight="1">
      <c r="B183" s="35"/>
      <c r="C183" s="245" t="s">
        <v>315</v>
      </c>
      <c r="D183" s="245" t="s">
        <v>970</v>
      </c>
      <c r="E183" s="246" t="s">
        <v>6033</v>
      </c>
      <c r="F183" s="247" t="s">
        <v>6034</v>
      </c>
      <c r="G183" s="248" t="s">
        <v>291</v>
      </c>
      <c r="H183" s="249">
        <v>1</v>
      </c>
      <c r="I183" s="250"/>
      <c r="J183" s="251">
        <f>ROUND(I183*H183,2)</f>
        <v>0</v>
      </c>
      <c r="K183" s="247" t="s">
        <v>184</v>
      </c>
      <c r="L183" s="252"/>
      <c r="M183" s="253" t="s">
        <v>19</v>
      </c>
      <c r="N183" s="254" t="s">
        <v>46</v>
      </c>
      <c r="O183" s="61"/>
      <c r="P183" s="192">
        <f>O183*H183</f>
        <v>0</v>
      </c>
      <c r="Q183" s="192">
        <v>6.0000000000000002E-5</v>
      </c>
      <c r="R183" s="192">
        <f>Q183*H183</f>
        <v>6.0000000000000002E-5</v>
      </c>
      <c r="S183" s="192">
        <v>0</v>
      </c>
      <c r="T183" s="193">
        <f>S183*H183</f>
        <v>0</v>
      </c>
      <c r="AR183" s="18" t="s">
        <v>230</v>
      </c>
      <c r="AT183" s="18" t="s">
        <v>970</v>
      </c>
      <c r="AU183" s="18" t="s">
        <v>85</v>
      </c>
      <c r="AY183" s="18" t="s">
        <v>178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83</v>
      </c>
      <c r="BK183" s="194">
        <f>ROUND(I183*H183,2)</f>
        <v>0</v>
      </c>
      <c r="BL183" s="18" t="s">
        <v>185</v>
      </c>
      <c r="BM183" s="18" t="s">
        <v>6035</v>
      </c>
    </row>
    <row r="184" spans="2:65" s="1" customFormat="1" ht="11.25">
      <c r="B184" s="35"/>
      <c r="C184" s="36"/>
      <c r="D184" s="195" t="s">
        <v>187</v>
      </c>
      <c r="E184" s="36"/>
      <c r="F184" s="196" t="s">
        <v>6034</v>
      </c>
      <c r="G184" s="36"/>
      <c r="H184" s="36"/>
      <c r="I184" s="113"/>
      <c r="J184" s="36"/>
      <c r="K184" s="36"/>
      <c r="L184" s="39"/>
      <c r="M184" s="197"/>
      <c r="N184" s="61"/>
      <c r="O184" s="61"/>
      <c r="P184" s="61"/>
      <c r="Q184" s="61"/>
      <c r="R184" s="61"/>
      <c r="S184" s="61"/>
      <c r="T184" s="62"/>
      <c r="AT184" s="18" t="s">
        <v>187</v>
      </c>
      <c r="AU184" s="18" t="s">
        <v>85</v>
      </c>
    </row>
    <row r="185" spans="2:65" s="1" customFormat="1" ht="16.5" customHeight="1">
      <c r="B185" s="35"/>
      <c r="C185" s="245" t="s">
        <v>7</v>
      </c>
      <c r="D185" s="245" t="s">
        <v>970</v>
      </c>
      <c r="E185" s="246" t="s">
        <v>6036</v>
      </c>
      <c r="F185" s="247" t="s">
        <v>6037</v>
      </c>
      <c r="G185" s="248" t="s">
        <v>291</v>
      </c>
      <c r="H185" s="249">
        <v>2</v>
      </c>
      <c r="I185" s="250"/>
      <c r="J185" s="251">
        <f>ROUND(I185*H185,2)</f>
        <v>0</v>
      </c>
      <c r="K185" s="247" t="s">
        <v>184</v>
      </c>
      <c r="L185" s="252"/>
      <c r="M185" s="253" t="s">
        <v>19</v>
      </c>
      <c r="N185" s="254" t="s">
        <v>46</v>
      </c>
      <c r="O185" s="61"/>
      <c r="P185" s="192">
        <f>O185*H185</f>
        <v>0</v>
      </c>
      <c r="Q185" s="192">
        <v>9.0000000000000006E-5</v>
      </c>
      <c r="R185" s="192">
        <f>Q185*H185</f>
        <v>1.8000000000000001E-4</v>
      </c>
      <c r="S185" s="192">
        <v>0</v>
      </c>
      <c r="T185" s="193">
        <f>S185*H185</f>
        <v>0</v>
      </c>
      <c r="AR185" s="18" t="s">
        <v>230</v>
      </c>
      <c r="AT185" s="18" t="s">
        <v>970</v>
      </c>
      <c r="AU185" s="18" t="s">
        <v>85</v>
      </c>
      <c r="AY185" s="18" t="s">
        <v>178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83</v>
      </c>
      <c r="BK185" s="194">
        <f>ROUND(I185*H185,2)</f>
        <v>0</v>
      </c>
      <c r="BL185" s="18" t="s">
        <v>185</v>
      </c>
      <c r="BM185" s="18" t="s">
        <v>6038</v>
      </c>
    </row>
    <row r="186" spans="2:65" s="1" customFormat="1" ht="11.25">
      <c r="B186" s="35"/>
      <c r="C186" s="36"/>
      <c r="D186" s="195" t="s">
        <v>187</v>
      </c>
      <c r="E186" s="36"/>
      <c r="F186" s="196" t="s">
        <v>6037</v>
      </c>
      <c r="G186" s="36"/>
      <c r="H186" s="36"/>
      <c r="I186" s="113"/>
      <c r="J186" s="36"/>
      <c r="K186" s="36"/>
      <c r="L186" s="39"/>
      <c r="M186" s="197"/>
      <c r="N186" s="61"/>
      <c r="O186" s="61"/>
      <c r="P186" s="61"/>
      <c r="Q186" s="61"/>
      <c r="R186" s="61"/>
      <c r="S186" s="61"/>
      <c r="T186" s="62"/>
      <c r="AT186" s="18" t="s">
        <v>187</v>
      </c>
      <c r="AU186" s="18" t="s">
        <v>85</v>
      </c>
    </row>
    <row r="187" spans="2:65" s="1" customFormat="1" ht="16.5" customHeight="1">
      <c r="B187" s="35"/>
      <c r="C187" s="183" t="s">
        <v>329</v>
      </c>
      <c r="D187" s="183" t="s">
        <v>180</v>
      </c>
      <c r="E187" s="184" t="s">
        <v>6039</v>
      </c>
      <c r="F187" s="185" t="s">
        <v>6040</v>
      </c>
      <c r="G187" s="186" t="s">
        <v>291</v>
      </c>
      <c r="H187" s="187">
        <v>1</v>
      </c>
      <c r="I187" s="188"/>
      <c r="J187" s="189">
        <f>ROUND(I187*H187,2)</f>
        <v>0</v>
      </c>
      <c r="K187" s="185" t="s">
        <v>212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8" t="s">
        <v>185</v>
      </c>
      <c r="AT187" s="18" t="s">
        <v>180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185</v>
      </c>
      <c r="BM187" s="18" t="s">
        <v>6041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6040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" customFormat="1" ht="16.5" customHeight="1">
      <c r="B189" s="35"/>
      <c r="C189" s="183" t="s">
        <v>335</v>
      </c>
      <c r="D189" s="183" t="s">
        <v>180</v>
      </c>
      <c r="E189" s="184" t="s">
        <v>6042</v>
      </c>
      <c r="F189" s="185" t="s">
        <v>6043</v>
      </c>
      <c r="G189" s="186" t="s">
        <v>496</v>
      </c>
      <c r="H189" s="187">
        <v>8</v>
      </c>
      <c r="I189" s="188"/>
      <c r="J189" s="189">
        <f>ROUND(I189*H189,2)</f>
        <v>0</v>
      </c>
      <c r="K189" s="185" t="s">
        <v>184</v>
      </c>
      <c r="L189" s="39"/>
      <c r="M189" s="190" t="s">
        <v>19</v>
      </c>
      <c r="N189" s="191" t="s">
        <v>46</v>
      </c>
      <c r="O189" s="6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8" t="s">
        <v>185</v>
      </c>
      <c r="AT189" s="18" t="s">
        <v>180</v>
      </c>
      <c r="AU189" s="18" t="s">
        <v>85</v>
      </c>
      <c r="AY189" s="18" t="s">
        <v>178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83</v>
      </c>
      <c r="BK189" s="194">
        <f>ROUND(I189*H189,2)</f>
        <v>0</v>
      </c>
      <c r="BL189" s="18" t="s">
        <v>185</v>
      </c>
      <c r="BM189" s="18" t="s">
        <v>6044</v>
      </c>
    </row>
    <row r="190" spans="2:65" s="1" customFormat="1" ht="11.25">
      <c r="B190" s="35"/>
      <c r="C190" s="36"/>
      <c r="D190" s="195" t="s">
        <v>187</v>
      </c>
      <c r="E190" s="36"/>
      <c r="F190" s="196" t="s">
        <v>6043</v>
      </c>
      <c r="G190" s="36"/>
      <c r="H190" s="36"/>
      <c r="I190" s="113"/>
      <c r="J190" s="36"/>
      <c r="K190" s="36"/>
      <c r="L190" s="39"/>
      <c r="M190" s="197"/>
      <c r="N190" s="61"/>
      <c r="O190" s="61"/>
      <c r="P190" s="61"/>
      <c r="Q190" s="61"/>
      <c r="R190" s="61"/>
      <c r="S190" s="61"/>
      <c r="T190" s="62"/>
      <c r="AT190" s="18" t="s">
        <v>187</v>
      </c>
      <c r="AU190" s="18" t="s">
        <v>85</v>
      </c>
    </row>
    <row r="191" spans="2:65" s="1" customFormat="1" ht="16.5" customHeight="1">
      <c r="B191" s="35"/>
      <c r="C191" s="183" t="s">
        <v>341</v>
      </c>
      <c r="D191" s="183" t="s">
        <v>180</v>
      </c>
      <c r="E191" s="184" t="s">
        <v>6045</v>
      </c>
      <c r="F191" s="185" t="s">
        <v>6046</v>
      </c>
      <c r="G191" s="186" t="s">
        <v>291</v>
      </c>
      <c r="H191" s="187">
        <v>1</v>
      </c>
      <c r="I191" s="188"/>
      <c r="J191" s="189">
        <f>ROUND(I191*H191,2)</f>
        <v>0</v>
      </c>
      <c r="K191" s="185" t="s">
        <v>212</v>
      </c>
      <c r="L191" s="39"/>
      <c r="M191" s="190" t="s">
        <v>19</v>
      </c>
      <c r="N191" s="191" t="s">
        <v>46</v>
      </c>
      <c r="O191" s="61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8" t="s">
        <v>185</v>
      </c>
      <c r="AT191" s="18" t="s">
        <v>180</v>
      </c>
      <c r="AU191" s="18" t="s">
        <v>85</v>
      </c>
      <c r="AY191" s="18" t="s">
        <v>178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83</v>
      </c>
      <c r="BK191" s="194">
        <f>ROUND(I191*H191,2)</f>
        <v>0</v>
      </c>
      <c r="BL191" s="18" t="s">
        <v>185</v>
      </c>
      <c r="BM191" s="18" t="s">
        <v>6047</v>
      </c>
    </row>
    <row r="192" spans="2:65" s="1" customFormat="1" ht="11.25">
      <c r="B192" s="35"/>
      <c r="C192" s="36"/>
      <c r="D192" s="195" t="s">
        <v>187</v>
      </c>
      <c r="E192" s="36"/>
      <c r="F192" s="196" t="s">
        <v>6048</v>
      </c>
      <c r="G192" s="36"/>
      <c r="H192" s="36"/>
      <c r="I192" s="113"/>
      <c r="J192" s="36"/>
      <c r="K192" s="36"/>
      <c r="L192" s="39"/>
      <c r="M192" s="197"/>
      <c r="N192" s="61"/>
      <c r="O192" s="61"/>
      <c r="P192" s="61"/>
      <c r="Q192" s="61"/>
      <c r="R192" s="61"/>
      <c r="S192" s="61"/>
      <c r="T192" s="62"/>
      <c r="AT192" s="18" t="s">
        <v>187</v>
      </c>
      <c r="AU192" s="18" t="s">
        <v>85</v>
      </c>
    </row>
    <row r="193" spans="2:65" s="1" customFormat="1" ht="16.5" customHeight="1">
      <c r="B193" s="35"/>
      <c r="C193" s="183" t="s">
        <v>346</v>
      </c>
      <c r="D193" s="183" t="s">
        <v>180</v>
      </c>
      <c r="E193" s="184" t="s">
        <v>6049</v>
      </c>
      <c r="F193" s="185" t="s">
        <v>6050</v>
      </c>
      <c r="G193" s="186" t="s">
        <v>291</v>
      </c>
      <c r="H193" s="187">
        <v>1</v>
      </c>
      <c r="I193" s="188"/>
      <c r="J193" s="189">
        <f>ROUND(I193*H193,2)</f>
        <v>0</v>
      </c>
      <c r="K193" s="185" t="s">
        <v>184</v>
      </c>
      <c r="L193" s="39"/>
      <c r="M193" s="190" t="s">
        <v>19</v>
      </c>
      <c r="N193" s="191" t="s">
        <v>46</v>
      </c>
      <c r="O193" s="61"/>
      <c r="P193" s="192">
        <f>O193*H193</f>
        <v>0</v>
      </c>
      <c r="Q193" s="192">
        <v>0.36191000000000001</v>
      </c>
      <c r="R193" s="192">
        <f>Q193*H193</f>
        <v>0.36191000000000001</v>
      </c>
      <c r="S193" s="192">
        <v>0</v>
      </c>
      <c r="T193" s="193">
        <f>S193*H193</f>
        <v>0</v>
      </c>
      <c r="AR193" s="18" t="s">
        <v>185</v>
      </c>
      <c r="AT193" s="18" t="s">
        <v>180</v>
      </c>
      <c r="AU193" s="18" t="s">
        <v>85</v>
      </c>
      <c r="AY193" s="18" t="s">
        <v>178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83</v>
      </c>
      <c r="BK193" s="194">
        <f>ROUND(I193*H193,2)</f>
        <v>0</v>
      </c>
      <c r="BL193" s="18" t="s">
        <v>185</v>
      </c>
      <c r="BM193" s="18" t="s">
        <v>6051</v>
      </c>
    </row>
    <row r="194" spans="2:65" s="1" customFormat="1" ht="19.5">
      <c r="B194" s="35"/>
      <c r="C194" s="36"/>
      <c r="D194" s="195" t="s">
        <v>187</v>
      </c>
      <c r="E194" s="36"/>
      <c r="F194" s="196" t="s">
        <v>6052</v>
      </c>
      <c r="G194" s="36"/>
      <c r="H194" s="36"/>
      <c r="I194" s="113"/>
      <c r="J194" s="36"/>
      <c r="K194" s="36"/>
      <c r="L194" s="39"/>
      <c r="M194" s="197"/>
      <c r="N194" s="61"/>
      <c r="O194" s="61"/>
      <c r="P194" s="61"/>
      <c r="Q194" s="61"/>
      <c r="R194" s="61"/>
      <c r="S194" s="61"/>
      <c r="T194" s="62"/>
      <c r="AT194" s="18" t="s">
        <v>187</v>
      </c>
      <c r="AU194" s="18" t="s">
        <v>85</v>
      </c>
    </row>
    <row r="195" spans="2:65" s="1" customFormat="1" ht="19.5">
      <c r="B195" s="35"/>
      <c r="C195" s="36"/>
      <c r="D195" s="195" t="s">
        <v>333</v>
      </c>
      <c r="E195" s="36"/>
      <c r="F195" s="241" t="s">
        <v>6053</v>
      </c>
      <c r="G195" s="36"/>
      <c r="H195" s="36"/>
      <c r="I195" s="113"/>
      <c r="J195" s="36"/>
      <c r="K195" s="36"/>
      <c r="L195" s="39"/>
      <c r="M195" s="197"/>
      <c r="N195" s="61"/>
      <c r="O195" s="61"/>
      <c r="P195" s="61"/>
      <c r="Q195" s="61"/>
      <c r="R195" s="61"/>
      <c r="S195" s="61"/>
      <c r="T195" s="62"/>
      <c r="AT195" s="18" t="s">
        <v>333</v>
      </c>
      <c r="AU195" s="18" t="s">
        <v>85</v>
      </c>
    </row>
    <row r="196" spans="2:65" s="1" customFormat="1" ht="16.5" customHeight="1">
      <c r="B196" s="35"/>
      <c r="C196" s="245" t="s">
        <v>350</v>
      </c>
      <c r="D196" s="245" t="s">
        <v>970</v>
      </c>
      <c r="E196" s="246" t="s">
        <v>6054</v>
      </c>
      <c r="F196" s="247" t="s">
        <v>6055</v>
      </c>
      <c r="G196" s="248" t="s">
        <v>291</v>
      </c>
      <c r="H196" s="249">
        <v>1</v>
      </c>
      <c r="I196" s="250"/>
      <c r="J196" s="251">
        <f>ROUND(I196*H196,2)</f>
        <v>0</v>
      </c>
      <c r="K196" s="247" t="s">
        <v>184</v>
      </c>
      <c r="L196" s="252"/>
      <c r="M196" s="253" t="s">
        <v>19</v>
      </c>
      <c r="N196" s="254" t="s">
        <v>46</v>
      </c>
      <c r="O196" s="61"/>
      <c r="P196" s="192">
        <f>O196*H196</f>
        <v>0</v>
      </c>
      <c r="Q196" s="192">
        <v>0.105</v>
      </c>
      <c r="R196" s="192">
        <f>Q196*H196</f>
        <v>0.105</v>
      </c>
      <c r="S196" s="192">
        <v>0</v>
      </c>
      <c r="T196" s="193">
        <f>S196*H196</f>
        <v>0</v>
      </c>
      <c r="AR196" s="18" t="s">
        <v>230</v>
      </c>
      <c r="AT196" s="18" t="s">
        <v>970</v>
      </c>
      <c r="AU196" s="18" t="s">
        <v>85</v>
      </c>
      <c r="AY196" s="18" t="s">
        <v>178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83</v>
      </c>
      <c r="BK196" s="194">
        <f>ROUND(I196*H196,2)</f>
        <v>0</v>
      </c>
      <c r="BL196" s="18" t="s">
        <v>185</v>
      </c>
      <c r="BM196" s="18" t="s">
        <v>6056</v>
      </c>
    </row>
    <row r="197" spans="2:65" s="1" customFormat="1" ht="11.25">
      <c r="B197" s="35"/>
      <c r="C197" s="36"/>
      <c r="D197" s="195" t="s">
        <v>187</v>
      </c>
      <c r="E197" s="36"/>
      <c r="F197" s="196" t="s">
        <v>6055</v>
      </c>
      <c r="G197" s="36"/>
      <c r="H197" s="36"/>
      <c r="I197" s="113"/>
      <c r="J197" s="36"/>
      <c r="K197" s="36"/>
      <c r="L197" s="39"/>
      <c r="M197" s="197"/>
      <c r="N197" s="61"/>
      <c r="O197" s="61"/>
      <c r="P197" s="61"/>
      <c r="Q197" s="61"/>
      <c r="R197" s="61"/>
      <c r="S197" s="61"/>
      <c r="T197" s="62"/>
      <c r="AT197" s="18" t="s">
        <v>187</v>
      </c>
      <c r="AU197" s="18" t="s">
        <v>85</v>
      </c>
    </row>
    <row r="198" spans="2:65" s="1" customFormat="1" ht="58.5">
      <c r="B198" s="35"/>
      <c r="C198" s="36"/>
      <c r="D198" s="195" t="s">
        <v>333</v>
      </c>
      <c r="E198" s="36"/>
      <c r="F198" s="241" t="s">
        <v>6057</v>
      </c>
      <c r="G198" s="36"/>
      <c r="H198" s="36"/>
      <c r="I198" s="113"/>
      <c r="J198" s="36"/>
      <c r="K198" s="36"/>
      <c r="L198" s="39"/>
      <c r="M198" s="197"/>
      <c r="N198" s="61"/>
      <c r="O198" s="61"/>
      <c r="P198" s="61"/>
      <c r="Q198" s="61"/>
      <c r="R198" s="61"/>
      <c r="S198" s="61"/>
      <c r="T198" s="62"/>
      <c r="AT198" s="18" t="s">
        <v>333</v>
      </c>
      <c r="AU198" s="18" t="s">
        <v>85</v>
      </c>
    </row>
    <row r="199" spans="2:65" s="11" customFormat="1" ht="22.9" customHeight="1">
      <c r="B199" s="167"/>
      <c r="C199" s="168"/>
      <c r="D199" s="169" t="s">
        <v>74</v>
      </c>
      <c r="E199" s="181" t="s">
        <v>1768</v>
      </c>
      <c r="F199" s="181" t="s">
        <v>1769</v>
      </c>
      <c r="G199" s="168"/>
      <c r="H199" s="168"/>
      <c r="I199" s="171"/>
      <c r="J199" s="182">
        <f>BK199</f>
        <v>0</v>
      </c>
      <c r="K199" s="168"/>
      <c r="L199" s="173"/>
      <c r="M199" s="174"/>
      <c r="N199" s="175"/>
      <c r="O199" s="175"/>
      <c r="P199" s="176">
        <f>SUM(P200:P201)</f>
        <v>0</v>
      </c>
      <c r="Q199" s="175"/>
      <c r="R199" s="176">
        <f>SUM(R200:R201)</f>
        <v>0</v>
      </c>
      <c r="S199" s="175"/>
      <c r="T199" s="177">
        <f>SUM(T200:T201)</f>
        <v>0</v>
      </c>
      <c r="AR199" s="178" t="s">
        <v>83</v>
      </c>
      <c r="AT199" s="179" t="s">
        <v>74</v>
      </c>
      <c r="AU199" s="179" t="s">
        <v>83</v>
      </c>
      <c r="AY199" s="178" t="s">
        <v>178</v>
      </c>
      <c r="BK199" s="180">
        <f>SUM(BK200:BK201)</f>
        <v>0</v>
      </c>
    </row>
    <row r="200" spans="2:65" s="1" customFormat="1" ht="16.5" customHeight="1">
      <c r="B200" s="35"/>
      <c r="C200" s="183" t="s">
        <v>359</v>
      </c>
      <c r="D200" s="183" t="s">
        <v>180</v>
      </c>
      <c r="E200" s="184" t="s">
        <v>5182</v>
      </c>
      <c r="F200" s="185" t="s">
        <v>5183</v>
      </c>
      <c r="G200" s="186" t="s">
        <v>362</v>
      </c>
      <c r="H200" s="187">
        <v>3.0739999999999998</v>
      </c>
      <c r="I200" s="188"/>
      <c r="J200" s="189">
        <f>ROUND(I200*H200,2)</f>
        <v>0</v>
      </c>
      <c r="K200" s="185" t="s">
        <v>184</v>
      </c>
      <c r="L200" s="39"/>
      <c r="M200" s="190" t="s">
        <v>19</v>
      </c>
      <c r="N200" s="191" t="s">
        <v>46</v>
      </c>
      <c r="O200" s="61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8" t="s">
        <v>185</v>
      </c>
      <c r="AT200" s="18" t="s">
        <v>180</v>
      </c>
      <c r="AU200" s="18" t="s">
        <v>85</v>
      </c>
      <c r="AY200" s="18" t="s">
        <v>178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83</v>
      </c>
      <c r="BK200" s="194">
        <f>ROUND(I200*H200,2)</f>
        <v>0</v>
      </c>
      <c r="BL200" s="18" t="s">
        <v>185</v>
      </c>
      <c r="BM200" s="18" t="s">
        <v>6058</v>
      </c>
    </row>
    <row r="201" spans="2:65" s="1" customFormat="1" ht="19.5">
      <c r="B201" s="35"/>
      <c r="C201" s="36"/>
      <c r="D201" s="195" t="s">
        <v>187</v>
      </c>
      <c r="E201" s="36"/>
      <c r="F201" s="196" t="s">
        <v>5185</v>
      </c>
      <c r="G201" s="36"/>
      <c r="H201" s="36"/>
      <c r="I201" s="113"/>
      <c r="J201" s="36"/>
      <c r="K201" s="36"/>
      <c r="L201" s="39"/>
      <c r="M201" s="197"/>
      <c r="N201" s="61"/>
      <c r="O201" s="61"/>
      <c r="P201" s="61"/>
      <c r="Q201" s="61"/>
      <c r="R201" s="61"/>
      <c r="S201" s="61"/>
      <c r="T201" s="62"/>
      <c r="AT201" s="18" t="s">
        <v>187</v>
      </c>
      <c r="AU201" s="18" t="s">
        <v>85</v>
      </c>
    </row>
    <row r="202" spans="2:65" s="11" customFormat="1" ht="25.9" customHeight="1">
      <c r="B202" s="167"/>
      <c r="C202" s="168"/>
      <c r="D202" s="169" t="s">
        <v>74</v>
      </c>
      <c r="E202" s="170" t="s">
        <v>428</v>
      </c>
      <c r="F202" s="170" t="s">
        <v>429</v>
      </c>
      <c r="G202" s="168"/>
      <c r="H202" s="168"/>
      <c r="I202" s="171"/>
      <c r="J202" s="172">
        <f>BK202</f>
        <v>0</v>
      </c>
      <c r="K202" s="168"/>
      <c r="L202" s="173"/>
      <c r="M202" s="174"/>
      <c r="N202" s="175"/>
      <c r="O202" s="175"/>
      <c r="P202" s="176">
        <f>P203</f>
        <v>0</v>
      </c>
      <c r="Q202" s="175"/>
      <c r="R202" s="176">
        <f>R203</f>
        <v>5.28E-3</v>
      </c>
      <c r="S202" s="175"/>
      <c r="T202" s="177">
        <f>T203</f>
        <v>0</v>
      </c>
      <c r="AR202" s="178" t="s">
        <v>85</v>
      </c>
      <c r="AT202" s="179" t="s">
        <v>74</v>
      </c>
      <c r="AU202" s="179" t="s">
        <v>75</v>
      </c>
      <c r="AY202" s="178" t="s">
        <v>178</v>
      </c>
      <c r="BK202" s="180">
        <f>BK203</f>
        <v>0</v>
      </c>
    </row>
    <row r="203" spans="2:65" s="11" customFormat="1" ht="22.9" customHeight="1">
      <c r="B203" s="167"/>
      <c r="C203" s="168"/>
      <c r="D203" s="169" t="s">
        <v>74</v>
      </c>
      <c r="E203" s="181" t="s">
        <v>3100</v>
      </c>
      <c r="F203" s="181" t="s">
        <v>3101</v>
      </c>
      <c r="G203" s="168"/>
      <c r="H203" s="168"/>
      <c r="I203" s="171"/>
      <c r="J203" s="182">
        <f>BK203</f>
        <v>0</v>
      </c>
      <c r="K203" s="168"/>
      <c r="L203" s="173"/>
      <c r="M203" s="174"/>
      <c r="N203" s="175"/>
      <c r="O203" s="175"/>
      <c r="P203" s="176">
        <f>SUM(P204:P215)</f>
        <v>0</v>
      </c>
      <c r="Q203" s="175"/>
      <c r="R203" s="176">
        <f>SUM(R204:R215)</f>
        <v>5.28E-3</v>
      </c>
      <c r="S203" s="175"/>
      <c r="T203" s="177">
        <f>SUM(T204:T215)</f>
        <v>0</v>
      </c>
      <c r="AR203" s="178" t="s">
        <v>85</v>
      </c>
      <c r="AT203" s="179" t="s">
        <v>74</v>
      </c>
      <c r="AU203" s="179" t="s">
        <v>83</v>
      </c>
      <c r="AY203" s="178" t="s">
        <v>178</v>
      </c>
      <c r="BK203" s="180">
        <f>SUM(BK204:BK215)</f>
        <v>0</v>
      </c>
    </row>
    <row r="204" spans="2:65" s="1" customFormat="1" ht="16.5" customHeight="1">
      <c r="B204" s="35"/>
      <c r="C204" s="183" t="s">
        <v>374</v>
      </c>
      <c r="D204" s="183" t="s">
        <v>180</v>
      </c>
      <c r="E204" s="184" t="s">
        <v>6059</v>
      </c>
      <c r="F204" s="185" t="s">
        <v>6060</v>
      </c>
      <c r="G204" s="186" t="s">
        <v>291</v>
      </c>
      <c r="H204" s="187">
        <v>1</v>
      </c>
      <c r="I204" s="188"/>
      <c r="J204" s="189">
        <f>ROUND(I204*H204,2)</f>
        <v>0</v>
      </c>
      <c r="K204" s="185" t="s">
        <v>212</v>
      </c>
      <c r="L204" s="39"/>
      <c r="M204" s="190" t="s">
        <v>19</v>
      </c>
      <c r="N204" s="191" t="s">
        <v>46</v>
      </c>
      <c r="O204" s="61"/>
      <c r="P204" s="192">
        <f>O204*H204</f>
        <v>0</v>
      </c>
      <c r="Q204" s="192">
        <v>3.2799999999999999E-3</v>
      </c>
      <c r="R204" s="192">
        <f>Q204*H204</f>
        <v>3.2799999999999999E-3</v>
      </c>
      <c r="S204" s="192">
        <v>0</v>
      </c>
      <c r="T204" s="193">
        <f>S204*H204</f>
        <v>0</v>
      </c>
      <c r="AR204" s="18" t="s">
        <v>288</v>
      </c>
      <c r="AT204" s="18" t="s">
        <v>180</v>
      </c>
      <c r="AU204" s="18" t="s">
        <v>85</v>
      </c>
      <c r="AY204" s="18" t="s">
        <v>178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83</v>
      </c>
      <c r="BK204" s="194">
        <f>ROUND(I204*H204,2)</f>
        <v>0</v>
      </c>
      <c r="BL204" s="18" t="s">
        <v>288</v>
      </c>
      <c r="BM204" s="18" t="s">
        <v>6061</v>
      </c>
    </row>
    <row r="205" spans="2:65" s="1" customFormat="1" ht="11.25">
      <c r="B205" s="35"/>
      <c r="C205" s="36"/>
      <c r="D205" s="195" t="s">
        <v>187</v>
      </c>
      <c r="E205" s="36"/>
      <c r="F205" s="196" t="s">
        <v>6062</v>
      </c>
      <c r="G205" s="36"/>
      <c r="H205" s="36"/>
      <c r="I205" s="113"/>
      <c r="J205" s="36"/>
      <c r="K205" s="36"/>
      <c r="L205" s="39"/>
      <c r="M205" s="197"/>
      <c r="N205" s="61"/>
      <c r="O205" s="61"/>
      <c r="P205" s="61"/>
      <c r="Q205" s="61"/>
      <c r="R205" s="61"/>
      <c r="S205" s="61"/>
      <c r="T205" s="62"/>
      <c r="AT205" s="18" t="s">
        <v>187</v>
      </c>
      <c r="AU205" s="18" t="s">
        <v>85</v>
      </c>
    </row>
    <row r="206" spans="2:65" s="1" customFormat="1" ht="19.5">
      <c r="B206" s="35"/>
      <c r="C206" s="36"/>
      <c r="D206" s="195" t="s">
        <v>333</v>
      </c>
      <c r="E206" s="36"/>
      <c r="F206" s="241" t="s">
        <v>6063</v>
      </c>
      <c r="G206" s="36"/>
      <c r="H206" s="36"/>
      <c r="I206" s="113"/>
      <c r="J206" s="36"/>
      <c r="K206" s="36"/>
      <c r="L206" s="39"/>
      <c r="M206" s="197"/>
      <c r="N206" s="61"/>
      <c r="O206" s="61"/>
      <c r="P206" s="61"/>
      <c r="Q206" s="61"/>
      <c r="R206" s="61"/>
      <c r="S206" s="61"/>
      <c r="T206" s="62"/>
      <c r="AT206" s="18" t="s">
        <v>333</v>
      </c>
      <c r="AU206" s="18" t="s">
        <v>85</v>
      </c>
    </row>
    <row r="207" spans="2:65" s="12" customFormat="1" ht="11.25">
      <c r="B207" s="198"/>
      <c r="C207" s="199"/>
      <c r="D207" s="195" t="s">
        <v>189</v>
      </c>
      <c r="E207" s="200" t="s">
        <v>19</v>
      </c>
      <c r="F207" s="201" t="s">
        <v>6064</v>
      </c>
      <c r="G207" s="199"/>
      <c r="H207" s="200" t="s">
        <v>19</v>
      </c>
      <c r="I207" s="202"/>
      <c r="J207" s="199"/>
      <c r="K207" s="199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189</v>
      </c>
      <c r="AU207" s="207" t="s">
        <v>85</v>
      </c>
      <c r="AV207" s="12" t="s">
        <v>83</v>
      </c>
      <c r="AW207" s="12" t="s">
        <v>35</v>
      </c>
      <c r="AX207" s="12" t="s">
        <v>75</v>
      </c>
      <c r="AY207" s="207" t="s">
        <v>178</v>
      </c>
    </row>
    <row r="208" spans="2:65" s="13" customFormat="1" ht="11.25">
      <c r="B208" s="208"/>
      <c r="C208" s="209"/>
      <c r="D208" s="195" t="s">
        <v>189</v>
      </c>
      <c r="E208" s="210" t="s">
        <v>19</v>
      </c>
      <c r="F208" s="211" t="s">
        <v>83</v>
      </c>
      <c r="G208" s="209"/>
      <c r="H208" s="212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83</v>
      </c>
      <c r="AY208" s="218" t="s">
        <v>178</v>
      </c>
    </row>
    <row r="209" spans="2:65" s="1" customFormat="1" ht="16.5" customHeight="1">
      <c r="B209" s="35"/>
      <c r="C209" s="183" t="s">
        <v>388</v>
      </c>
      <c r="D209" s="183" t="s">
        <v>180</v>
      </c>
      <c r="E209" s="184" t="s">
        <v>6065</v>
      </c>
      <c r="F209" s="185" t="s">
        <v>6066</v>
      </c>
      <c r="G209" s="186" t="s">
        <v>439</v>
      </c>
      <c r="H209" s="187">
        <v>1</v>
      </c>
      <c r="I209" s="188"/>
      <c r="J209" s="189">
        <f>ROUND(I209*H209,2)</f>
        <v>0</v>
      </c>
      <c r="K209" s="185" t="s">
        <v>184</v>
      </c>
      <c r="L209" s="39"/>
      <c r="M209" s="190" t="s">
        <v>19</v>
      </c>
      <c r="N209" s="191" t="s">
        <v>46</v>
      </c>
      <c r="O209" s="61"/>
      <c r="P209" s="192">
        <f>O209*H209</f>
        <v>0</v>
      </c>
      <c r="Q209" s="192">
        <v>2E-3</v>
      </c>
      <c r="R209" s="192">
        <f>Q209*H209</f>
        <v>2E-3</v>
      </c>
      <c r="S209" s="192">
        <v>0</v>
      </c>
      <c r="T209" s="193">
        <f>S209*H209</f>
        <v>0</v>
      </c>
      <c r="AR209" s="18" t="s">
        <v>288</v>
      </c>
      <c r="AT209" s="18" t="s">
        <v>180</v>
      </c>
      <c r="AU209" s="18" t="s">
        <v>85</v>
      </c>
      <c r="AY209" s="18" t="s">
        <v>178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83</v>
      </c>
      <c r="BK209" s="194">
        <f>ROUND(I209*H209,2)</f>
        <v>0</v>
      </c>
      <c r="BL209" s="18" t="s">
        <v>288</v>
      </c>
      <c r="BM209" s="18" t="s">
        <v>6067</v>
      </c>
    </row>
    <row r="210" spans="2:65" s="1" customFormat="1" ht="11.25">
      <c r="B210" s="35"/>
      <c r="C210" s="36"/>
      <c r="D210" s="195" t="s">
        <v>187</v>
      </c>
      <c r="E210" s="36"/>
      <c r="F210" s="196" t="s">
        <v>6068</v>
      </c>
      <c r="G210" s="36"/>
      <c r="H210" s="36"/>
      <c r="I210" s="113"/>
      <c r="J210" s="36"/>
      <c r="K210" s="36"/>
      <c r="L210" s="39"/>
      <c r="M210" s="197"/>
      <c r="N210" s="61"/>
      <c r="O210" s="61"/>
      <c r="P210" s="61"/>
      <c r="Q210" s="61"/>
      <c r="R210" s="61"/>
      <c r="S210" s="61"/>
      <c r="T210" s="62"/>
      <c r="AT210" s="18" t="s">
        <v>187</v>
      </c>
      <c r="AU210" s="18" t="s">
        <v>85</v>
      </c>
    </row>
    <row r="211" spans="2:65" s="1" customFormat="1" ht="48.75">
      <c r="B211" s="35"/>
      <c r="C211" s="36"/>
      <c r="D211" s="195" t="s">
        <v>333</v>
      </c>
      <c r="E211" s="36"/>
      <c r="F211" s="241" t="s">
        <v>6069</v>
      </c>
      <c r="G211" s="36"/>
      <c r="H211" s="36"/>
      <c r="I211" s="113"/>
      <c r="J211" s="36"/>
      <c r="K211" s="36"/>
      <c r="L211" s="39"/>
      <c r="M211" s="197"/>
      <c r="N211" s="61"/>
      <c r="O211" s="61"/>
      <c r="P211" s="61"/>
      <c r="Q211" s="61"/>
      <c r="R211" s="61"/>
      <c r="S211" s="61"/>
      <c r="T211" s="62"/>
      <c r="AT211" s="18" t="s">
        <v>333</v>
      </c>
      <c r="AU211" s="18" t="s">
        <v>85</v>
      </c>
    </row>
    <row r="212" spans="2:65" s="12" customFormat="1" ht="11.25">
      <c r="B212" s="198"/>
      <c r="C212" s="199"/>
      <c r="D212" s="195" t="s">
        <v>189</v>
      </c>
      <c r="E212" s="200" t="s">
        <v>19</v>
      </c>
      <c r="F212" s="201" t="s">
        <v>6064</v>
      </c>
      <c r="G212" s="199"/>
      <c r="H212" s="200" t="s">
        <v>19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189</v>
      </c>
      <c r="AU212" s="207" t="s">
        <v>85</v>
      </c>
      <c r="AV212" s="12" t="s">
        <v>83</v>
      </c>
      <c r="AW212" s="12" t="s">
        <v>35</v>
      </c>
      <c r="AX212" s="12" t="s">
        <v>75</v>
      </c>
      <c r="AY212" s="207" t="s">
        <v>178</v>
      </c>
    </row>
    <row r="213" spans="2:65" s="13" customFormat="1" ht="11.25">
      <c r="B213" s="208"/>
      <c r="C213" s="209"/>
      <c r="D213" s="195" t="s">
        <v>189</v>
      </c>
      <c r="E213" s="210" t="s">
        <v>19</v>
      </c>
      <c r="F213" s="211" t="s">
        <v>83</v>
      </c>
      <c r="G213" s="209"/>
      <c r="H213" s="212">
        <v>1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189</v>
      </c>
      <c r="AU213" s="218" t="s">
        <v>85</v>
      </c>
      <c r="AV213" s="13" t="s">
        <v>85</v>
      </c>
      <c r="AW213" s="13" t="s">
        <v>35</v>
      </c>
      <c r="AX213" s="13" t="s">
        <v>83</v>
      </c>
      <c r="AY213" s="218" t="s">
        <v>178</v>
      </c>
    </row>
    <row r="214" spans="2:65" s="1" customFormat="1" ht="16.5" customHeight="1">
      <c r="B214" s="35"/>
      <c r="C214" s="183" t="s">
        <v>393</v>
      </c>
      <c r="D214" s="183" t="s">
        <v>180</v>
      </c>
      <c r="E214" s="184" t="s">
        <v>3182</v>
      </c>
      <c r="F214" s="185" t="s">
        <v>3183</v>
      </c>
      <c r="G214" s="186" t="s">
        <v>1843</v>
      </c>
      <c r="H214" s="255"/>
      <c r="I214" s="188"/>
      <c r="J214" s="189">
        <f>ROUND(I214*H214,2)</f>
        <v>0</v>
      </c>
      <c r="K214" s="185" t="s">
        <v>184</v>
      </c>
      <c r="L214" s="39"/>
      <c r="M214" s="190" t="s">
        <v>19</v>
      </c>
      <c r="N214" s="191" t="s">
        <v>46</v>
      </c>
      <c r="O214" s="61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8" t="s">
        <v>288</v>
      </c>
      <c r="AT214" s="18" t="s">
        <v>180</v>
      </c>
      <c r="AU214" s="18" t="s">
        <v>85</v>
      </c>
      <c r="AY214" s="18" t="s">
        <v>178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8" t="s">
        <v>83</v>
      </c>
      <c r="BK214" s="194">
        <f>ROUND(I214*H214,2)</f>
        <v>0</v>
      </c>
      <c r="BL214" s="18" t="s">
        <v>288</v>
      </c>
      <c r="BM214" s="18" t="s">
        <v>6070</v>
      </c>
    </row>
    <row r="215" spans="2:65" s="1" customFormat="1" ht="19.5">
      <c r="B215" s="35"/>
      <c r="C215" s="36"/>
      <c r="D215" s="195" t="s">
        <v>187</v>
      </c>
      <c r="E215" s="36"/>
      <c r="F215" s="196" t="s">
        <v>3185</v>
      </c>
      <c r="G215" s="36"/>
      <c r="H215" s="36"/>
      <c r="I215" s="113"/>
      <c r="J215" s="36"/>
      <c r="K215" s="36"/>
      <c r="L215" s="39"/>
      <c r="M215" s="197"/>
      <c r="N215" s="61"/>
      <c r="O215" s="61"/>
      <c r="P215" s="61"/>
      <c r="Q215" s="61"/>
      <c r="R215" s="61"/>
      <c r="S215" s="61"/>
      <c r="T215" s="62"/>
      <c r="AT215" s="18" t="s">
        <v>187</v>
      </c>
      <c r="AU215" s="18" t="s">
        <v>85</v>
      </c>
    </row>
    <row r="216" spans="2:65" s="11" customFormat="1" ht="25.9" customHeight="1">
      <c r="B216" s="167"/>
      <c r="C216" s="168"/>
      <c r="D216" s="169" t="s">
        <v>74</v>
      </c>
      <c r="E216" s="170" t="s">
        <v>3744</v>
      </c>
      <c r="F216" s="170" t="s">
        <v>3745</v>
      </c>
      <c r="G216" s="168"/>
      <c r="H216" s="168"/>
      <c r="I216" s="171"/>
      <c r="J216" s="172">
        <f>BK216</f>
        <v>0</v>
      </c>
      <c r="K216" s="168"/>
      <c r="L216" s="173"/>
      <c r="M216" s="174"/>
      <c r="N216" s="175"/>
      <c r="O216" s="175"/>
      <c r="P216" s="176">
        <f>P217</f>
        <v>0</v>
      </c>
      <c r="Q216" s="175"/>
      <c r="R216" s="176">
        <f>R217</f>
        <v>0</v>
      </c>
      <c r="S216" s="175"/>
      <c r="T216" s="177">
        <f>T217</f>
        <v>0</v>
      </c>
      <c r="AR216" s="178" t="s">
        <v>185</v>
      </c>
      <c r="AT216" s="179" t="s">
        <v>74</v>
      </c>
      <c r="AU216" s="179" t="s">
        <v>75</v>
      </c>
      <c r="AY216" s="178" t="s">
        <v>178</v>
      </c>
      <c r="BK216" s="180">
        <f>BK217</f>
        <v>0</v>
      </c>
    </row>
    <row r="217" spans="2:65" s="11" customFormat="1" ht="22.9" customHeight="1">
      <c r="B217" s="167"/>
      <c r="C217" s="168"/>
      <c r="D217" s="169" t="s">
        <v>74</v>
      </c>
      <c r="E217" s="181" t="s">
        <v>5969</v>
      </c>
      <c r="F217" s="181" t="s">
        <v>3745</v>
      </c>
      <c r="G217" s="168"/>
      <c r="H217" s="168"/>
      <c r="I217" s="171"/>
      <c r="J217" s="182">
        <f>BK217</f>
        <v>0</v>
      </c>
      <c r="K217" s="168"/>
      <c r="L217" s="173"/>
      <c r="M217" s="174"/>
      <c r="N217" s="175"/>
      <c r="O217" s="175"/>
      <c r="P217" s="176">
        <f>SUM(P218:P220)</f>
        <v>0</v>
      </c>
      <c r="Q217" s="175"/>
      <c r="R217" s="176">
        <f>SUM(R218:R220)</f>
        <v>0</v>
      </c>
      <c r="S217" s="175"/>
      <c r="T217" s="177">
        <f>SUM(T218:T220)</f>
        <v>0</v>
      </c>
      <c r="AR217" s="178" t="s">
        <v>185</v>
      </c>
      <c r="AT217" s="179" t="s">
        <v>74</v>
      </c>
      <c r="AU217" s="179" t="s">
        <v>83</v>
      </c>
      <c r="AY217" s="178" t="s">
        <v>178</v>
      </c>
      <c r="BK217" s="180">
        <f>SUM(BK218:BK220)</f>
        <v>0</v>
      </c>
    </row>
    <row r="218" spans="2:65" s="1" customFormat="1" ht="16.5" customHeight="1">
      <c r="B218" s="35"/>
      <c r="C218" s="183" t="s">
        <v>398</v>
      </c>
      <c r="D218" s="183" t="s">
        <v>180</v>
      </c>
      <c r="E218" s="184" t="s">
        <v>6071</v>
      </c>
      <c r="F218" s="185" t="s">
        <v>6072</v>
      </c>
      <c r="G218" s="186" t="s">
        <v>291</v>
      </c>
      <c r="H218" s="187">
        <v>1</v>
      </c>
      <c r="I218" s="188"/>
      <c r="J218" s="189">
        <f>ROUND(I218*H218,2)</f>
        <v>0</v>
      </c>
      <c r="K218" s="185" t="s">
        <v>212</v>
      </c>
      <c r="L218" s="39"/>
      <c r="M218" s="190" t="s">
        <v>19</v>
      </c>
      <c r="N218" s="191" t="s">
        <v>46</v>
      </c>
      <c r="O218" s="61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AR218" s="18" t="s">
        <v>3754</v>
      </c>
      <c r="AT218" s="18" t="s">
        <v>180</v>
      </c>
      <c r="AU218" s="18" t="s">
        <v>85</v>
      </c>
      <c r="AY218" s="18" t="s">
        <v>178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83</v>
      </c>
      <c r="BK218" s="194">
        <f>ROUND(I218*H218,2)</f>
        <v>0</v>
      </c>
      <c r="BL218" s="18" t="s">
        <v>3754</v>
      </c>
      <c r="BM218" s="18" t="s">
        <v>6073</v>
      </c>
    </row>
    <row r="219" spans="2:65" s="1" customFormat="1" ht="11.25">
      <c r="B219" s="35"/>
      <c r="C219" s="36"/>
      <c r="D219" s="195" t="s">
        <v>187</v>
      </c>
      <c r="E219" s="36"/>
      <c r="F219" s="196" t="s">
        <v>6072</v>
      </c>
      <c r="G219" s="36"/>
      <c r="H219" s="36"/>
      <c r="I219" s="113"/>
      <c r="J219" s="36"/>
      <c r="K219" s="36"/>
      <c r="L219" s="39"/>
      <c r="M219" s="197"/>
      <c r="N219" s="61"/>
      <c r="O219" s="61"/>
      <c r="P219" s="61"/>
      <c r="Q219" s="61"/>
      <c r="R219" s="61"/>
      <c r="S219" s="61"/>
      <c r="T219" s="62"/>
      <c r="AT219" s="18" t="s">
        <v>187</v>
      </c>
      <c r="AU219" s="18" t="s">
        <v>85</v>
      </c>
    </row>
    <row r="220" spans="2:65" s="1" customFormat="1" ht="19.5">
      <c r="B220" s="35"/>
      <c r="C220" s="36"/>
      <c r="D220" s="195" t="s">
        <v>333</v>
      </c>
      <c r="E220" s="36"/>
      <c r="F220" s="241" t="s">
        <v>5973</v>
      </c>
      <c r="G220" s="36"/>
      <c r="H220" s="36"/>
      <c r="I220" s="113"/>
      <c r="J220" s="36"/>
      <c r="K220" s="36"/>
      <c r="L220" s="39"/>
      <c r="M220" s="256"/>
      <c r="N220" s="257"/>
      <c r="O220" s="257"/>
      <c r="P220" s="257"/>
      <c r="Q220" s="257"/>
      <c r="R220" s="257"/>
      <c r="S220" s="257"/>
      <c r="T220" s="258"/>
      <c r="AT220" s="18" t="s">
        <v>333</v>
      </c>
      <c r="AU220" s="18" t="s">
        <v>85</v>
      </c>
    </row>
    <row r="221" spans="2:65" s="1" customFormat="1" ht="6.95" customHeight="1">
      <c r="B221" s="47"/>
      <c r="C221" s="48"/>
      <c r="D221" s="48"/>
      <c r="E221" s="48"/>
      <c r="F221" s="48"/>
      <c r="G221" s="48"/>
      <c r="H221" s="48"/>
      <c r="I221" s="135"/>
      <c r="J221" s="48"/>
      <c r="K221" s="48"/>
      <c r="L221" s="39"/>
    </row>
  </sheetData>
  <sheetProtection algorithmName="SHA-512" hashValue="GLYCwmGz8nCZvlEcuor+TEF+0YpWoAWp7FDkShfLudsDJIF2/pMM4ZCzXNuZ2LIIQsD87wftrojaLTCeA21pFw==" saltValue="ogkn65sL3eSsu3CWm7AurKvF9wJa9KYUQ7cuyapKfAmzL8YQnYRsiMq+Tmc+/yys8dWU03HRNXemfyKgNUcZOQ==" spinCount="100000" sheet="1" objects="1" scenarios="1" formatColumns="0" formatRows="0" autoFilter="0"/>
  <autoFilter ref="C92:K22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46"/>
  <sheetViews>
    <sheetView showGridLines="0" workbookViewId="0">
      <selection activeCell="D6" sqref="D6"/>
    </sheetView>
  </sheetViews>
  <sheetFormatPr defaultRowHeight="15"/>
  <cols>
    <col min="1" max="1" width="2.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134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s="1" customFormat="1" ht="12" customHeight="1">
      <c r="B8" s="39"/>
      <c r="D8" s="112" t="s">
        <v>140</v>
      </c>
      <c r="I8" s="113"/>
      <c r="L8" s="39"/>
    </row>
    <row r="9" spans="2:46" s="1" customFormat="1" ht="36.950000000000003" customHeight="1">
      <c r="B9" s="39"/>
      <c r="E9" s="386" t="s">
        <v>6074</v>
      </c>
      <c r="F9" s="387"/>
      <c r="G9" s="387"/>
      <c r="H9" s="387"/>
      <c r="I9" s="113"/>
      <c r="L9" s="39"/>
    </row>
    <row r="10" spans="2:46" s="1" customFormat="1" ht="11.25">
      <c r="B10" s="39"/>
      <c r="I10" s="113"/>
      <c r="L10" s="39"/>
    </row>
    <row r="11" spans="2:46" s="1" customFormat="1" ht="12" customHeight="1">
      <c r="B11" s="39"/>
      <c r="D11" s="112" t="s">
        <v>18</v>
      </c>
      <c r="F11" s="18" t="s">
        <v>19</v>
      </c>
      <c r="I11" s="114" t="s">
        <v>20</v>
      </c>
      <c r="J11" s="18" t="s">
        <v>19</v>
      </c>
      <c r="L11" s="39"/>
    </row>
    <row r="12" spans="2:46" s="1" customFormat="1" ht="12" customHeight="1">
      <c r="B12" s="39"/>
      <c r="D12" s="112" t="s">
        <v>21</v>
      </c>
      <c r="F12" s="18" t="s">
        <v>22</v>
      </c>
      <c r="I12" s="114" t="s">
        <v>23</v>
      </c>
      <c r="J12" s="115" t="str">
        <f>'Rekapitulace stavby'!AN8</f>
        <v>18.5.2019</v>
      </c>
      <c r="L12" s="39"/>
    </row>
    <row r="13" spans="2:46" s="1" customFormat="1" ht="10.9" customHeight="1">
      <c r="B13" s="39"/>
      <c r="I13" s="113"/>
      <c r="L13" s="39"/>
    </row>
    <row r="14" spans="2:46" s="1" customFormat="1" ht="12" customHeight="1">
      <c r="B14" s="39"/>
      <c r="D14" s="112" t="s">
        <v>25</v>
      </c>
      <c r="I14" s="114" t="s">
        <v>26</v>
      </c>
      <c r="J14" s="18" t="s">
        <v>27</v>
      </c>
      <c r="L14" s="39"/>
    </row>
    <row r="15" spans="2:46" s="1" customFormat="1" ht="18" customHeight="1">
      <c r="B15" s="39"/>
      <c r="E15" s="18" t="s">
        <v>28</v>
      </c>
      <c r="I15" s="114" t="s">
        <v>29</v>
      </c>
      <c r="J15" s="18" t="s">
        <v>19</v>
      </c>
      <c r="L15" s="39"/>
    </row>
    <row r="16" spans="2:46" s="1" customFormat="1" ht="6.95" customHeight="1">
      <c r="B16" s="39"/>
      <c r="I16" s="113"/>
      <c r="L16" s="39"/>
    </row>
    <row r="17" spans="2:12" s="1" customFormat="1" ht="12" customHeight="1">
      <c r="B17" s="39"/>
      <c r="D17" s="112" t="s">
        <v>30</v>
      </c>
      <c r="I17" s="114" t="s">
        <v>26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8" t="str">
        <f>'Rekapitulace stavby'!E14</f>
        <v>Vyplň údaj</v>
      </c>
      <c r="F18" s="389"/>
      <c r="G18" s="389"/>
      <c r="H18" s="389"/>
      <c r="I18" s="114" t="s">
        <v>29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13"/>
      <c r="L19" s="39"/>
    </row>
    <row r="20" spans="2:12" s="1" customFormat="1" ht="12" customHeight="1">
      <c r="B20" s="39"/>
      <c r="D20" s="112" t="s">
        <v>32</v>
      </c>
      <c r="I20" s="114" t="s">
        <v>26</v>
      </c>
      <c r="J20" s="18" t="s">
        <v>33</v>
      </c>
      <c r="L20" s="39"/>
    </row>
    <row r="21" spans="2:12" s="1" customFormat="1" ht="18" customHeight="1">
      <c r="B21" s="39"/>
      <c r="E21" s="18" t="s">
        <v>34</v>
      </c>
      <c r="I21" s="114" t="s">
        <v>29</v>
      </c>
      <c r="J21" s="18" t="s">
        <v>19</v>
      </c>
      <c r="L21" s="39"/>
    </row>
    <row r="22" spans="2:12" s="1" customFormat="1" ht="6.95" customHeight="1">
      <c r="B22" s="39"/>
      <c r="I22" s="113"/>
      <c r="L22" s="39"/>
    </row>
    <row r="23" spans="2:12" s="1" customFormat="1" ht="12" customHeight="1">
      <c r="B23" s="39"/>
      <c r="D23" s="112" t="s">
        <v>36</v>
      </c>
      <c r="I23" s="114" t="s">
        <v>26</v>
      </c>
      <c r="J23" s="18" t="s">
        <v>37</v>
      </c>
      <c r="L23" s="39"/>
    </row>
    <row r="24" spans="2:12" s="1" customFormat="1" ht="18" customHeight="1">
      <c r="B24" s="39"/>
      <c r="E24" s="18" t="s">
        <v>38</v>
      </c>
      <c r="I24" s="114" t="s">
        <v>29</v>
      </c>
      <c r="J24" s="18" t="s">
        <v>19</v>
      </c>
      <c r="L24" s="39"/>
    </row>
    <row r="25" spans="2:12" s="1" customFormat="1" ht="6.95" customHeight="1">
      <c r="B25" s="39"/>
      <c r="I25" s="113"/>
      <c r="L25" s="39"/>
    </row>
    <row r="26" spans="2:12" s="1" customFormat="1" ht="12" customHeight="1">
      <c r="B26" s="39"/>
      <c r="D26" s="112" t="s">
        <v>39</v>
      </c>
      <c r="I26" s="113"/>
      <c r="L26" s="39"/>
    </row>
    <row r="27" spans="2:12" s="7" customFormat="1" ht="16.5" customHeight="1">
      <c r="B27" s="116"/>
      <c r="E27" s="390" t="s">
        <v>19</v>
      </c>
      <c r="F27" s="390"/>
      <c r="G27" s="390"/>
      <c r="H27" s="390"/>
      <c r="I27" s="117"/>
      <c r="L27" s="116"/>
    </row>
    <row r="28" spans="2:12" s="1" customFormat="1" ht="6.95" customHeight="1">
      <c r="B28" s="39"/>
      <c r="I28" s="113"/>
      <c r="L28" s="39"/>
    </row>
    <row r="29" spans="2:12" s="1" customFormat="1" ht="6.95" customHeight="1">
      <c r="B29" s="39"/>
      <c r="D29" s="57"/>
      <c r="E29" s="57"/>
      <c r="F29" s="57"/>
      <c r="G29" s="57"/>
      <c r="H29" s="57"/>
      <c r="I29" s="118"/>
      <c r="J29" s="57"/>
      <c r="K29" s="57"/>
      <c r="L29" s="39"/>
    </row>
    <row r="30" spans="2:12" s="1" customFormat="1" ht="25.35" customHeight="1">
      <c r="B30" s="39"/>
      <c r="D30" s="119" t="s">
        <v>41</v>
      </c>
      <c r="I30" s="113"/>
      <c r="J30" s="120">
        <f>ROUND(J92, 2)</f>
        <v>0</v>
      </c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14.45" customHeight="1">
      <c r="B32" s="39"/>
      <c r="F32" s="121" t="s">
        <v>43</v>
      </c>
      <c r="I32" s="122" t="s">
        <v>42</v>
      </c>
      <c r="J32" s="121" t="s">
        <v>44</v>
      </c>
      <c r="L32" s="39"/>
    </row>
    <row r="33" spans="2:12" s="1" customFormat="1" ht="14.45" customHeight="1">
      <c r="B33" s="39"/>
      <c r="D33" s="112" t="s">
        <v>45</v>
      </c>
      <c r="E33" s="112" t="s">
        <v>46</v>
      </c>
      <c r="F33" s="123">
        <f>ROUND((SUM(BE92:BE645)),  2)</f>
        <v>0</v>
      </c>
      <c r="I33" s="124">
        <v>0.21</v>
      </c>
      <c r="J33" s="123">
        <f>ROUND(((SUM(BE92:BE645))*I33),  2)</f>
        <v>0</v>
      </c>
      <c r="L33" s="39"/>
    </row>
    <row r="34" spans="2:12" s="1" customFormat="1" ht="14.45" customHeight="1">
      <c r="B34" s="39"/>
      <c r="E34" s="112" t="s">
        <v>47</v>
      </c>
      <c r="F34" s="123">
        <f>ROUND((SUM(BF92:BF645)),  2)</f>
        <v>0</v>
      </c>
      <c r="I34" s="124">
        <v>0.15</v>
      </c>
      <c r="J34" s="123">
        <f>ROUND(((SUM(BF92:BF645))*I34),  2)</f>
        <v>0</v>
      </c>
      <c r="L34" s="39"/>
    </row>
    <row r="35" spans="2:12" s="1" customFormat="1" ht="14.45" hidden="1" customHeight="1">
      <c r="B35" s="39"/>
      <c r="E35" s="112" t="s">
        <v>48</v>
      </c>
      <c r="F35" s="123">
        <f>ROUND((SUM(BG92:BG645)),  2)</f>
        <v>0</v>
      </c>
      <c r="I35" s="124">
        <v>0.21</v>
      </c>
      <c r="J35" s="123">
        <f>0</f>
        <v>0</v>
      </c>
      <c r="L35" s="39"/>
    </row>
    <row r="36" spans="2:12" s="1" customFormat="1" ht="14.45" hidden="1" customHeight="1">
      <c r="B36" s="39"/>
      <c r="E36" s="112" t="s">
        <v>49</v>
      </c>
      <c r="F36" s="123">
        <f>ROUND((SUM(BH92:BH645)),  2)</f>
        <v>0</v>
      </c>
      <c r="I36" s="124">
        <v>0.15</v>
      </c>
      <c r="J36" s="123">
        <f>0</f>
        <v>0</v>
      </c>
      <c r="L36" s="39"/>
    </row>
    <row r="37" spans="2:12" s="1" customFormat="1" ht="14.45" hidden="1" customHeight="1">
      <c r="B37" s="39"/>
      <c r="E37" s="112" t="s">
        <v>50</v>
      </c>
      <c r="F37" s="123">
        <f>ROUND((SUM(BI92:BI645)),  2)</f>
        <v>0</v>
      </c>
      <c r="I37" s="124">
        <v>0</v>
      </c>
      <c r="J37" s="123">
        <f>0</f>
        <v>0</v>
      </c>
      <c r="L37" s="39"/>
    </row>
    <row r="38" spans="2:12" s="1" customFormat="1" ht="6.95" customHeight="1">
      <c r="B38" s="39"/>
      <c r="I38" s="113"/>
      <c r="L38" s="39"/>
    </row>
    <row r="39" spans="2:12" s="1" customFormat="1" ht="25.35" customHeight="1"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39"/>
    </row>
    <row r="40" spans="2:12" s="1" customFormat="1" ht="14.45" customHeight="1"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39"/>
    </row>
    <row r="44" spans="2:12" s="1" customFormat="1" ht="6.95" customHeight="1"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39"/>
    </row>
    <row r="45" spans="2:12" s="1" customFormat="1" ht="24.95" customHeight="1">
      <c r="B45" s="35"/>
      <c r="C45" s="24" t="s">
        <v>142</v>
      </c>
      <c r="D45" s="36"/>
      <c r="E45" s="36"/>
      <c r="F45" s="36"/>
      <c r="G45" s="36"/>
      <c r="H45" s="36"/>
      <c r="I45" s="113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13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16.5" customHeight="1">
      <c r="B48" s="35"/>
      <c r="C48" s="36"/>
      <c r="D48" s="36"/>
      <c r="E48" s="391" t="str">
        <f>E7</f>
        <v>Modernizace sportovního areálu Za Branou</v>
      </c>
      <c r="F48" s="392"/>
      <c r="G48" s="392"/>
      <c r="H48" s="392"/>
      <c r="I48" s="113"/>
      <c r="J48" s="36"/>
      <c r="K48" s="36"/>
      <c r="L48" s="39"/>
    </row>
    <row r="49" spans="2:47" s="1" customFormat="1" ht="12" customHeight="1">
      <c r="B49" s="35"/>
      <c r="C49" s="30" t="s">
        <v>140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60" t="str">
        <f>E9</f>
        <v>006 - Přístupová rampa a chodníky</v>
      </c>
      <c r="F50" s="359"/>
      <c r="G50" s="359"/>
      <c r="H50" s="359"/>
      <c r="I50" s="113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13"/>
      <c r="J51" s="36"/>
      <c r="K51" s="36"/>
      <c r="L51" s="39"/>
    </row>
    <row r="52" spans="2:47" s="1" customFormat="1" ht="12" customHeight="1">
      <c r="B52" s="35"/>
      <c r="C52" s="30" t="s">
        <v>21</v>
      </c>
      <c r="D52" s="36"/>
      <c r="E52" s="36"/>
      <c r="F52" s="28" t="str">
        <f>F12</f>
        <v>Pacov</v>
      </c>
      <c r="G52" s="36"/>
      <c r="H52" s="36"/>
      <c r="I52" s="114" t="s">
        <v>23</v>
      </c>
      <c r="J52" s="56" t="str">
        <f>IF(J12="","",J12)</f>
        <v>18.5.2019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3.7" customHeight="1">
      <c r="B54" s="35"/>
      <c r="C54" s="30" t="s">
        <v>25</v>
      </c>
      <c r="D54" s="36"/>
      <c r="E54" s="36"/>
      <c r="F54" s="28" t="str">
        <f>E15</f>
        <v>TJ Slavoj Pacov</v>
      </c>
      <c r="G54" s="36"/>
      <c r="H54" s="36"/>
      <c r="I54" s="114" t="s">
        <v>32</v>
      </c>
      <c r="J54" s="33" t="str">
        <f>E21</f>
        <v>Ing. Jan Šlechta</v>
      </c>
      <c r="K54" s="36"/>
      <c r="L54" s="39"/>
    </row>
    <row r="55" spans="2:47" s="1" customFormat="1" ht="13.7" customHeight="1">
      <c r="B55" s="35"/>
      <c r="C55" s="30" t="s">
        <v>30</v>
      </c>
      <c r="D55" s="36"/>
      <c r="E55" s="36"/>
      <c r="F55" s="28" t="str">
        <f>IF(E18="","",E18)</f>
        <v>Vyplň údaj</v>
      </c>
      <c r="G55" s="36"/>
      <c r="H55" s="36"/>
      <c r="I55" s="114" t="s">
        <v>36</v>
      </c>
      <c r="J55" s="33" t="str">
        <f>E24</f>
        <v>Ing. Pavel Vochozka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13"/>
      <c r="J56" s="36"/>
      <c r="K56" s="36"/>
      <c r="L56" s="39"/>
    </row>
    <row r="57" spans="2:47" s="1" customFormat="1" ht="29.25" customHeight="1">
      <c r="B57" s="35"/>
      <c r="C57" s="139" t="s">
        <v>143</v>
      </c>
      <c r="D57" s="140"/>
      <c r="E57" s="140"/>
      <c r="F57" s="140"/>
      <c r="G57" s="140"/>
      <c r="H57" s="140"/>
      <c r="I57" s="141"/>
      <c r="J57" s="142" t="s">
        <v>144</v>
      </c>
      <c r="K57" s="140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13"/>
      <c r="J58" s="36"/>
      <c r="K58" s="36"/>
      <c r="L58" s="39"/>
    </row>
    <row r="59" spans="2:47" s="1" customFormat="1" ht="22.9" customHeight="1">
      <c r="B59" s="35"/>
      <c r="C59" s="143" t="s">
        <v>73</v>
      </c>
      <c r="D59" s="36"/>
      <c r="E59" s="36"/>
      <c r="F59" s="36"/>
      <c r="G59" s="36"/>
      <c r="H59" s="36"/>
      <c r="I59" s="113"/>
      <c r="J59" s="74">
        <f>J92</f>
        <v>0</v>
      </c>
      <c r="K59" s="36"/>
      <c r="L59" s="39"/>
      <c r="AU59" s="18" t="s">
        <v>145</v>
      </c>
    </row>
    <row r="60" spans="2:47" s="8" customFormat="1" ht="24.95" customHeight="1">
      <c r="B60" s="144"/>
      <c r="C60" s="145"/>
      <c r="D60" s="146" t="s">
        <v>146</v>
      </c>
      <c r="E60" s="147"/>
      <c r="F60" s="147"/>
      <c r="G60" s="147"/>
      <c r="H60" s="147"/>
      <c r="I60" s="148"/>
      <c r="J60" s="149">
        <f>J93</f>
        <v>0</v>
      </c>
      <c r="K60" s="145"/>
      <c r="L60" s="150"/>
    </row>
    <row r="61" spans="2:47" s="9" customFormat="1" ht="19.899999999999999" customHeight="1">
      <c r="B61" s="151"/>
      <c r="C61" s="95"/>
      <c r="D61" s="152" t="s">
        <v>147</v>
      </c>
      <c r="E61" s="153"/>
      <c r="F61" s="153"/>
      <c r="G61" s="153"/>
      <c r="H61" s="153"/>
      <c r="I61" s="154"/>
      <c r="J61" s="155">
        <f>J94</f>
        <v>0</v>
      </c>
      <c r="K61" s="95"/>
      <c r="L61" s="156"/>
    </row>
    <row r="62" spans="2:47" s="9" customFormat="1" ht="19.899999999999999" customHeight="1">
      <c r="B62" s="151"/>
      <c r="C62" s="95"/>
      <c r="D62" s="152" t="s">
        <v>6075</v>
      </c>
      <c r="E62" s="153"/>
      <c r="F62" s="153"/>
      <c r="G62" s="153"/>
      <c r="H62" s="153"/>
      <c r="I62" s="154"/>
      <c r="J62" s="155">
        <f>J232</f>
        <v>0</v>
      </c>
      <c r="K62" s="95"/>
      <c r="L62" s="156"/>
    </row>
    <row r="63" spans="2:47" s="9" customFormat="1" ht="19.899999999999999" customHeight="1">
      <c r="B63" s="151"/>
      <c r="C63" s="95"/>
      <c r="D63" s="152" t="s">
        <v>610</v>
      </c>
      <c r="E63" s="153"/>
      <c r="F63" s="153"/>
      <c r="G63" s="153"/>
      <c r="H63" s="153"/>
      <c r="I63" s="154"/>
      <c r="J63" s="155">
        <f>J283</f>
        <v>0</v>
      </c>
      <c r="K63" s="95"/>
      <c r="L63" s="156"/>
    </row>
    <row r="64" spans="2:47" s="9" customFormat="1" ht="19.899999999999999" customHeight="1">
      <c r="B64" s="151"/>
      <c r="C64" s="95"/>
      <c r="D64" s="152" t="s">
        <v>611</v>
      </c>
      <c r="E64" s="153"/>
      <c r="F64" s="153"/>
      <c r="G64" s="153"/>
      <c r="H64" s="153"/>
      <c r="I64" s="154"/>
      <c r="J64" s="155">
        <f>J311</f>
        <v>0</v>
      </c>
      <c r="K64" s="95"/>
      <c r="L64" s="156"/>
    </row>
    <row r="65" spans="2:12" s="9" customFormat="1" ht="19.899999999999999" customHeight="1">
      <c r="B65" s="151"/>
      <c r="C65" s="95"/>
      <c r="D65" s="152" t="s">
        <v>3763</v>
      </c>
      <c r="E65" s="153"/>
      <c r="F65" s="153"/>
      <c r="G65" s="153"/>
      <c r="H65" s="153"/>
      <c r="I65" s="154"/>
      <c r="J65" s="155">
        <f>J343</f>
        <v>0</v>
      </c>
      <c r="K65" s="95"/>
      <c r="L65" s="156"/>
    </row>
    <row r="66" spans="2:12" s="9" customFormat="1" ht="19.899999999999999" customHeight="1">
      <c r="B66" s="151"/>
      <c r="C66" s="95"/>
      <c r="D66" s="152" t="s">
        <v>148</v>
      </c>
      <c r="E66" s="153"/>
      <c r="F66" s="153"/>
      <c r="G66" s="153"/>
      <c r="H66" s="153"/>
      <c r="I66" s="154"/>
      <c r="J66" s="155">
        <f>J371</f>
        <v>0</v>
      </c>
      <c r="K66" s="95"/>
      <c r="L66" s="156"/>
    </row>
    <row r="67" spans="2:12" s="9" customFormat="1" ht="19.899999999999999" customHeight="1">
      <c r="B67" s="151"/>
      <c r="C67" s="95"/>
      <c r="D67" s="152" t="s">
        <v>149</v>
      </c>
      <c r="E67" s="153"/>
      <c r="F67" s="153"/>
      <c r="G67" s="153"/>
      <c r="H67" s="153"/>
      <c r="I67" s="154"/>
      <c r="J67" s="155">
        <f>J441</f>
        <v>0</v>
      </c>
      <c r="K67" s="95"/>
      <c r="L67" s="156"/>
    </row>
    <row r="68" spans="2:12" s="9" customFormat="1" ht="19.899999999999999" customHeight="1">
      <c r="B68" s="151"/>
      <c r="C68" s="95"/>
      <c r="D68" s="152" t="s">
        <v>614</v>
      </c>
      <c r="E68" s="153"/>
      <c r="F68" s="153"/>
      <c r="G68" s="153"/>
      <c r="H68" s="153"/>
      <c r="I68" s="154"/>
      <c r="J68" s="155">
        <f>J497</f>
        <v>0</v>
      </c>
      <c r="K68" s="95"/>
      <c r="L68" s="156"/>
    </row>
    <row r="69" spans="2:12" s="8" customFormat="1" ht="24.95" customHeight="1">
      <c r="B69" s="144"/>
      <c r="C69" s="145"/>
      <c r="D69" s="146" t="s">
        <v>150</v>
      </c>
      <c r="E69" s="147"/>
      <c r="F69" s="147"/>
      <c r="G69" s="147"/>
      <c r="H69" s="147"/>
      <c r="I69" s="148"/>
      <c r="J69" s="149">
        <f>J500</f>
        <v>0</v>
      </c>
      <c r="K69" s="145"/>
      <c r="L69" s="150"/>
    </row>
    <row r="70" spans="2:12" s="9" customFormat="1" ht="19.899999999999999" customHeight="1">
      <c r="B70" s="151"/>
      <c r="C70" s="95"/>
      <c r="D70" s="152" t="s">
        <v>157</v>
      </c>
      <c r="E70" s="153"/>
      <c r="F70" s="153"/>
      <c r="G70" s="153"/>
      <c r="H70" s="153"/>
      <c r="I70" s="154"/>
      <c r="J70" s="155">
        <f>J501</f>
        <v>0</v>
      </c>
      <c r="K70" s="95"/>
      <c r="L70" s="156"/>
    </row>
    <row r="71" spans="2:12" s="9" customFormat="1" ht="19.899999999999999" customHeight="1">
      <c r="B71" s="151"/>
      <c r="C71" s="95"/>
      <c r="D71" s="152" t="s">
        <v>158</v>
      </c>
      <c r="E71" s="153"/>
      <c r="F71" s="153"/>
      <c r="G71" s="153"/>
      <c r="H71" s="153"/>
      <c r="I71" s="154"/>
      <c r="J71" s="155">
        <f>J527</f>
        <v>0</v>
      </c>
      <c r="K71" s="95"/>
      <c r="L71" s="156"/>
    </row>
    <row r="72" spans="2:12" s="9" customFormat="1" ht="19.899999999999999" customHeight="1">
      <c r="B72" s="151"/>
      <c r="C72" s="95"/>
      <c r="D72" s="152" t="s">
        <v>621</v>
      </c>
      <c r="E72" s="153"/>
      <c r="F72" s="153"/>
      <c r="G72" s="153"/>
      <c r="H72" s="153"/>
      <c r="I72" s="154"/>
      <c r="J72" s="155">
        <f>J612</f>
        <v>0</v>
      </c>
      <c r="K72" s="95"/>
      <c r="L72" s="156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5"/>
      <c r="J74" s="48"/>
      <c r="K74" s="48"/>
      <c r="L74" s="39"/>
    </row>
    <row r="78" spans="2:12" s="1" customFormat="1" ht="6.95" customHeight="1">
      <c r="B78" s="49"/>
      <c r="C78" s="50"/>
      <c r="D78" s="50"/>
      <c r="E78" s="50"/>
      <c r="F78" s="50"/>
      <c r="G78" s="50"/>
      <c r="H78" s="50"/>
      <c r="I78" s="138"/>
      <c r="J78" s="50"/>
      <c r="K78" s="50"/>
      <c r="L78" s="39"/>
    </row>
    <row r="79" spans="2:12" s="1" customFormat="1" ht="24.95" customHeight="1">
      <c r="B79" s="35"/>
      <c r="C79" s="24" t="s">
        <v>163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6.95" customHeight="1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2" customHeight="1">
      <c r="B81" s="35"/>
      <c r="C81" s="30" t="s">
        <v>16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5" s="1" customFormat="1" ht="16.5" customHeight="1">
      <c r="B82" s="35"/>
      <c r="C82" s="36"/>
      <c r="D82" s="36"/>
      <c r="E82" s="391" t="str">
        <f>E7</f>
        <v>Modernizace sportovního areálu Za Branou</v>
      </c>
      <c r="F82" s="392"/>
      <c r="G82" s="392"/>
      <c r="H82" s="392"/>
      <c r="I82" s="113"/>
      <c r="J82" s="36"/>
      <c r="K82" s="36"/>
      <c r="L82" s="39"/>
    </row>
    <row r="83" spans="2:65" s="1" customFormat="1" ht="12" customHeight="1">
      <c r="B83" s="35"/>
      <c r="C83" s="30" t="s">
        <v>140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65" s="1" customFormat="1" ht="16.5" customHeight="1">
      <c r="B84" s="35"/>
      <c r="C84" s="36"/>
      <c r="D84" s="36"/>
      <c r="E84" s="360" t="str">
        <f>E9</f>
        <v>006 - Přístupová rampa a chodníky</v>
      </c>
      <c r="F84" s="359"/>
      <c r="G84" s="359"/>
      <c r="H84" s="359"/>
      <c r="I84" s="113"/>
      <c r="J84" s="36"/>
      <c r="K84" s="36"/>
      <c r="L84" s="39"/>
    </row>
    <row r="85" spans="2:65" s="1" customFormat="1" ht="6.95" customHeight="1">
      <c r="B85" s="35"/>
      <c r="C85" s="36"/>
      <c r="D85" s="36"/>
      <c r="E85" s="36"/>
      <c r="F85" s="36"/>
      <c r="G85" s="36"/>
      <c r="H85" s="36"/>
      <c r="I85" s="113"/>
      <c r="J85" s="36"/>
      <c r="K85" s="36"/>
      <c r="L85" s="39"/>
    </row>
    <row r="86" spans="2:65" s="1" customFormat="1" ht="12" customHeight="1">
      <c r="B86" s="35"/>
      <c r="C86" s="30" t="s">
        <v>21</v>
      </c>
      <c r="D86" s="36"/>
      <c r="E86" s="36"/>
      <c r="F86" s="28" t="str">
        <f>F12</f>
        <v>Pacov</v>
      </c>
      <c r="G86" s="36"/>
      <c r="H86" s="36"/>
      <c r="I86" s="114" t="s">
        <v>23</v>
      </c>
      <c r="J86" s="56" t="str">
        <f>IF(J12="","",J12)</f>
        <v>18.5.2019</v>
      </c>
      <c r="K86" s="36"/>
      <c r="L86" s="39"/>
    </row>
    <row r="87" spans="2:65" s="1" customFormat="1" ht="6.95" customHeight="1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5" s="1" customFormat="1" ht="13.7" customHeight="1">
      <c r="B88" s="35"/>
      <c r="C88" s="30" t="s">
        <v>25</v>
      </c>
      <c r="D88" s="36"/>
      <c r="E88" s="36"/>
      <c r="F88" s="28" t="str">
        <f>E15</f>
        <v>TJ Slavoj Pacov</v>
      </c>
      <c r="G88" s="36"/>
      <c r="H88" s="36"/>
      <c r="I88" s="114" t="s">
        <v>32</v>
      </c>
      <c r="J88" s="33" t="str">
        <f>E21</f>
        <v>Ing. Jan Šlechta</v>
      </c>
      <c r="K88" s="36"/>
      <c r="L88" s="39"/>
    </row>
    <row r="89" spans="2:65" s="1" customFormat="1" ht="13.7" customHeight="1">
      <c r="B89" s="35"/>
      <c r="C89" s="30" t="s">
        <v>30</v>
      </c>
      <c r="D89" s="36"/>
      <c r="E89" s="36"/>
      <c r="F89" s="28" t="str">
        <f>IF(E18="","",E18)</f>
        <v>Vyplň údaj</v>
      </c>
      <c r="G89" s="36"/>
      <c r="H89" s="36"/>
      <c r="I89" s="114" t="s">
        <v>36</v>
      </c>
      <c r="J89" s="33" t="str">
        <f>E24</f>
        <v>Ing. Pavel Vochozka</v>
      </c>
      <c r="K89" s="36"/>
      <c r="L89" s="39"/>
    </row>
    <row r="90" spans="2:65" s="1" customFormat="1" ht="10.35" customHeight="1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5" s="10" customFormat="1" ht="29.25" customHeight="1">
      <c r="B91" s="157"/>
      <c r="C91" s="158" t="s">
        <v>164</v>
      </c>
      <c r="D91" s="159" t="s">
        <v>60</v>
      </c>
      <c r="E91" s="159" t="s">
        <v>56</v>
      </c>
      <c r="F91" s="159" t="s">
        <v>57</v>
      </c>
      <c r="G91" s="159" t="s">
        <v>165</v>
      </c>
      <c r="H91" s="159" t="s">
        <v>166</v>
      </c>
      <c r="I91" s="160" t="s">
        <v>167</v>
      </c>
      <c r="J91" s="159" t="s">
        <v>144</v>
      </c>
      <c r="K91" s="161" t="s">
        <v>168</v>
      </c>
      <c r="L91" s="162"/>
      <c r="M91" s="65" t="s">
        <v>19</v>
      </c>
      <c r="N91" s="66" t="s">
        <v>45</v>
      </c>
      <c r="O91" s="66" t="s">
        <v>169</v>
      </c>
      <c r="P91" s="66" t="s">
        <v>170</v>
      </c>
      <c r="Q91" s="66" t="s">
        <v>171</v>
      </c>
      <c r="R91" s="66" t="s">
        <v>172</v>
      </c>
      <c r="S91" s="66" t="s">
        <v>173</v>
      </c>
      <c r="T91" s="67" t="s">
        <v>174</v>
      </c>
    </row>
    <row r="92" spans="2:65" s="1" customFormat="1" ht="22.9" customHeight="1">
      <c r="B92" s="35"/>
      <c r="C92" s="72" t="s">
        <v>175</v>
      </c>
      <c r="D92" s="36"/>
      <c r="E92" s="36"/>
      <c r="F92" s="36"/>
      <c r="G92" s="36"/>
      <c r="H92" s="36"/>
      <c r="I92" s="113"/>
      <c r="J92" s="163">
        <f>BK92</f>
        <v>0</v>
      </c>
      <c r="K92" s="36"/>
      <c r="L92" s="39"/>
      <c r="M92" s="68"/>
      <c r="N92" s="69"/>
      <c r="O92" s="69"/>
      <c r="P92" s="164">
        <f>P93+P500</f>
        <v>0</v>
      </c>
      <c r="Q92" s="69"/>
      <c r="R92" s="164">
        <f>R93+R500</f>
        <v>142.52508082999998</v>
      </c>
      <c r="S92" s="69"/>
      <c r="T92" s="165">
        <f>T93+T500</f>
        <v>46.761499999999998</v>
      </c>
      <c r="AT92" s="18" t="s">
        <v>74</v>
      </c>
      <c r="AU92" s="18" t="s">
        <v>145</v>
      </c>
      <c r="BK92" s="166">
        <f>BK93+BK500</f>
        <v>0</v>
      </c>
    </row>
    <row r="93" spans="2:65" s="11" customFormat="1" ht="25.9" customHeight="1">
      <c r="B93" s="167"/>
      <c r="C93" s="168"/>
      <c r="D93" s="169" t="s">
        <v>74</v>
      </c>
      <c r="E93" s="170" t="s">
        <v>176</v>
      </c>
      <c r="F93" s="170" t="s">
        <v>177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P94+P232+P283+P311+P343+P371+P441+P497</f>
        <v>0</v>
      </c>
      <c r="Q93" s="175"/>
      <c r="R93" s="176">
        <f>R94+R232+R283+R311+R343+R371+R441+R497</f>
        <v>141.19626000999997</v>
      </c>
      <c r="S93" s="175"/>
      <c r="T93" s="177">
        <f>T94+T232+T283+T311+T343+T371+T441+T497</f>
        <v>45.247900000000001</v>
      </c>
      <c r="AR93" s="178" t="s">
        <v>83</v>
      </c>
      <c r="AT93" s="179" t="s">
        <v>74</v>
      </c>
      <c r="AU93" s="179" t="s">
        <v>75</v>
      </c>
      <c r="AY93" s="178" t="s">
        <v>178</v>
      </c>
      <c r="BK93" s="180">
        <f>BK94+BK232+BK283+BK311+BK343+BK371+BK441+BK497</f>
        <v>0</v>
      </c>
    </row>
    <row r="94" spans="2:65" s="11" customFormat="1" ht="22.9" customHeight="1">
      <c r="B94" s="167"/>
      <c r="C94" s="168"/>
      <c r="D94" s="169" t="s">
        <v>74</v>
      </c>
      <c r="E94" s="181" t="s">
        <v>83</v>
      </c>
      <c r="F94" s="181" t="s">
        <v>179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SUM(P95:P231)</f>
        <v>0</v>
      </c>
      <c r="Q94" s="175"/>
      <c r="R94" s="176">
        <f>SUM(R95:R231)</f>
        <v>9.1359999999999998E-4</v>
      </c>
      <c r="S94" s="175"/>
      <c r="T94" s="177">
        <f>SUM(T95:T231)</f>
        <v>35.168900000000001</v>
      </c>
      <c r="AR94" s="178" t="s">
        <v>83</v>
      </c>
      <c r="AT94" s="179" t="s">
        <v>74</v>
      </c>
      <c r="AU94" s="179" t="s">
        <v>83</v>
      </c>
      <c r="AY94" s="178" t="s">
        <v>178</v>
      </c>
      <c r="BK94" s="180">
        <f>SUM(BK95:BK231)</f>
        <v>0</v>
      </c>
    </row>
    <row r="95" spans="2:65" s="1" customFormat="1" ht="22.5" customHeight="1">
      <c r="B95" s="35"/>
      <c r="C95" s="183" t="s">
        <v>83</v>
      </c>
      <c r="D95" s="183" t="s">
        <v>180</v>
      </c>
      <c r="E95" s="184" t="s">
        <v>6076</v>
      </c>
      <c r="F95" s="185" t="s">
        <v>182</v>
      </c>
      <c r="G95" s="186" t="s">
        <v>183</v>
      </c>
      <c r="H95" s="187">
        <v>115.2</v>
      </c>
      <c r="I95" s="188"/>
      <c r="J95" s="189">
        <f>ROUND(I95*H95,2)</f>
        <v>0</v>
      </c>
      <c r="K95" s="185" t="s">
        <v>487</v>
      </c>
      <c r="L95" s="39"/>
      <c r="M95" s="190" t="s">
        <v>19</v>
      </c>
      <c r="N95" s="191" t="s">
        <v>46</v>
      </c>
      <c r="O95" s="61"/>
      <c r="P95" s="192">
        <f>O95*H95</f>
        <v>0</v>
      </c>
      <c r="Q95" s="192">
        <v>0</v>
      </c>
      <c r="R95" s="192">
        <f>Q95*H95</f>
        <v>0</v>
      </c>
      <c r="S95" s="192">
        <v>0.17199999999999999</v>
      </c>
      <c r="T95" s="193">
        <f>S95*H95</f>
        <v>19.814399999999999</v>
      </c>
      <c r="AR95" s="18" t="s">
        <v>185</v>
      </c>
      <c r="AT95" s="18" t="s">
        <v>180</v>
      </c>
      <c r="AU95" s="18" t="s">
        <v>85</v>
      </c>
      <c r="AY95" s="18" t="s">
        <v>178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83</v>
      </c>
      <c r="BK95" s="194">
        <f>ROUND(I95*H95,2)</f>
        <v>0</v>
      </c>
      <c r="BL95" s="18" t="s">
        <v>185</v>
      </c>
      <c r="BM95" s="18" t="s">
        <v>6077</v>
      </c>
    </row>
    <row r="96" spans="2:65" s="1" customFormat="1" ht="19.5">
      <c r="B96" s="35"/>
      <c r="C96" s="36"/>
      <c r="D96" s="195" t="s">
        <v>187</v>
      </c>
      <c r="E96" s="36"/>
      <c r="F96" s="196" t="s">
        <v>188</v>
      </c>
      <c r="G96" s="36"/>
      <c r="H96" s="36"/>
      <c r="I96" s="113"/>
      <c r="J96" s="36"/>
      <c r="K96" s="36"/>
      <c r="L96" s="39"/>
      <c r="M96" s="197"/>
      <c r="N96" s="61"/>
      <c r="O96" s="61"/>
      <c r="P96" s="61"/>
      <c r="Q96" s="61"/>
      <c r="R96" s="61"/>
      <c r="S96" s="61"/>
      <c r="T96" s="62"/>
      <c r="AT96" s="18" t="s">
        <v>187</v>
      </c>
      <c r="AU96" s="18" t="s">
        <v>85</v>
      </c>
    </row>
    <row r="97" spans="2:65" s="12" customFormat="1" ht="11.25">
      <c r="B97" s="198"/>
      <c r="C97" s="199"/>
      <c r="D97" s="195" t="s">
        <v>189</v>
      </c>
      <c r="E97" s="200" t="s">
        <v>19</v>
      </c>
      <c r="F97" s="201" t="s">
        <v>6078</v>
      </c>
      <c r="G97" s="199"/>
      <c r="H97" s="200" t="s">
        <v>19</v>
      </c>
      <c r="I97" s="202"/>
      <c r="J97" s="199"/>
      <c r="K97" s="199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189</v>
      </c>
      <c r="AU97" s="207" t="s">
        <v>85</v>
      </c>
      <c r="AV97" s="12" t="s">
        <v>83</v>
      </c>
      <c r="AW97" s="12" t="s">
        <v>35</v>
      </c>
      <c r="AX97" s="12" t="s">
        <v>75</v>
      </c>
      <c r="AY97" s="207" t="s">
        <v>178</v>
      </c>
    </row>
    <row r="98" spans="2:65" s="12" customFormat="1" ht="11.25">
      <c r="B98" s="198"/>
      <c r="C98" s="199"/>
      <c r="D98" s="195" t="s">
        <v>189</v>
      </c>
      <c r="E98" s="200" t="s">
        <v>19</v>
      </c>
      <c r="F98" s="201" t="s">
        <v>6079</v>
      </c>
      <c r="G98" s="199"/>
      <c r="H98" s="200" t="s">
        <v>19</v>
      </c>
      <c r="I98" s="202"/>
      <c r="J98" s="199"/>
      <c r="K98" s="199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189</v>
      </c>
      <c r="AU98" s="207" t="s">
        <v>85</v>
      </c>
      <c r="AV98" s="12" t="s">
        <v>83</v>
      </c>
      <c r="AW98" s="12" t="s">
        <v>35</v>
      </c>
      <c r="AX98" s="12" t="s">
        <v>75</v>
      </c>
      <c r="AY98" s="207" t="s">
        <v>178</v>
      </c>
    </row>
    <row r="99" spans="2:65" s="13" customFormat="1" ht="11.25">
      <c r="B99" s="208"/>
      <c r="C99" s="209"/>
      <c r="D99" s="195" t="s">
        <v>189</v>
      </c>
      <c r="E99" s="210" t="s">
        <v>19</v>
      </c>
      <c r="F99" s="211" t="s">
        <v>6080</v>
      </c>
      <c r="G99" s="209"/>
      <c r="H99" s="212">
        <v>9.3000000000000007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189</v>
      </c>
      <c r="AU99" s="218" t="s">
        <v>85</v>
      </c>
      <c r="AV99" s="13" t="s">
        <v>85</v>
      </c>
      <c r="AW99" s="13" t="s">
        <v>35</v>
      </c>
      <c r="AX99" s="13" t="s">
        <v>75</v>
      </c>
      <c r="AY99" s="218" t="s">
        <v>178</v>
      </c>
    </row>
    <row r="100" spans="2:65" s="12" customFormat="1" ht="11.25">
      <c r="B100" s="198"/>
      <c r="C100" s="199"/>
      <c r="D100" s="195" t="s">
        <v>189</v>
      </c>
      <c r="E100" s="200" t="s">
        <v>19</v>
      </c>
      <c r="F100" s="201" t="s">
        <v>6081</v>
      </c>
      <c r="G100" s="199"/>
      <c r="H100" s="200" t="s">
        <v>19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189</v>
      </c>
      <c r="AU100" s="207" t="s">
        <v>85</v>
      </c>
      <c r="AV100" s="12" t="s">
        <v>83</v>
      </c>
      <c r="AW100" s="12" t="s">
        <v>35</v>
      </c>
      <c r="AX100" s="12" t="s">
        <v>75</v>
      </c>
      <c r="AY100" s="207" t="s">
        <v>178</v>
      </c>
    </row>
    <row r="101" spans="2:65" s="13" customFormat="1" ht="11.25">
      <c r="B101" s="208"/>
      <c r="C101" s="209"/>
      <c r="D101" s="195" t="s">
        <v>189</v>
      </c>
      <c r="E101" s="210" t="s">
        <v>19</v>
      </c>
      <c r="F101" s="211" t="s">
        <v>6082</v>
      </c>
      <c r="G101" s="209"/>
      <c r="H101" s="212">
        <v>49.95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189</v>
      </c>
      <c r="AU101" s="218" t="s">
        <v>85</v>
      </c>
      <c r="AV101" s="13" t="s">
        <v>85</v>
      </c>
      <c r="AW101" s="13" t="s">
        <v>35</v>
      </c>
      <c r="AX101" s="13" t="s">
        <v>75</v>
      </c>
      <c r="AY101" s="218" t="s">
        <v>178</v>
      </c>
    </row>
    <row r="102" spans="2:65" s="12" customFormat="1" ht="11.25">
      <c r="B102" s="198"/>
      <c r="C102" s="199"/>
      <c r="D102" s="195" t="s">
        <v>189</v>
      </c>
      <c r="E102" s="200" t="s">
        <v>19</v>
      </c>
      <c r="F102" s="201" t="s">
        <v>6083</v>
      </c>
      <c r="G102" s="199"/>
      <c r="H102" s="200" t="s">
        <v>19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189</v>
      </c>
      <c r="AU102" s="207" t="s">
        <v>85</v>
      </c>
      <c r="AV102" s="12" t="s">
        <v>83</v>
      </c>
      <c r="AW102" s="12" t="s">
        <v>35</v>
      </c>
      <c r="AX102" s="12" t="s">
        <v>75</v>
      </c>
      <c r="AY102" s="207" t="s">
        <v>178</v>
      </c>
    </row>
    <row r="103" spans="2:65" s="13" customFormat="1" ht="11.25">
      <c r="B103" s="208"/>
      <c r="C103" s="209"/>
      <c r="D103" s="195" t="s">
        <v>189</v>
      </c>
      <c r="E103" s="210" t="s">
        <v>19</v>
      </c>
      <c r="F103" s="211" t="s">
        <v>6084</v>
      </c>
      <c r="G103" s="209"/>
      <c r="H103" s="212">
        <v>53.25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189</v>
      </c>
      <c r="AU103" s="218" t="s">
        <v>85</v>
      </c>
      <c r="AV103" s="13" t="s">
        <v>85</v>
      </c>
      <c r="AW103" s="13" t="s">
        <v>35</v>
      </c>
      <c r="AX103" s="13" t="s">
        <v>75</v>
      </c>
      <c r="AY103" s="218" t="s">
        <v>178</v>
      </c>
    </row>
    <row r="104" spans="2:65" s="13" customFormat="1" ht="11.25">
      <c r="B104" s="208"/>
      <c r="C104" s="209"/>
      <c r="D104" s="195" t="s">
        <v>189</v>
      </c>
      <c r="E104" s="210" t="s">
        <v>19</v>
      </c>
      <c r="F104" s="211" t="s">
        <v>6085</v>
      </c>
      <c r="G104" s="209"/>
      <c r="H104" s="212">
        <v>2.7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189</v>
      </c>
      <c r="AU104" s="218" t="s">
        <v>85</v>
      </c>
      <c r="AV104" s="13" t="s">
        <v>85</v>
      </c>
      <c r="AW104" s="13" t="s">
        <v>35</v>
      </c>
      <c r="AX104" s="13" t="s">
        <v>75</v>
      </c>
      <c r="AY104" s="218" t="s">
        <v>178</v>
      </c>
    </row>
    <row r="105" spans="2:65" s="14" customFormat="1" ht="11.25">
      <c r="B105" s="219"/>
      <c r="C105" s="220"/>
      <c r="D105" s="195" t="s">
        <v>189</v>
      </c>
      <c r="E105" s="221" t="s">
        <v>19</v>
      </c>
      <c r="F105" s="222" t="s">
        <v>258</v>
      </c>
      <c r="G105" s="220"/>
      <c r="H105" s="223">
        <v>115.2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189</v>
      </c>
      <c r="AU105" s="229" t="s">
        <v>85</v>
      </c>
      <c r="AV105" s="14" t="s">
        <v>185</v>
      </c>
      <c r="AW105" s="14" t="s">
        <v>35</v>
      </c>
      <c r="AX105" s="14" t="s">
        <v>83</v>
      </c>
      <c r="AY105" s="229" t="s">
        <v>178</v>
      </c>
    </row>
    <row r="106" spans="2:65" s="1" customFormat="1" ht="16.5" customHeight="1">
      <c r="B106" s="35"/>
      <c r="C106" s="183" t="s">
        <v>85</v>
      </c>
      <c r="D106" s="183" t="s">
        <v>180</v>
      </c>
      <c r="E106" s="184" t="s">
        <v>3783</v>
      </c>
      <c r="F106" s="185" t="s">
        <v>3784</v>
      </c>
      <c r="G106" s="186" t="s">
        <v>183</v>
      </c>
      <c r="H106" s="187">
        <v>4.5679999999999996</v>
      </c>
      <c r="I106" s="188"/>
      <c r="J106" s="189">
        <f>ROUND(I106*H106,2)</f>
        <v>0</v>
      </c>
      <c r="K106" s="185" t="s">
        <v>184</v>
      </c>
      <c r="L106" s="39"/>
      <c r="M106" s="190" t="s">
        <v>19</v>
      </c>
      <c r="N106" s="191" t="s">
        <v>46</v>
      </c>
      <c r="O106" s="61"/>
      <c r="P106" s="192">
        <f>O106*H106</f>
        <v>0</v>
      </c>
      <c r="Q106" s="192">
        <v>2.0000000000000001E-4</v>
      </c>
      <c r="R106" s="192">
        <f>Q106*H106</f>
        <v>9.1359999999999998E-4</v>
      </c>
      <c r="S106" s="192">
        <v>0</v>
      </c>
      <c r="T106" s="193">
        <f>S106*H106</f>
        <v>0</v>
      </c>
      <c r="AR106" s="18" t="s">
        <v>185</v>
      </c>
      <c r="AT106" s="18" t="s">
        <v>180</v>
      </c>
      <c r="AU106" s="18" t="s">
        <v>85</v>
      </c>
      <c r="AY106" s="18" t="s">
        <v>178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83</v>
      </c>
      <c r="BK106" s="194">
        <f>ROUND(I106*H106,2)</f>
        <v>0</v>
      </c>
      <c r="BL106" s="18" t="s">
        <v>185</v>
      </c>
      <c r="BM106" s="18" t="s">
        <v>6086</v>
      </c>
    </row>
    <row r="107" spans="2:65" s="1" customFormat="1" ht="11.25">
      <c r="B107" s="35"/>
      <c r="C107" s="36"/>
      <c r="D107" s="195" t="s">
        <v>187</v>
      </c>
      <c r="E107" s="36"/>
      <c r="F107" s="196" t="s">
        <v>3786</v>
      </c>
      <c r="G107" s="36"/>
      <c r="H107" s="36"/>
      <c r="I107" s="113"/>
      <c r="J107" s="36"/>
      <c r="K107" s="36"/>
      <c r="L107" s="39"/>
      <c r="M107" s="197"/>
      <c r="N107" s="61"/>
      <c r="O107" s="61"/>
      <c r="P107" s="61"/>
      <c r="Q107" s="61"/>
      <c r="R107" s="61"/>
      <c r="S107" s="61"/>
      <c r="T107" s="62"/>
      <c r="AT107" s="18" t="s">
        <v>187</v>
      </c>
      <c r="AU107" s="18" t="s">
        <v>85</v>
      </c>
    </row>
    <row r="108" spans="2:65" s="12" customFormat="1" ht="11.25">
      <c r="B108" s="198"/>
      <c r="C108" s="199"/>
      <c r="D108" s="195" t="s">
        <v>189</v>
      </c>
      <c r="E108" s="200" t="s">
        <v>19</v>
      </c>
      <c r="F108" s="201" t="s">
        <v>6087</v>
      </c>
      <c r="G108" s="199"/>
      <c r="H108" s="200" t="s">
        <v>19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189</v>
      </c>
      <c r="AU108" s="207" t="s">
        <v>85</v>
      </c>
      <c r="AV108" s="12" t="s">
        <v>83</v>
      </c>
      <c r="AW108" s="12" t="s">
        <v>35</v>
      </c>
      <c r="AX108" s="12" t="s">
        <v>75</v>
      </c>
      <c r="AY108" s="207" t="s">
        <v>178</v>
      </c>
    </row>
    <row r="109" spans="2:65" s="12" customFormat="1" ht="11.25">
      <c r="B109" s="198"/>
      <c r="C109" s="199"/>
      <c r="D109" s="195" t="s">
        <v>189</v>
      </c>
      <c r="E109" s="200" t="s">
        <v>19</v>
      </c>
      <c r="F109" s="201" t="s">
        <v>6088</v>
      </c>
      <c r="G109" s="199"/>
      <c r="H109" s="200" t="s">
        <v>19</v>
      </c>
      <c r="I109" s="202"/>
      <c r="J109" s="199"/>
      <c r="K109" s="199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189</v>
      </c>
      <c r="AU109" s="207" t="s">
        <v>85</v>
      </c>
      <c r="AV109" s="12" t="s">
        <v>83</v>
      </c>
      <c r="AW109" s="12" t="s">
        <v>35</v>
      </c>
      <c r="AX109" s="12" t="s">
        <v>75</v>
      </c>
      <c r="AY109" s="207" t="s">
        <v>178</v>
      </c>
    </row>
    <row r="110" spans="2:65" s="13" customFormat="1" ht="11.25">
      <c r="B110" s="208"/>
      <c r="C110" s="209"/>
      <c r="D110" s="195" t="s">
        <v>189</v>
      </c>
      <c r="E110" s="210" t="s">
        <v>19</v>
      </c>
      <c r="F110" s="211" t="s">
        <v>6089</v>
      </c>
      <c r="G110" s="209"/>
      <c r="H110" s="212">
        <v>4.5679999999999996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189</v>
      </c>
      <c r="AU110" s="218" t="s">
        <v>85</v>
      </c>
      <c r="AV110" s="13" t="s">
        <v>85</v>
      </c>
      <c r="AW110" s="13" t="s">
        <v>35</v>
      </c>
      <c r="AX110" s="13" t="s">
        <v>83</v>
      </c>
      <c r="AY110" s="218" t="s">
        <v>178</v>
      </c>
    </row>
    <row r="111" spans="2:65" s="1" customFormat="1" ht="16.5" customHeight="1">
      <c r="B111" s="35"/>
      <c r="C111" s="183" t="s">
        <v>198</v>
      </c>
      <c r="D111" s="183" t="s">
        <v>180</v>
      </c>
      <c r="E111" s="184" t="s">
        <v>6090</v>
      </c>
      <c r="F111" s="185" t="s">
        <v>6091</v>
      </c>
      <c r="G111" s="186" t="s">
        <v>183</v>
      </c>
      <c r="H111" s="187">
        <v>4.5679999999999996</v>
      </c>
      <c r="I111" s="188"/>
      <c r="J111" s="189">
        <f>ROUND(I111*H111,2)</f>
        <v>0</v>
      </c>
      <c r="K111" s="185" t="s">
        <v>184</v>
      </c>
      <c r="L111" s="39"/>
      <c r="M111" s="190" t="s">
        <v>19</v>
      </c>
      <c r="N111" s="191" t="s">
        <v>46</v>
      </c>
      <c r="O111" s="61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18" t="s">
        <v>185</v>
      </c>
      <c r="AT111" s="18" t="s">
        <v>180</v>
      </c>
      <c r="AU111" s="18" t="s">
        <v>85</v>
      </c>
      <c r="AY111" s="18" t="s">
        <v>178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83</v>
      </c>
      <c r="BK111" s="194">
        <f>ROUND(I111*H111,2)</f>
        <v>0</v>
      </c>
      <c r="BL111" s="18" t="s">
        <v>185</v>
      </c>
      <c r="BM111" s="18" t="s">
        <v>6092</v>
      </c>
    </row>
    <row r="112" spans="2:65" s="1" customFormat="1" ht="11.25">
      <c r="B112" s="35"/>
      <c r="C112" s="36"/>
      <c r="D112" s="195" t="s">
        <v>187</v>
      </c>
      <c r="E112" s="36"/>
      <c r="F112" s="196" t="s">
        <v>6093</v>
      </c>
      <c r="G112" s="36"/>
      <c r="H112" s="36"/>
      <c r="I112" s="113"/>
      <c r="J112" s="36"/>
      <c r="K112" s="36"/>
      <c r="L112" s="39"/>
      <c r="M112" s="197"/>
      <c r="N112" s="61"/>
      <c r="O112" s="61"/>
      <c r="P112" s="61"/>
      <c r="Q112" s="61"/>
      <c r="R112" s="61"/>
      <c r="S112" s="61"/>
      <c r="T112" s="62"/>
      <c r="AT112" s="18" t="s">
        <v>187</v>
      </c>
      <c r="AU112" s="18" t="s">
        <v>85</v>
      </c>
    </row>
    <row r="113" spans="2:65" s="1" customFormat="1" ht="16.5" customHeight="1">
      <c r="B113" s="35"/>
      <c r="C113" s="183" t="s">
        <v>185</v>
      </c>
      <c r="D113" s="183" t="s">
        <v>180</v>
      </c>
      <c r="E113" s="184" t="s">
        <v>3798</v>
      </c>
      <c r="F113" s="185" t="s">
        <v>3799</v>
      </c>
      <c r="G113" s="186" t="s">
        <v>496</v>
      </c>
      <c r="H113" s="187">
        <v>74.900000000000006</v>
      </c>
      <c r="I113" s="188"/>
      <c r="J113" s="189">
        <f>ROUND(I113*H113,2)</f>
        <v>0</v>
      </c>
      <c r="K113" s="185" t="s">
        <v>184</v>
      </c>
      <c r="L113" s="39"/>
      <c r="M113" s="190" t="s">
        <v>19</v>
      </c>
      <c r="N113" s="191" t="s">
        <v>46</v>
      </c>
      <c r="O113" s="61"/>
      <c r="P113" s="192">
        <f>O113*H113</f>
        <v>0</v>
      </c>
      <c r="Q113" s="192">
        <v>0</v>
      </c>
      <c r="R113" s="192">
        <f>Q113*H113</f>
        <v>0</v>
      </c>
      <c r="S113" s="192">
        <v>0.20499999999999999</v>
      </c>
      <c r="T113" s="193">
        <f>S113*H113</f>
        <v>15.3545</v>
      </c>
      <c r="AR113" s="18" t="s">
        <v>185</v>
      </c>
      <c r="AT113" s="18" t="s">
        <v>180</v>
      </c>
      <c r="AU113" s="18" t="s">
        <v>85</v>
      </c>
      <c r="AY113" s="18" t="s">
        <v>178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83</v>
      </c>
      <c r="BK113" s="194">
        <f>ROUND(I113*H113,2)</f>
        <v>0</v>
      </c>
      <c r="BL113" s="18" t="s">
        <v>185</v>
      </c>
      <c r="BM113" s="18" t="s">
        <v>6094</v>
      </c>
    </row>
    <row r="114" spans="2:65" s="1" customFormat="1" ht="19.5">
      <c r="B114" s="35"/>
      <c r="C114" s="36"/>
      <c r="D114" s="195" t="s">
        <v>187</v>
      </c>
      <c r="E114" s="36"/>
      <c r="F114" s="196" t="s">
        <v>3801</v>
      </c>
      <c r="G114" s="36"/>
      <c r="H114" s="36"/>
      <c r="I114" s="113"/>
      <c r="J114" s="36"/>
      <c r="K114" s="36"/>
      <c r="L114" s="39"/>
      <c r="M114" s="197"/>
      <c r="N114" s="61"/>
      <c r="O114" s="61"/>
      <c r="P114" s="61"/>
      <c r="Q114" s="61"/>
      <c r="R114" s="61"/>
      <c r="S114" s="61"/>
      <c r="T114" s="62"/>
      <c r="AT114" s="18" t="s">
        <v>187</v>
      </c>
      <c r="AU114" s="18" t="s">
        <v>85</v>
      </c>
    </row>
    <row r="115" spans="2:65" s="12" customFormat="1" ht="11.25">
      <c r="B115" s="198"/>
      <c r="C115" s="199"/>
      <c r="D115" s="195" t="s">
        <v>189</v>
      </c>
      <c r="E115" s="200" t="s">
        <v>19</v>
      </c>
      <c r="F115" s="201" t="s">
        <v>6095</v>
      </c>
      <c r="G115" s="199"/>
      <c r="H115" s="200" t="s">
        <v>19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189</v>
      </c>
      <c r="AU115" s="207" t="s">
        <v>85</v>
      </c>
      <c r="AV115" s="12" t="s">
        <v>83</v>
      </c>
      <c r="AW115" s="12" t="s">
        <v>35</v>
      </c>
      <c r="AX115" s="12" t="s">
        <v>75</v>
      </c>
      <c r="AY115" s="207" t="s">
        <v>178</v>
      </c>
    </row>
    <row r="116" spans="2:65" s="12" customFormat="1" ht="11.25">
      <c r="B116" s="198"/>
      <c r="C116" s="199"/>
      <c r="D116" s="195" t="s">
        <v>189</v>
      </c>
      <c r="E116" s="200" t="s">
        <v>19</v>
      </c>
      <c r="F116" s="201" t="s">
        <v>6079</v>
      </c>
      <c r="G116" s="199"/>
      <c r="H116" s="200" t="s">
        <v>19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189</v>
      </c>
      <c r="AU116" s="207" t="s">
        <v>85</v>
      </c>
      <c r="AV116" s="12" t="s">
        <v>83</v>
      </c>
      <c r="AW116" s="12" t="s">
        <v>35</v>
      </c>
      <c r="AX116" s="12" t="s">
        <v>75</v>
      </c>
      <c r="AY116" s="207" t="s">
        <v>178</v>
      </c>
    </row>
    <row r="117" spans="2:65" s="13" customFormat="1" ht="11.25">
      <c r="B117" s="208"/>
      <c r="C117" s="209"/>
      <c r="D117" s="195" t="s">
        <v>189</v>
      </c>
      <c r="E117" s="210" t="s">
        <v>19</v>
      </c>
      <c r="F117" s="211" t="s">
        <v>6096</v>
      </c>
      <c r="G117" s="209"/>
      <c r="H117" s="212">
        <v>3.8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189</v>
      </c>
      <c r="AU117" s="218" t="s">
        <v>85</v>
      </c>
      <c r="AV117" s="13" t="s">
        <v>85</v>
      </c>
      <c r="AW117" s="13" t="s">
        <v>35</v>
      </c>
      <c r="AX117" s="13" t="s">
        <v>75</v>
      </c>
      <c r="AY117" s="218" t="s">
        <v>178</v>
      </c>
    </row>
    <row r="118" spans="2:65" s="12" customFormat="1" ht="11.25">
      <c r="B118" s="198"/>
      <c r="C118" s="199"/>
      <c r="D118" s="195" t="s">
        <v>189</v>
      </c>
      <c r="E118" s="200" t="s">
        <v>19</v>
      </c>
      <c r="F118" s="201" t="s">
        <v>6081</v>
      </c>
      <c r="G118" s="199"/>
      <c r="H118" s="200" t="s">
        <v>19</v>
      </c>
      <c r="I118" s="202"/>
      <c r="J118" s="199"/>
      <c r="K118" s="199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189</v>
      </c>
      <c r="AU118" s="207" t="s">
        <v>85</v>
      </c>
      <c r="AV118" s="12" t="s">
        <v>83</v>
      </c>
      <c r="AW118" s="12" t="s">
        <v>35</v>
      </c>
      <c r="AX118" s="12" t="s">
        <v>75</v>
      </c>
      <c r="AY118" s="207" t="s">
        <v>178</v>
      </c>
    </row>
    <row r="119" spans="2:65" s="13" customFormat="1" ht="11.25">
      <c r="B119" s="208"/>
      <c r="C119" s="209"/>
      <c r="D119" s="195" t="s">
        <v>189</v>
      </c>
      <c r="E119" s="210" t="s">
        <v>19</v>
      </c>
      <c r="F119" s="211" t="s">
        <v>6097</v>
      </c>
      <c r="G119" s="209"/>
      <c r="H119" s="212">
        <v>35.6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189</v>
      </c>
      <c r="AU119" s="218" t="s">
        <v>85</v>
      </c>
      <c r="AV119" s="13" t="s">
        <v>85</v>
      </c>
      <c r="AW119" s="13" t="s">
        <v>35</v>
      </c>
      <c r="AX119" s="13" t="s">
        <v>75</v>
      </c>
      <c r="AY119" s="218" t="s">
        <v>178</v>
      </c>
    </row>
    <row r="120" spans="2:65" s="12" customFormat="1" ht="11.25">
      <c r="B120" s="198"/>
      <c r="C120" s="199"/>
      <c r="D120" s="195" t="s">
        <v>189</v>
      </c>
      <c r="E120" s="200" t="s">
        <v>19</v>
      </c>
      <c r="F120" s="201" t="s">
        <v>6083</v>
      </c>
      <c r="G120" s="199"/>
      <c r="H120" s="200" t="s">
        <v>19</v>
      </c>
      <c r="I120" s="202"/>
      <c r="J120" s="199"/>
      <c r="K120" s="199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189</v>
      </c>
      <c r="AU120" s="207" t="s">
        <v>85</v>
      </c>
      <c r="AV120" s="12" t="s">
        <v>83</v>
      </c>
      <c r="AW120" s="12" t="s">
        <v>35</v>
      </c>
      <c r="AX120" s="12" t="s">
        <v>75</v>
      </c>
      <c r="AY120" s="207" t="s">
        <v>178</v>
      </c>
    </row>
    <row r="121" spans="2:65" s="13" customFormat="1" ht="11.25">
      <c r="B121" s="208"/>
      <c r="C121" s="209"/>
      <c r="D121" s="195" t="s">
        <v>189</v>
      </c>
      <c r="E121" s="210" t="s">
        <v>19</v>
      </c>
      <c r="F121" s="211" t="s">
        <v>6098</v>
      </c>
      <c r="G121" s="209"/>
      <c r="H121" s="212">
        <v>35.5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189</v>
      </c>
      <c r="AU121" s="218" t="s">
        <v>85</v>
      </c>
      <c r="AV121" s="13" t="s">
        <v>85</v>
      </c>
      <c r="AW121" s="13" t="s">
        <v>35</v>
      </c>
      <c r="AX121" s="13" t="s">
        <v>75</v>
      </c>
      <c r="AY121" s="218" t="s">
        <v>178</v>
      </c>
    </row>
    <row r="122" spans="2:65" s="14" customFormat="1" ht="11.25">
      <c r="B122" s="219"/>
      <c r="C122" s="220"/>
      <c r="D122" s="195" t="s">
        <v>189</v>
      </c>
      <c r="E122" s="221" t="s">
        <v>19</v>
      </c>
      <c r="F122" s="222" t="s">
        <v>258</v>
      </c>
      <c r="G122" s="220"/>
      <c r="H122" s="223">
        <v>74.900000000000006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189</v>
      </c>
      <c r="AU122" s="229" t="s">
        <v>85</v>
      </c>
      <c r="AV122" s="14" t="s">
        <v>185</v>
      </c>
      <c r="AW122" s="14" t="s">
        <v>35</v>
      </c>
      <c r="AX122" s="14" t="s">
        <v>83</v>
      </c>
      <c r="AY122" s="229" t="s">
        <v>178</v>
      </c>
    </row>
    <row r="123" spans="2:65" s="1" customFormat="1" ht="16.5" customHeight="1">
      <c r="B123" s="35"/>
      <c r="C123" s="183" t="s">
        <v>209</v>
      </c>
      <c r="D123" s="183" t="s">
        <v>180</v>
      </c>
      <c r="E123" s="184" t="s">
        <v>623</v>
      </c>
      <c r="F123" s="185" t="s">
        <v>624</v>
      </c>
      <c r="G123" s="186" t="s">
        <v>226</v>
      </c>
      <c r="H123" s="187">
        <v>47.828000000000003</v>
      </c>
      <c r="I123" s="188"/>
      <c r="J123" s="189">
        <f>ROUND(I123*H123,2)</f>
        <v>0</v>
      </c>
      <c r="K123" s="185" t="s">
        <v>184</v>
      </c>
      <c r="L123" s="39"/>
      <c r="M123" s="190" t="s">
        <v>19</v>
      </c>
      <c r="N123" s="191" t="s">
        <v>46</v>
      </c>
      <c r="O123" s="61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18" t="s">
        <v>185</v>
      </c>
      <c r="AT123" s="18" t="s">
        <v>180</v>
      </c>
      <c r="AU123" s="18" t="s">
        <v>85</v>
      </c>
      <c r="AY123" s="18" t="s">
        <v>178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83</v>
      </c>
      <c r="BK123" s="194">
        <f>ROUND(I123*H123,2)</f>
        <v>0</v>
      </c>
      <c r="BL123" s="18" t="s">
        <v>185</v>
      </c>
      <c r="BM123" s="18" t="s">
        <v>6099</v>
      </c>
    </row>
    <row r="124" spans="2:65" s="1" customFormat="1" ht="19.5">
      <c r="B124" s="35"/>
      <c r="C124" s="36"/>
      <c r="D124" s="195" t="s">
        <v>187</v>
      </c>
      <c r="E124" s="36"/>
      <c r="F124" s="196" t="s">
        <v>626</v>
      </c>
      <c r="G124" s="36"/>
      <c r="H124" s="36"/>
      <c r="I124" s="113"/>
      <c r="J124" s="36"/>
      <c r="K124" s="36"/>
      <c r="L124" s="39"/>
      <c r="M124" s="197"/>
      <c r="N124" s="61"/>
      <c r="O124" s="61"/>
      <c r="P124" s="61"/>
      <c r="Q124" s="61"/>
      <c r="R124" s="61"/>
      <c r="S124" s="61"/>
      <c r="T124" s="62"/>
      <c r="AT124" s="18" t="s">
        <v>187</v>
      </c>
      <c r="AU124" s="18" t="s">
        <v>85</v>
      </c>
    </row>
    <row r="125" spans="2:65" s="12" customFormat="1" ht="11.25">
      <c r="B125" s="198"/>
      <c r="C125" s="199"/>
      <c r="D125" s="195" t="s">
        <v>189</v>
      </c>
      <c r="E125" s="200" t="s">
        <v>19</v>
      </c>
      <c r="F125" s="201" t="s">
        <v>6100</v>
      </c>
      <c r="G125" s="199"/>
      <c r="H125" s="200" t="s">
        <v>19</v>
      </c>
      <c r="I125" s="202"/>
      <c r="J125" s="199"/>
      <c r="K125" s="199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189</v>
      </c>
      <c r="AU125" s="207" t="s">
        <v>85</v>
      </c>
      <c r="AV125" s="12" t="s">
        <v>83</v>
      </c>
      <c r="AW125" s="12" t="s">
        <v>35</v>
      </c>
      <c r="AX125" s="12" t="s">
        <v>75</v>
      </c>
      <c r="AY125" s="207" t="s">
        <v>178</v>
      </c>
    </row>
    <row r="126" spans="2:65" s="13" customFormat="1" ht="11.25">
      <c r="B126" s="208"/>
      <c r="C126" s="209"/>
      <c r="D126" s="195" t="s">
        <v>189</v>
      </c>
      <c r="E126" s="210" t="s">
        <v>19</v>
      </c>
      <c r="F126" s="211" t="s">
        <v>6101</v>
      </c>
      <c r="G126" s="209"/>
      <c r="H126" s="212">
        <v>2.9249999999999998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189</v>
      </c>
      <c r="AU126" s="218" t="s">
        <v>85</v>
      </c>
      <c r="AV126" s="13" t="s">
        <v>85</v>
      </c>
      <c r="AW126" s="13" t="s">
        <v>35</v>
      </c>
      <c r="AX126" s="13" t="s">
        <v>75</v>
      </c>
      <c r="AY126" s="218" t="s">
        <v>178</v>
      </c>
    </row>
    <row r="127" spans="2:65" s="12" customFormat="1" ht="11.25">
      <c r="B127" s="198"/>
      <c r="C127" s="199"/>
      <c r="D127" s="195" t="s">
        <v>189</v>
      </c>
      <c r="E127" s="200" t="s">
        <v>19</v>
      </c>
      <c r="F127" s="201" t="s">
        <v>6081</v>
      </c>
      <c r="G127" s="199"/>
      <c r="H127" s="200" t="s">
        <v>19</v>
      </c>
      <c r="I127" s="202"/>
      <c r="J127" s="199"/>
      <c r="K127" s="199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189</v>
      </c>
      <c r="AU127" s="207" t="s">
        <v>85</v>
      </c>
      <c r="AV127" s="12" t="s">
        <v>83</v>
      </c>
      <c r="AW127" s="12" t="s">
        <v>35</v>
      </c>
      <c r="AX127" s="12" t="s">
        <v>75</v>
      </c>
      <c r="AY127" s="207" t="s">
        <v>178</v>
      </c>
    </row>
    <row r="128" spans="2:65" s="13" customFormat="1" ht="11.25">
      <c r="B128" s="208"/>
      <c r="C128" s="209"/>
      <c r="D128" s="195" t="s">
        <v>189</v>
      </c>
      <c r="E128" s="210" t="s">
        <v>19</v>
      </c>
      <c r="F128" s="211" t="s">
        <v>6102</v>
      </c>
      <c r="G128" s="209"/>
      <c r="H128" s="212">
        <v>17.442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189</v>
      </c>
      <c r="AU128" s="218" t="s">
        <v>85</v>
      </c>
      <c r="AV128" s="13" t="s">
        <v>85</v>
      </c>
      <c r="AW128" s="13" t="s">
        <v>35</v>
      </c>
      <c r="AX128" s="13" t="s">
        <v>75</v>
      </c>
      <c r="AY128" s="218" t="s">
        <v>178</v>
      </c>
    </row>
    <row r="129" spans="2:65" s="12" customFormat="1" ht="11.25">
      <c r="B129" s="198"/>
      <c r="C129" s="199"/>
      <c r="D129" s="195" t="s">
        <v>189</v>
      </c>
      <c r="E129" s="200" t="s">
        <v>19</v>
      </c>
      <c r="F129" s="201" t="s">
        <v>6083</v>
      </c>
      <c r="G129" s="199"/>
      <c r="H129" s="200" t="s">
        <v>19</v>
      </c>
      <c r="I129" s="202"/>
      <c r="J129" s="199"/>
      <c r="K129" s="199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189</v>
      </c>
      <c r="AU129" s="207" t="s">
        <v>85</v>
      </c>
      <c r="AV129" s="12" t="s">
        <v>83</v>
      </c>
      <c r="AW129" s="12" t="s">
        <v>35</v>
      </c>
      <c r="AX129" s="12" t="s">
        <v>75</v>
      </c>
      <c r="AY129" s="207" t="s">
        <v>178</v>
      </c>
    </row>
    <row r="130" spans="2:65" s="13" customFormat="1" ht="11.25">
      <c r="B130" s="208"/>
      <c r="C130" s="209"/>
      <c r="D130" s="195" t="s">
        <v>189</v>
      </c>
      <c r="E130" s="210" t="s">
        <v>19</v>
      </c>
      <c r="F130" s="211" t="s">
        <v>6103</v>
      </c>
      <c r="G130" s="209"/>
      <c r="H130" s="212">
        <v>18.105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189</v>
      </c>
      <c r="AU130" s="218" t="s">
        <v>85</v>
      </c>
      <c r="AV130" s="13" t="s">
        <v>85</v>
      </c>
      <c r="AW130" s="13" t="s">
        <v>35</v>
      </c>
      <c r="AX130" s="13" t="s">
        <v>75</v>
      </c>
      <c r="AY130" s="218" t="s">
        <v>178</v>
      </c>
    </row>
    <row r="131" spans="2:65" s="13" customFormat="1" ht="11.25">
      <c r="B131" s="208"/>
      <c r="C131" s="209"/>
      <c r="D131" s="195" t="s">
        <v>189</v>
      </c>
      <c r="E131" s="210" t="s">
        <v>19</v>
      </c>
      <c r="F131" s="211" t="s">
        <v>6104</v>
      </c>
      <c r="G131" s="209"/>
      <c r="H131" s="212">
        <v>1.8240000000000001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189</v>
      </c>
      <c r="AU131" s="218" t="s">
        <v>85</v>
      </c>
      <c r="AV131" s="13" t="s">
        <v>85</v>
      </c>
      <c r="AW131" s="13" t="s">
        <v>35</v>
      </c>
      <c r="AX131" s="13" t="s">
        <v>75</v>
      </c>
      <c r="AY131" s="218" t="s">
        <v>178</v>
      </c>
    </row>
    <row r="132" spans="2:65" s="13" customFormat="1" ht="11.25">
      <c r="B132" s="208"/>
      <c r="C132" s="209"/>
      <c r="D132" s="195" t="s">
        <v>189</v>
      </c>
      <c r="E132" s="210" t="s">
        <v>19</v>
      </c>
      <c r="F132" s="211" t="s">
        <v>6105</v>
      </c>
      <c r="G132" s="209"/>
      <c r="H132" s="212">
        <v>2.508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189</v>
      </c>
      <c r="AU132" s="218" t="s">
        <v>85</v>
      </c>
      <c r="AV132" s="13" t="s">
        <v>85</v>
      </c>
      <c r="AW132" s="13" t="s">
        <v>35</v>
      </c>
      <c r="AX132" s="13" t="s">
        <v>75</v>
      </c>
      <c r="AY132" s="218" t="s">
        <v>178</v>
      </c>
    </row>
    <row r="133" spans="2:65" s="15" customFormat="1" ht="11.25">
      <c r="B133" s="230"/>
      <c r="C133" s="231"/>
      <c r="D133" s="195" t="s">
        <v>189</v>
      </c>
      <c r="E133" s="232" t="s">
        <v>19</v>
      </c>
      <c r="F133" s="233" t="s">
        <v>274</v>
      </c>
      <c r="G133" s="231"/>
      <c r="H133" s="234">
        <v>42.804000000000002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189</v>
      </c>
      <c r="AU133" s="240" t="s">
        <v>85</v>
      </c>
      <c r="AV133" s="15" t="s">
        <v>198</v>
      </c>
      <c r="AW133" s="15" t="s">
        <v>35</v>
      </c>
      <c r="AX133" s="15" t="s">
        <v>75</v>
      </c>
      <c r="AY133" s="240" t="s">
        <v>178</v>
      </c>
    </row>
    <row r="134" spans="2:65" s="12" customFormat="1" ht="11.25">
      <c r="B134" s="198"/>
      <c r="C134" s="199"/>
      <c r="D134" s="195" t="s">
        <v>189</v>
      </c>
      <c r="E134" s="200" t="s">
        <v>19</v>
      </c>
      <c r="F134" s="201" t="s">
        <v>6106</v>
      </c>
      <c r="G134" s="199"/>
      <c r="H134" s="200" t="s">
        <v>19</v>
      </c>
      <c r="I134" s="202"/>
      <c r="J134" s="199"/>
      <c r="K134" s="199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189</v>
      </c>
      <c r="AU134" s="207" t="s">
        <v>85</v>
      </c>
      <c r="AV134" s="12" t="s">
        <v>83</v>
      </c>
      <c r="AW134" s="12" t="s">
        <v>35</v>
      </c>
      <c r="AX134" s="12" t="s">
        <v>75</v>
      </c>
      <c r="AY134" s="207" t="s">
        <v>178</v>
      </c>
    </row>
    <row r="135" spans="2:65" s="13" customFormat="1" ht="11.25">
      <c r="B135" s="208"/>
      <c r="C135" s="209"/>
      <c r="D135" s="195" t="s">
        <v>189</v>
      </c>
      <c r="E135" s="210" t="s">
        <v>19</v>
      </c>
      <c r="F135" s="211" t="s">
        <v>6107</v>
      </c>
      <c r="G135" s="209"/>
      <c r="H135" s="212">
        <v>3.1320000000000001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189</v>
      </c>
      <c r="AU135" s="218" t="s">
        <v>85</v>
      </c>
      <c r="AV135" s="13" t="s">
        <v>85</v>
      </c>
      <c r="AW135" s="13" t="s">
        <v>35</v>
      </c>
      <c r="AX135" s="13" t="s">
        <v>75</v>
      </c>
      <c r="AY135" s="218" t="s">
        <v>178</v>
      </c>
    </row>
    <row r="136" spans="2:65" s="13" customFormat="1" ht="11.25">
      <c r="B136" s="208"/>
      <c r="C136" s="209"/>
      <c r="D136" s="195" t="s">
        <v>189</v>
      </c>
      <c r="E136" s="210" t="s">
        <v>19</v>
      </c>
      <c r="F136" s="211" t="s">
        <v>6108</v>
      </c>
      <c r="G136" s="209"/>
      <c r="H136" s="212">
        <v>1.292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189</v>
      </c>
      <c r="AU136" s="218" t="s">
        <v>85</v>
      </c>
      <c r="AV136" s="13" t="s">
        <v>85</v>
      </c>
      <c r="AW136" s="13" t="s">
        <v>35</v>
      </c>
      <c r="AX136" s="13" t="s">
        <v>75</v>
      </c>
      <c r="AY136" s="218" t="s">
        <v>178</v>
      </c>
    </row>
    <row r="137" spans="2:65" s="13" customFormat="1" ht="11.25">
      <c r="B137" s="208"/>
      <c r="C137" s="209"/>
      <c r="D137" s="195" t="s">
        <v>189</v>
      </c>
      <c r="E137" s="210" t="s">
        <v>19</v>
      </c>
      <c r="F137" s="211" t="s">
        <v>6109</v>
      </c>
      <c r="G137" s="209"/>
      <c r="H137" s="212">
        <v>0.6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189</v>
      </c>
      <c r="AU137" s="218" t="s">
        <v>85</v>
      </c>
      <c r="AV137" s="13" t="s">
        <v>85</v>
      </c>
      <c r="AW137" s="13" t="s">
        <v>35</v>
      </c>
      <c r="AX137" s="13" t="s">
        <v>75</v>
      </c>
      <c r="AY137" s="218" t="s">
        <v>178</v>
      </c>
    </row>
    <row r="138" spans="2:65" s="15" customFormat="1" ht="11.25">
      <c r="B138" s="230"/>
      <c r="C138" s="231"/>
      <c r="D138" s="195" t="s">
        <v>189</v>
      </c>
      <c r="E138" s="232" t="s">
        <v>19</v>
      </c>
      <c r="F138" s="233" t="s">
        <v>274</v>
      </c>
      <c r="G138" s="231"/>
      <c r="H138" s="234">
        <v>5.024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189</v>
      </c>
      <c r="AU138" s="240" t="s">
        <v>85</v>
      </c>
      <c r="AV138" s="15" t="s">
        <v>198</v>
      </c>
      <c r="AW138" s="15" t="s">
        <v>35</v>
      </c>
      <c r="AX138" s="15" t="s">
        <v>75</v>
      </c>
      <c r="AY138" s="240" t="s">
        <v>178</v>
      </c>
    </row>
    <row r="139" spans="2:65" s="14" customFormat="1" ht="11.25">
      <c r="B139" s="219"/>
      <c r="C139" s="220"/>
      <c r="D139" s="195" t="s">
        <v>189</v>
      </c>
      <c r="E139" s="221" t="s">
        <v>19</v>
      </c>
      <c r="F139" s="222" t="s">
        <v>258</v>
      </c>
      <c r="G139" s="220"/>
      <c r="H139" s="223">
        <v>47.828000000000003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189</v>
      </c>
      <c r="AU139" s="229" t="s">
        <v>85</v>
      </c>
      <c r="AV139" s="14" t="s">
        <v>185</v>
      </c>
      <c r="AW139" s="14" t="s">
        <v>35</v>
      </c>
      <c r="AX139" s="14" t="s">
        <v>83</v>
      </c>
      <c r="AY139" s="229" t="s">
        <v>178</v>
      </c>
    </row>
    <row r="140" spans="2:65" s="1" customFormat="1" ht="16.5" customHeight="1">
      <c r="B140" s="35"/>
      <c r="C140" s="183" t="s">
        <v>218</v>
      </c>
      <c r="D140" s="183" t="s">
        <v>180</v>
      </c>
      <c r="E140" s="184" t="s">
        <v>623</v>
      </c>
      <c r="F140" s="185" t="s">
        <v>624</v>
      </c>
      <c r="G140" s="186" t="s">
        <v>226</v>
      </c>
      <c r="H140" s="187">
        <v>4.8650000000000002</v>
      </c>
      <c r="I140" s="188"/>
      <c r="J140" s="189">
        <f>ROUND(I140*H140,2)</f>
        <v>0</v>
      </c>
      <c r="K140" s="185" t="s">
        <v>184</v>
      </c>
      <c r="L140" s="39"/>
      <c r="M140" s="190" t="s">
        <v>19</v>
      </c>
      <c r="N140" s="191" t="s">
        <v>46</v>
      </c>
      <c r="O140" s="61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8" t="s">
        <v>185</v>
      </c>
      <c r="AT140" s="18" t="s">
        <v>180</v>
      </c>
      <c r="AU140" s="18" t="s">
        <v>85</v>
      </c>
      <c r="AY140" s="18" t="s">
        <v>178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83</v>
      </c>
      <c r="BK140" s="194">
        <f>ROUND(I140*H140,2)</f>
        <v>0</v>
      </c>
      <c r="BL140" s="18" t="s">
        <v>185</v>
      </c>
      <c r="BM140" s="18" t="s">
        <v>6110</v>
      </c>
    </row>
    <row r="141" spans="2:65" s="1" customFormat="1" ht="19.5">
      <c r="B141" s="35"/>
      <c r="C141" s="36"/>
      <c r="D141" s="195" t="s">
        <v>187</v>
      </c>
      <c r="E141" s="36"/>
      <c r="F141" s="196" t="s">
        <v>626</v>
      </c>
      <c r="G141" s="36"/>
      <c r="H141" s="36"/>
      <c r="I141" s="113"/>
      <c r="J141" s="36"/>
      <c r="K141" s="36"/>
      <c r="L141" s="39"/>
      <c r="M141" s="197"/>
      <c r="N141" s="61"/>
      <c r="O141" s="61"/>
      <c r="P141" s="61"/>
      <c r="Q141" s="61"/>
      <c r="R141" s="61"/>
      <c r="S141" s="61"/>
      <c r="T141" s="62"/>
      <c r="AT141" s="18" t="s">
        <v>187</v>
      </c>
      <c r="AU141" s="18" t="s">
        <v>85</v>
      </c>
    </row>
    <row r="142" spans="2:65" s="12" customFormat="1" ht="11.25">
      <c r="B142" s="198"/>
      <c r="C142" s="199"/>
      <c r="D142" s="195" t="s">
        <v>189</v>
      </c>
      <c r="E142" s="200" t="s">
        <v>19</v>
      </c>
      <c r="F142" s="201" t="s">
        <v>6111</v>
      </c>
      <c r="G142" s="199"/>
      <c r="H142" s="200" t="s">
        <v>19</v>
      </c>
      <c r="I142" s="202"/>
      <c r="J142" s="199"/>
      <c r="K142" s="199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189</v>
      </c>
      <c r="AU142" s="207" t="s">
        <v>85</v>
      </c>
      <c r="AV142" s="12" t="s">
        <v>83</v>
      </c>
      <c r="AW142" s="12" t="s">
        <v>35</v>
      </c>
      <c r="AX142" s="12" t="s">
        <v>75</v>
      </c>
      <c r="AY142" s="207" t="s">
        <v>178</v>
      </c>
    </row>
    <row r="143" spans="2:65" s="13" customFormat="1" ht="11.25">
      <c r="B143" s="208"/>
      <c r="C143" s="209"/>
      <c r="D143" s="195" t="s">
        <v>189</v>
      </c>
      <c r="E143" s="210" t="s">
        <v>19</v>
      </c>
      <c r="F143" s="211" t="s">
        <v>6112</v>
      </c>
      <c r="G143" s="209"/>
      <c r="H143" s="212">
        <v>4.1550000000000002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189</v>
      </c>
      <c r="AU143" s="218" t="s">
        <v>85</v>
      </c>
      <c r="AV143" s="13" t="s">
        <v>85</v>
      </c>
      <c r="AW143" s="13" t="s">
        <v>35</v>
      </c>
      <c r="AX143" s="13" t="s">
        <v>75</v>
      </c>
      <c r="AY143" s="218" t="s">
        <v>178</v>
      </c>
    </row>
    <row r="144" spans="2:65" s="13" customFormat="1" ht="11.25">
      <c r="B144" s="208"/>
      <c r="C144" s="209"/>
      <c r="D144" s="195" t="s">
        <v>189</v>
      </c>
      <c r="E144" s="210" t="s">
        <v>19</v>
      </c>
      <c r="F144" s="211" t="s">
        <v>6113</v>
      </c>
      <c r="G144" s="209"/>
      <c r="H144" s="212">
        <v>0.48499999999999999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189</v>
      </c>
      <c r="AU144" s="218" t="s">
        <v>85</v>
      </c>
      <c r="AV144" s="13" t="s">
        <v>85</v>
      </c>
      <c r="AW144" s="13" t="s">
        <v>35</v>
      </c>
      <c r="AX144" s="13" t="s">
        <v>75</v>
      </c>
      <c r="AY144" s="218" t="s">
        <v>178</v>
      </c>
    </row>
    <row r="145" spans="2:65" s="13" customFormat="1" ht="11.25">
      <c r="B145" s="208"/>
      <c r="C145" s="209"/>
      <c r="D145" s="195" t="s">
        <v>189</v>
      </c>
      <c r="E145" s="210" t="s">
        <v>19</v>
      </c>
      <c r="F145" s="211" t="s">
        <v>6114</v>
      </c>
      <c r="G145" s="209"/>
      <c r="H145" s="212">
        <v>0.22500000000000001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189</v>
      </c>
      <c r="AU145" s="218" t="s">
        <v>85</v>
      </c>
      <c r="AV145" s="13" t="s">
        <v>85</v>
      </c>
      <c r="AW145" s="13" t="s">
        <v>35</v>
      </c>
      <c r="AX145" s="13" t="s">
        <v>75</v>
      </c>
      <c r="AY145" s="218" t="s">
        <v>178</v>
      </c>
    </row>
    <row r="146" spans="2:65" s="14" customFormat="1" ht="11.25">
      <c r="B146" s="219"/>
      <c r="C146" s="220"/>
      <c r="D146" s="195" t="s">
        <v>189</v>
      </c>
      <c r="E146" s="221" t="s">
        <v>19</v>
      </c>
      <c r="F146" s="222" t="s">
        <v>258</v>
      </c>
      <c r="G146" s="220"/>
      <c r="H146" s="223">
        <v>4.8650000000000002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189</v>
      </c>
      <c r="AU146" s="229" t="s">
        <v>85</v>
      </c>
      <c r="AV146" s="14" t="s">
        <v>185</v>
      </c>
      <c r="AW146" s="14" t="s">
        <v>35</v>
      </c>
      <c r="AX146" s="14" t="s">
        <v>83</v>
      </c>
      <c r="AY146" s="229" t="s">
        <v>178</v>
      </c>
    </row>
    <row r="147" spans="2:65" s="1" customFormat="1" ht="16.5" customHeight="1">
      <c r="B147" s="35"/>
      <c r="C147" s="183" t="s">
        <v>223</v>
      </c>
      <c r="D147" s="183" t="s">
        <v>180</v>
      </c>
      <c r="E147" s="184" t="s">
        <v>631</v>
      </c>
      <c r="F147" s="185" t="s">
        <v>632</v>
      </c>
      <c r="G147" s="186" t="s">
        <v>226</v>
      </c>
      <c r="H147" s="187">
        <v>23.914000000000001</v>
      </c>
      <c r="I147" s="188"/>
      <c r="J147" s="189">
        <f>ROUND(I147*H147,2)</f>
        <v>0</v>
      </c>
      <c r="K147" s="185" t="s">
        <v>184</v>
      </c>
      <c r="L147" s="39"/>
      <c r="M147" s="190" t="s">
        <v>19</v>
      </c>
      <c r="N147" s="191" t="s">
        <v>46</v>
      </c>
      <c r="O147" s="6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8" t="s">
        <v>185</v>
      </c>
      <c r="AT147" s="18" t="s">
        <v>180</v>
      </c>
      <c r="AU147" s="18" t="s">
        <v>85</v>
      </c>
      <c r="AY147" s="18" t="s">
        <v>178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83</v>
      </c>
      <c r="BK147" s="194">
        <f>ROUND(I147*H147,2)</f>
        <v>0</v>
      </c>
      <c r="BL147" s="18" t="s">
        <v>185</v>
      </c>
      <c r="BM147" s="18" t="s">
        <v>6115</v>
      </c>
    </row>
    <row r="148" spans="2:65" s="1" customFormat="1" ht="19.5">
      <c r="B148" s="35"/>
      <c r="C148" s="36"/>
      <c r="D148" s="195" t="s">
        <v>187</v>
      </c>
      <c r="E148" s="36"/>
      <c r="F148" s="196" t="s">
        <v>634</v>
      </c>
      <c r="G148" s="36"/>
      <c r="H148" s="36"/>
      <c r="I148" s="113"/>
      <c r="J148" s="36"/>
      <c r="K148" s="36"/>
      <c r="L148" s="39"/>
      <c r="M148" s="197"/>
      <c r="N148" s="61"/>
      <c r="O148" s="61"/>
      <c r="P148" s="61"/>
      <c r="Q148" s="61"/>
      <c r="R148" s="61"/>
      <c r="S148" s="61"/>
      <c r="T148" s="62"/>
      <c r="AT148" s="18" t="s">
        <v>187</v>
      </c>
      <c r="AU148" s="18" t="s">
        <v>85</v>
      </c>
    </row>
    <row r="149" spans="2:65" s="12" customFormat="1" ht="11.25">
      <c r="B149" s="198"/>
      <c r="C149" s="199"/>
      <c r="D149" s="195" t="s">
        <v>189</v>
      </c>
      <c r="E149" s="200" t="s">
        <v>19</v>
      </c>
      <c r="F149" s="201" t="s">
        <v>3819</v>
      </c>
      <c r="G149" s="199"/>
      <c r="H149" s="200" t="s">
        <v>19</v>
      </c>
      <c r="I149" s="202"/>
      <c r="J149" s="199"/>
      <c r="K149" s="199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189</v>
      </c>
      <c r="AU149" s="207" t="s">
        <v>85</v>
      </c>
      <c r="AV149" s="12" t="s">
        <v>83</v>
      </c>
      <c r="AW149" s="12" t="s">
        <v>35</v>
      </c>
      <c r="AX149" s="12" t="s">
        <v>75</v>
      </c>
      <c r="AY149" s="207" t="s">
        <v>178</v>
      </c>
    </row>
    <row r="150" spans="2:65" s="13" customFormat="1" ht="11.25">
      <c r="B150" s="208"/>
      <c r="C150" s="209"/>
      <c r="D150" s="195" t="s">
        <v>189</v>
      </c>
      <c r="E150" s="210" t="s">
        <v>19</v>
      </c>
      <c r="F150" s="211" t="s">
        <v>6116</v>
      </c>
      <c r="G150" s="209"/>
      <c r="H150" s="212">
        <v>23.914000000000001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189</v>
      </c>
      <c r="AU150" s="218" t="s">
        <v>85</v>
      </c>
      <c r="AV150" s="13" t="s">
        <v>85</v>
      </c>
      <c r="AW150" s="13" t="s">
        <v>35</v>
      </c>
      <c r="AX150" s="13" t="s">
        <v>83</v>
      </c>
      <c r="AY150" s="218" t="s">
        <v>178</v>
      </c>
    </row>
    <row r="151" spans="2:65" s="1" customFormat="1" ht="16.5" customHeight="1">
      <c r="B151" s="35"/>
      <c r="C151" s="183" t="s">
        <v>230</v>
      </c>
      <c r="D151" s="183" t="s">
        <v>180</v>
      </c>
      <c r="E151" s="184" t="s">
        <v>6117</v>
      </c>
      <c r="F151" s="185" t="s">
        <v>6118</v>
      </c>
      <c r="G151" s="186" t="s">
        <v>496</v>
      </c>
      <c r="H151" s="187">
        <v>8.4</v>
      </c>
      <c r="I151" s="188"/>
      <c r="J151" s="189">
        <f>ROUND(I151*H151,2)</f>
        <v>0</v>
      </c>
      <c r="K151" s="185" t="s">
        <v>184</v>
      </c>
      <c r="L151" s="39"/>
      <c r="M151" s="190" t="s">
        <v>19</v>
      </c>
      <c r="N151" s="191" t="s">
        <v>46</v>
      </c>
      <c r="O151" s="6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8" t="s">
        <v>185</v>
      </c>
      <c r="AT151" s="18" t="s">
        <v>180</v>
      </c>
      <c r="AU151" s="18" t="s">
        <v>85</v>
      </c>
      <c r="AY151" s="18" t="s">
        <v>178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83</v>
      </c>
      <c r="BK151" s="194">
        <f>ROUND(I151*H151,2)</f>
        <v>0</v>
      </c>
      <c r="BL151" s="18" t="s">
        <v>185</v>
      </c>
      <c r="BM151" s="18" t="s">
        <v>6119</v>
      </c>
    </row>
    <row r="152" spans="2:65" s="1" customFormat="1" ht="11.25">
      <c r="B152" s="35"/>
      <c r="C152" s="36"/>
      <c r="D152" s="195" t="s">
        <v>187</v>
      </c>
      <c r="E152" s="36"/>
      <c r="F152" s="196" t="s">
        <v>6120</v>
      </c>
      <c r="G152" s="36"/>
      <c r="H152" s="36"/>
      <c r="I152" s="113"/>
      <c r="J152" s="36"/>
      <c r="K152" s="36"/>
      <c r="L152" s="39"/>
      <c r="M152" s="197"/>
      <c r="N152" s="61"/>
      <c r="O152" s="61"/>
      <c r="P152" s="61"/>
      <c r="Q152" s="61"/>
      <c r="R152" s="61"/>
      <c r="S152" s="61"/>
      <c r="T152" s="62"/>
      <c r="AT152" s="18" t="s">
        <v>187</v>
      </c>
      <c r="AU152" s="18" t="s">
        <v>85</v>
      </c>
    </row>
    <row r="153" spans="2:65" s="12" customFormat="1" ht="11.25">
      <c r="B153" s="198"/>
      <c r="C153" s="199"/>
      <c r="D153" s="195" t="s">
        <v>189</v>
      </c>
      <c r="E153" s="200" t="s">
        <v>19</v>
      </c>
      <c r="F153" s="201" t="s">
        <v>6121</v>
      </c>
      <c r="G153" s="199"/>
      <c r="H153" s="200" t="s">
        <v>19</v>
      </c>
      <c r="I153" s="202"/>
      <c r="J153" s="199"/>
      <c r="K153" s="199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189</v>
      </c>
      <c r="AU153" s="207" t="s">
        <v>85</v>
      </c>
      <c r="AV153" s="12" t="s">
        <v>83</v>
      </c>
      <c r="AW153" s="12" t="s">
        <v>35</v>
      </c>
      <c r="AX153" s="12" t="s">
        <v>75</v>
      </c>
      <c r="AY153" s="207" t="s">
        <v>178</v>
      </c>
    </row>
    <row r="154" spans="2:65" s="12" customFormat="1" ht="11.25">
      <c r="B154" s="198"/>
      <c r="C154" s="199"/>
      <c r="D154" s="195" t="s">
        <v>189</v>
      </c>
      <c r="E154" s="200" t="s">
        <v>19</v>
      </c>
      <c r="F154" s="201" t="s">
        <v>6122</v>
      </c>
      <c r="G154" s="199"/>
      <c r="H154" s="200" t="s">
        <v>19</v>
      </c>
      <c r="I154" s="202"/>
      <c r="J154" s="199"/>
      <c r="K154" s="199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189</v>
      </c>
      <c r="AU154" s="207" t="s">
        <v>85</v>
      </c>
      <c r="AV154" s="12" t="s">
        <v>83</v>
      </c>
      <c r="AW154" s="12" t="s">
        <v>35</v>
      </c>
      <c r="AX154" s="12" t="s">
        <v>75</v>
      </c>
      <c r="AY154" s="207" t="s">
        <v>178</v>
      </c>
    </row>
    <row r="155" spans="2:65" s="13" customFormat="1" ht="11.25">
      <c r="B155" s="208"/>
      <c r="C155" s="209"/>
      <c r="D155" s="195" t="s">
        <v>189</v>
      </c>
      <c r="E155" s="210" t="s">
        <v>19</v>
      </c>
      <c r="F155" s="211" t="s">
        <v>6123</v>
      </c>
      <c r="G155" s="209"/>
      <c r="H155" s="212">
        <v>8.4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189</v>
      </c>
      <c r="AU155" s="218" t="s">
        <v>85</v>
      </c>
      <c r="AV155" s="13" t="s">
        <v>85</v>
      </c>
      <c r="AW155" s="13" t="s">
        <v>35</v>
      </c>
      <c r="AX155" s="13" t="s">
        <v>83</v>
      </c>
      <c r="AY155" s="218" t="s">
        <v>178</v>
      </c>
    </row>
    <row r="156" spans="2:65" s="1" customFormat="1" ht="16.5" customHeight="1">
      <c r="B156" s="35"/>
      <c r="C156" s="183" t="s">
        <v>216</v>
      </c>
      <c r="D156" s="183" t="s">
        <v>180</v>
      </c>
      <c r="E156" s="184" t="s">
        <v>6124</v>
      </c>
      <c r="F156" s="185" t="s">
        <v>6125</v>
      </c>
      <c r="G156" s="186" t="s">
        <v>226</v>
      </c>
      <c r="H156" s="187">
        <v>52.692999999999998</v>
      </c>
      <c r="I156" s="188"/>
      <c r="J156" s="189">
        <f>ROUND(I156*H156,2)</f>
        <v>0</v>
      </c>
      <c r="K156" s="185" t="s">
        <v>184</v>
      </c>
      <c r="L156" s="39"/>
      <c r="M156" s="190" t="s">
        <v>19</v>
      </c>
      <c r="N156" s="191" t="s">
        <v>46</v>
      </c>
      <c r="O156" s="61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8" t="s">
        <v>185</v>
      </c>
      <c r="AT156" s="18" t="s">
        <v>180</v>
      </c>
      <c r="AU156" s="18" t="s">
        <v>85</v>
      </c>
      <c r="AY156" s="18" t="s">
        <v>178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83</v>
      </c>
      <c r="BK156" s="194">
        <f>ROUND(I156*H156,2)</f>
        <v>0</v>
      </c>
      <c r="BL156" s="18" t="s">
        <v>185</v>
      </c>
      <c r="BM156" s="18" t="s">
        <v>6126</v>
      </c>
    </row>
    <row r="157" spans="2:65" s="1" customFormat="1" ht="19.5">
      <c r="B157" s="35"/>
      <c r="C157" s="36"/>
      <c r="D157" s="195" t="s">
        <v>187</v>
      </c>
      <c r="E157" s="36"/>
      <c r="F157" s="196" t="s">
        <v>6127</v>
      </c>
      <c r="G157" s="36"/>
      <c r="H157" s="36"/>
      <c r="I157" s="113"/>
      <c r="J157" s="36"/>
      <c r="K157" s="36"/>
      <c r="L157" s="39"/>
      <c r="M157" s="197"/>
      <c r="N157" s="61"/>
      <c r="O157" s="61"/>
      <c r="P157" s="61"/>
      <c r="Q157" s="61"/>
      <c r="R157" s="61"/>
      <c r="S157" s="61"/>
      <c r="T157" s="62"/>
      <c r="AT157" s="18" t="s">
        <v>187</v>
      </c>
      <c r="AU157" s="18" t="s">
        <v>85</v>
      </c>
    </row>
    <row r="158" spans="2:65" s="12" customFormat="1" ht="11.25">
      <c r="B158" s="198"/>
      <c r="C158" s="199"/>
      <c r="D158" s="195" t="s">
        <v>189</v>
      </c>
      <c r="E158" s="200" t="s">
        <v>19</v>
      </c>
      <c r="F158" s="201" t="s">
        <v>6128</v>
      </c>
      <c r="G158" s="199"/>
      <c r="H158" s="200" t="s">
        <v>19</v>
      </c>
      <c r="I158" s="202"/>
      <c r="J158" s="199"/>
      <c r="K158" s="199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189</v>
      </c>
      <c r="AU158" s="207" t="s">
        <v>85</v>
      </c>
      <c r="AV158" s="12" t="s">
        <v>83</v>
      </c>
      <c r="AW158" s="12" t="s">
        <v>35</v>
      </c>
      <c r="AX158" s="12" t="s">
        <v>75</v>
      </c>
      <c r="AY158" s="207" t="s">
        <v>178</v>
      </c>
    </row>
    <row r="159" spans="2:65" s="13" customFormat="1" ht="11.25">
      <c r="B159" s="208"/>
      <c r="C159" s="209"/>
      <c r="D159" s="195" t="s">
        <v>189</v>
      </c>
      <c r="E159" s="210" t="s">
        <v>19</v>
      </c>
      <c r="F159" s="211" t="s">
        <v>6129</v>
      </c>
      <c r="G159" s="209"/>
      <c r="H159" s="212">
        <v>47.828000000000003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189</v>
      </c>
      <c r="AU159" s="218" t="s">
        <v>85</v>
      </c>
      <c r="AV159" s="13" t="s">
        <v>85</v>
      </c>
      <c r="AW159" s="13" t="s">
        <v>35</v>
      </c>
      <c r="AX159" s="13" t="s">
        <v>75</v>
      </c>
      <c r="AY159" s="218" t="s">
        <v>178</v>
      </c>
    </row>
    <row r="160" spans="2:65" s="13" customFormat="1" ht="11.25">
      <c r="B160" s="208"/>
      <c r="C160" s="209"/>
      <c r="D160" s="195" t="s">
        <v>189</v>
      </c>
      <c r="E160" s="210" t="s">
        <v>19</v>
      </c>
      <c r="F160" s="211" t="s">
        <v>6130</v>
      </c>
      <c r="G160" s="209"/>
      <c r="H160" s="212">
        <v>4.8650000000000002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189</v>
      </c>
      <c r="AU160" s="218" t="s">
        <v>85</v>
      </c>
      <c r="AV160" s="13" t="s">
        <v>85</v>
      </c>
      <c r="AW160" s="13" t="s">
        <v>35</v>
      </c>
      <c r="AX160" s="13" t="s">
        <v>75</v>
      </c>
      <c r="AY160" s="218" t="s">
        <v>178</v>
      </c>
    </row>
    <row r="161" spans="2:65" s="14" customFormat="1" ht="11.25">
      <c r="B161" s="219"/>
      <c r="C161" s="220"/>
      <c r="D161" s="195" t="s">
        <v>189</v>
      </c>
      <c r="E161" s="221" t="s">
        <v>19</v>
      </c>
      <c r="F161" s="222" t="s">
        <v>258</v>
      </c>
      <c r="G161" s="220"/>
      <c r="H161" s="223">
        <v>52.692999999999998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189</v>
      </c>
      <c r="AU161" s="229" t="s">
        <v>85</v>
      </c>
      <c r="AV161" s="14" t="s">
        <v>185</v>
      </c>
      <c r="AW161" s="14" t="s">
        <v>35</v>
      </c>
      <c r="AX161" s="14" t="s">
        <v>83</v>
      </c>
      <c r="AY161" s="229" t="s">
        <v>178</v>
      </c>
    </row>
    <row r="162" spans="2:65" s="1" customFormat="1" ht="16.5" customHeight="1">
      <c r="B162" s="35"/>
      <c r="C162" s="183" t="s">
        <v>243</v>
      </c>
      <c r="D162" s="183" t="s">
        <v>180</v>
      </c>
      <c r="E162" s="184" t="s">
        <v>6131</v>
      </c>
      <c r="F162" s="185" t="s">
        <v>6132</v>
      </c>
      <c r="G162" s="186" t="s">
        <v>226</v>
      </c>
      <c r="H162" s="187">
        <v>4.8650000000000002</v>
      </c>
      <c r="I162" s="188"/>
      <c r="J162" s="189">
        <f>ROUND(I162*H162,2)</f>
        <v>0</v>
      </c>
      <c r="K162" s="185" t="s">
        <v>184</v>
      </c>
      <c r="L162" s="39"/>
      <c r="M162" s="190" t="s">
        <v>19</v>
      </c>
      <c r="N162" s="191" t="s">
        <v>46</v>
      </c>
      <c r="O162" s="61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18" t="s">
        <v>185</v>
      </c>
      <c r="AT162" s="18" t="s">
        <v>180</v>
      </c>
      <c r="AU162" s="18" t="s">
        <v>85</v>
      </c>
      <c r="AY162" s="18" t="s">
        <v>178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83</v>
      </c>
      <c r="BK162" s="194">
        <f>ROUND(I162*H162,2)</f>
        <v>0</v>
      </c>
      <c r="BL162" s="18" t="s">
        <v>185</v>
      </c>
      <c r="BM162" s="18" t="s">
        <v>6133</v>
      </c>
    </row>
    <row r="163" spans="2:65" s="1" customFormat="1" ht="19.5">
      <c r="B163" s="35"/>
      <c r="C163" s="36"/>
      <c r="D163" s="195" t="s">
        <v>187</v>
      </c>
      <c r="E163" s="36"/>
      <c r="F163" s="196" t="s">
        <v>6134</v>
      </c>
      <c r="G163" s="36"/>
      <c r="H163" s="36"/>
      <c r="I163" s="113"/>
      <c r="J163" s="36"/>
      <c r="K163" s="36"/>
      <c r="L163" s="39"/>
      <c r="M163" s="197"/>
      <c r="N163" s="61"/>
      <c r="O163" s="61"/>
      <c r="P163" s="61"/>
      <c r="Q163" s="61"/>
      <c r="R163" s="61"/>
      <c r="S163" s="61"/>
      <c r="T163" s="62"/>
      <c r="AT163" s="18" t="s">
        <v>187</v>
      </c>
      <c r="AU163" s="18" t="s">
        <v>85</v>
      </c>
    </row>
    <row r="164" spans="2:65" s="12" customFormat="1" ht="11.25">
      <c r="B164" s="198"/>
      <c r="C164" s="199"/>
      <c r="D164" s="195" t="s">
        <v>189</v>
      </c>
      <c r="E164" s="200" t="s">
        <v>19</v>
      </c>
      <c r="F164" s="201" t="s">
        <v>6135</v>
      </c>
      <c r="G164" s="199"/>
      <c r="H164" s="200" t="s">
        <v>19</v>
      </c>
      <c r="I164" s="202"/>
      <c r="J164" s="199"/>
      <c r="K164" s="199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189</v>
      </c>
      <c r="AU164" s="207" t="s">
        <v>85</v>
      </c>
      <c r="AV164" s="12" t="s">
        <v>83</v>
      </c>
      <c r="AW164" s="12" t="s">
        <v>35</v>
      </c>
      <c r="AX164" s="12" t="s">
        <v>75</v>
      </c>
      <c r="AY164" s="207" t="s">
        <v>178</v>
      </c>
    </row>
    <row r="165" spans="2:65" s="13" customFormat="1" ht="11.25">
      <c r="B165" s="208"/>
      <c r="C165" s="209"/>
      <c r="D165" s="195" t="s">
        <v>189</v>
      </c>
      <c r="E165" s="210" t="s">
        <v>19</v>
      </c>
      <c r="F165" s="211" t="s">
        <v>6136</v>
      </c>
      <c r="G165" s="209"/>
      <c r="H165" s="212">
        <v>4.8650000000000002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189</v>
      </c>
      <c r="AU165" s="218" t="s">
        <v>85</v>
      </c>
      <c r="AV165" s="13" t="s">
        <v>85</v>
      </c>
      <c r="AW165" s="13" t="s">
        <v>35</v>
      </c>
      <c r="AX165" s="13" t="s">
        <v>83</v>
      </c>
      <c r="AY165" s="218" t="s">
        <v>178</v>
      </c>
    </row>
    <row r="166" spans="2:65" s="1" customFormat="1" ht="16.5" customHeight="1">
      <c r="B166" s="35"/>
      <c r="C166" s="183" t="s">
        <v>249</v>
      </c>
      <c r="D166" s="183" t="s">
        <v>180</v>
      </c>
      <c r="E166" s="184" t="s">
        <v>687</v>
      </c>
      <c r="F166" s="185" t="s">
        <v>688</v>
      </c>
      <c r="G166" s="186" t="s">
        <v>226</v>
      </c>
      <c r="H166" s="187">
        <v>36.643000000000001</v>
      </c>
      <c r="I166" s="188"/>
      <c r="J166" s="189">
        <f>ROUND(I166*H166,2)</f>
        <v>0</v>
      </c>
      <c r="K166" s="185" t="s">
        <v>184</v>
      </c>
      <c r="L166" s="39"/>
      <c r="M166" s="190" t="s">
        <v>19</v>
      </c>
      <c r="N166" s="191" t="s">
        <v>46</v>
      </c>
      <c r="O166" s="61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8" t="s">
        <v>185</v>
      </c>
      <c r="AT166" s="18" t="s">
        <v>180</v>
      </c>
      <c r="AU166" s="18" t="s">
        <v>85</v>
      </c>
      <c r="AY166" s="18" t="s">
        <v>178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83</v>
      </c>
      <c r="BK166" s="194">
        <f>ROUND(I166*H166,2)</f>
        <v>0</v>
      </c>
      <c r="BL166" s="18" t="s">
        <v>185</v>
      </c>
      <c r="BM166" s="18" t="s">
        <v>6137</v>
      </c>
    </row>
    <row r="167" spans="2:65" s="1" customFormat="1" ht="19.5">
      <c r="B167" s="35"/>
      <c r="C167" s="36"/>
      <c r="D167" s="195" t="s">
        <v>187</v>
      </c>
      <c r="E167" s="36"/>
      <c r="F167" s="196" t="s">
        <v>690</v>
      </c>
      <c r="G167" s="36"/>
      <c r="H167" s="36"/>
      <c r="I167" s="113"/>
      <c r="J167" s="36"/>
      <c r="K167" s="36"/>
      <c r="L167" s="39"/>
      <c r="M167" s="197"/>
      <c r="N167" s="61"/>
      <c r="O167" s="61"/>
      <c r="P167" s="61"/>
      <c r="Q167" s="61"/>
      <c r="R167" s="61"/>
      <c r="S167" s="61"/>
      <c r="T167" s="62"/>
      <c r="AT167" s="18" t="s">
        <v>187</v>
      </c>
      <c r="AU167" s="18" t="s">
        <v>85</v>
      </c>
    </row>
    <row r="168" spans="2:65" s="12" customFormat="1" ht="11.25">
      <c r="B168" s="198"/>
      <c r="C168" s="199"/>
      <c r="D168" s="195" t="s">
        <v>189</v>
      </c>
      <c r="E168" s="200" t="s">
        <v>19</v>
      </c>
      <c r="F168" s="201" t="s">
        <v>691</v>
      </c>
      <c r="G168" s="199"/>
      <c r="H168" s="200" t="s">
        <v>19</v>
      </c>
      <c r="I168" s="202"/>
      <c r="J168" s="199"/>
      <c r="K168" s="199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189</v>
      </c>
      <c r="AU168" s="207" t="s">
        <v>85</v>
      </c>
      <c r="AV168" s="12" t="s">
        <v>83</v>
      </c>
      <c r="AW168" s="12" t="s">
        <v>35</v>
      </c>
      <c r="AX168" s="12" t="s">
        <v>75</v>
      </c>
      <c r="AY168" s="207" t="s">
        <v>178</v>
      </c>
    </row>
    <row r="169" spans="2:65" s="13" customFormat="1" ht="11.25">
      <c r="B169" s="208"/>
      <c r="C169" s="209"/>
      <c r="D169" s="195" t="s">
        <v>189</v>
      </c>
      <c r="E169" s="210" t="s">
        <v>19</v>
      </c>
      <c r="F169" s="211" t="s">
        <v>6138</v>
      </c>
      <c r="G169" s="209"/>
      <c r="H169" s="212">
        <v>47.828000000000003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189</v>
      </c>
      <c r="AU169" s="218" t="s">
        <v>85</v>
      </c>
      <c r="AV169" s="13" t="s">
        <v>85</v>
      </c>
      <c r="AW169" s="13" t="s">
        <v>35</v>
      </c>
      <c r="AX169" s="13" t="s">
        <v>75</v>
      </c>
      <c r="AY169" s="218" t="s">
        <v>178</v>
      </c>
    </row>
    <row r="170" spans="2:65" s="13" customFormat="1" ht="11.25">
      <c r="B170" s="208"/>
      <c r="C170" s="209"/>
      <c r="D170" s="195" t="s">
        <v>189</v>
      </c>
      <c r="E170" s="210" t="s">
        <v>19</v>
      </c>
      <c r="F170" s="211" t="s">
        <v>6139</v>
      </c>
      <c r="G170" s="209"/>
      <c r="H170" s="212">
        <v>-5.2249999999999996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189</v>
      </c>
      <c r="AU170" s="218" t="s">
        <v>85</v>
      </c>
      <c r="AV170" s="13" t="s">
        <v>85</v>
      </c>
      <c r="AW170" s="13" t="s">
        <v>35</v>
      </c>
      <c r="AX170" s="13" t="s">
        <v>75</v>
      </c>
      <c r="AY170" s="218" t="s">
        <v>178</v>
      </c>
    </row>
    <row r="171" spans="2:65" s="13" customFormat="1" ht="11.25">
      <c r="B171" s="208"/>
      <c r="C171" s="209"/>
      <c r="D171" s="195" t="s">
        <v>189</v>
      </c>
      <c r="E171" s="210" t="s">
        <v>19</v>
      </c>
      <c r="F171" s="211" t="s">
        <v>6140</v>
      </c>
      <c r="G171" s="209"/>
      <c r="H171" s="212">
        <v>-5.96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189</v>
      </c>
      <c r="AU171" s="218" t="s">
        <v>85</v>
      </c>
      <c r="AV171" s="13" t="s">
        <v>85</v>
      </c>
      <c r="AW171" s="13" t="s">
        <v>35</v>
      </c>
      <c r="AX171" s="13" t="s">
        <v>75</v>
      </c>
      <c r="AY171" s="218" t="s">
        <v>178</v>
      </c>
    </row>
    <row r="172" spans="2:65" s="14" customFormat="1" ht="11.25">
      <c r="B172" s="219"/>
      <c r="C172" s="220"/>
      <c r="D172" s="195" t="s">
        <v>189</v>
      </c>
      <c r="E172" s="221" t="s">
        <v>19</v>
      </c>
      <c r="F172" s="222" t="s">
        <v>258</v>
      </c>
      <c r="G172" s="220"/>
      <c r="H172" s="223">
        <v>36.643000000000001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189</v>
      </c>
      <c r="AU172" s="229" t="s">
        <v>85</v>
      </c>
      <c r="AV172" s="14" t="s">
        <v>185</v>
      </c>
      <c r="AW172" s="14" t="s">
        <v>35</v>
      </c>
      <c r="AX172" s="14" t="s">
        <v>83</v>
      </c>
      <c r="AY172" s="229" t="s">
        <v>178</v>
      </c>
    </row>
    <row r="173" spans="2:65" s="1" customFormat="1" ht="16.5" customHeight="1">
      <c r="B173" s="35"/>
      <c r="C173" s="183" t="s">
        <v>259</v>
      </c>
      <c r="D173" s="183" t="s">
        <v>180</v>
      </c>
      <c r="E173" s="184" t="s">
        <v>3878</v>
      </c>
      <c r="F173" s="185" t="s">
        <v>3879</v>
      </c>
      <c r="G173" s="186" t="s">
        <v>226</v>
      </c>
      <c r="H173" s="187">
        <v>41.508000000000003</v>
      </c>
      <c r="I173" s="188"/>
      <c r="J173" s="189">
        <f>ROUND(I173*H173,2)</f>
        <v>0</v>
      </c>
      <c r="K173" s="185" t="s">
        <v>184</v>
      </c>
      <c r="L173" s="39"/>
      <c r="M173" s="190" t="s">
        <v>19</v>
      </c>
      <c r="N173" s="191" t="s">
        <v>46</v>
      </c>
      <c r="O173" s="61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AR173" s="18" t="s">
        <v>185</v>
      </c>
      <c r="AT173" s="18" t="s">
        <v>180</v>
      </c>
      <c r="AU173" s="18" t="s">
        <v>85</v>
      </c>
      <c r="AY173" s="18" t="s">
        <v>178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83</v>
      </c>
      <c r="BK173" s="194">
        <f>ROUND(I173*H173,2)</f>
        <v>0</v>
      </c>
      <c r="BL173" s="18" t="s">
        <v>185</v>
      </c>
      <c r="BM173" s="18" t="s">
        <v>6141</v>
      </c>
    </row>
    <row r="174" spans="2:65" s="1" customFormat="1" ht="11.25">
      <c r="B174" s="35"/>
      <c r="C174" s="36"/>
      <c r="D174" s="195" t="s">
        <v>187</v>
      </c>
      <c r="E174" s="36"/>
      <c r="F174" s="196" t="s">
        <v>3881</v>
      </c>
      <c r="G174" s="36"/>
      <c r="H174" s="36"/>
      <c r="I174" s="113"/>
      <c r="J174" s="36"/>
      <c r="K174" s="36"/>
      <c r="L174" s="39"/>
      <c r="M174" s="197"/>
      <c r="N174" s="61"/>
      <c r="O174" s="61"/>
      <c r="P174" s="61"/>
      <c r="Q174" s="61"/>
      <c r="R174" s="61"/>
      <c r="S174" s="61"/>
      <c r="T174" s="62"/>
      <c r="AT174" s="18" t="s">
        <v>187</v>
      </c>
      <c r="AU174" s="18" t="s">
        <v>85</v>
      </c>
    </row>
    <row r="175" spans="2:65" s="12" customFormat="1" ht="11.25">
      <c r="B175" s="198"/>
      <c r="C175" s="199"/>
      <c r="D175" s="195" t="s">
        <v>189</v>
      </c>
      <c r="E175" s="200" t="s">
        <v>19</v>
      </c>
      <c r="F175" s="201" t="s">
        <v>6142</v>
      </c>
      <c r="G175" s="199"/>
      <c r="H175" s="200" t="s">
        <v>19</v>
      </c>
      <c r="I175" s="202"/>
      <c r="J175" s="199"/>
      <c r="K175" s="199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189</v>
      </c>
      <c r="AU175" s="207" t="s">
        <v>85</v>
      </c>
      <c r="AV175" s="12" t="s">
        <v>83</v>
      </c>
      <c r="AW175" s="12" t="s">
        <v>35</v>
      </c>
      <c r="AX175" s="12" t="s">
        <v>75</v>
      </c>
      <c r="AY175" s="207" t="s">
        <v>178</v>
      </c>
    </row>
    <row r="176" spans="2:65" s="13" customFormat="1" ht="11.25">
      <c r="B176" s="208"/>
      <c r="C176" s="209"/>
      <c r="D176" s="195" t="s">
        <v>189</v>
      </c>
      <c r="E176" s="210" t="s">
        <v>19</v>
      </c>
      <c r="F176" s="211" t="s">
        <v>6143</v>
      </c>
      <c r="G176" s="209"/>
      <c r="H176" s="212">
        <v>4.8650000000000002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189</v>
      </c>
      <c r="AU176" s="218" t="s">
        <v>85</v>
      </c>
      <c r="AV176" s="13" t="s">
        <v>85</v>
      </c>
      <c r="AW176" s="13" t="s">
        <v>35</v>
      </c>
      <c r="AX176" s="13" t="s">
        <v>75</v>
      </c>
      <c r="AY176" s="218" t="s">
        <v>178</v>
      </c>
    </row>
    <row r="177" spans="2:65" s="13" customFormat="1" ht="11.25">
      <c r="B177" s="208"/>
      <c r="C177" s="209"/>
      <c r="D177" s="195" t="s">
        <v>189</v>
      </c>
      <c r="E177" s="210" t="s">
        <v>19</v>
      </c>
      <c r="F177" s="211" t="s">
        <v>6144</v>
      </c>
      <c r="G177" s="209"/>
      <c r="H177" s="212">
        <v>36.643000000000001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189</v>
      </c>
      <c r="AU177" s="218" t="s">
        <v>85</v>
      </c>
      <c r="AV177" s="13" t="s">
        <v>85</v>
      </c>
      <c r="AW177" s="13" t="s">
        <v>35</v>
      </c>
      <c r="AX177" s="13" t="s">
        <v>75</v>
      </c>
      <c r="AY177" s="218" t="s">
        <v>178</v>
      </c>
    </row>
    <row r="178" spans="2:65" s="14" customFormat="1" ht="11.25">
      <c r="B178" s="219"/>
      <c r="C178" s="220"/>
      <c r="D178" s="195" t="s">
        <v>189</v>
      </c>
      <c r="E178" s="221" t="s">
        <v>19</v>
      </c>
      <c r="F178" s="222" t="s">
        <v>258</v>
      </c>
      <c r="G178" s="220"/>
      <c r="H178" s="223">
        <v>41.508000000000003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189</v>
      </c>
      <c r="AU178" s="229" t="s">
        <v>85</v>
      </c>
      <c r="AV178" s="14" t="s">
        <v>185</v>
      </c>
      <c r="AW178" s="14" t="s">
        <v>35</v>
      </c>
      <c r="AX178" s="14" t="s">
        <v>83</v>
      </c>
      <c r="AY178" s="229" t="s">
        <v>178</v>
      </c>
    </row>
    <row r="179" spans="2:65" s="1" customFormat="1" ht="16.5" customHeight="1">
      <c r="B179" s="35"/>
      <c r="C179" s="183" t="s">
        <v>266</v>
      </c>
      <c r="D179" s="183" t="s">
        <v>180</v>
      </c>
      <c r="E179" s="184" t="s">
        <v>6145</v>
      </c>
      <c r="F179" s="185" t="s">
        <v>6146</v>
      </c>
      <c r="G179" s="186" t="s">
        <v>226</v>
      </c>
      <c r="H179" s="187">
        <v>5.2249999999999996</v>
      </c>
      <c r="I179" s="188"/>
      <c r="J179" s="189">
        <f>ROUND(I179*H179,2)</f>
        <v>0</v>
      </c>
      <c r="K179" s="185" t="s">
        <v>184</v>
      </c>
      <c r="L179" s="39"/>
      <c r="M179" s="190" t="s">
        <v>19</v>
      </c>
      <c r="N179" s="191" t="s">
        <v>46</v>
      </c>
      <c r="O179" s="61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8" t="s">
        <v>185</v>
      </c>
      <c r="AT179" s="18" t="s">
        <v>180</v>
      </c>
      <c r="AU179" s="18" t="s">
        <v>85</v>
      </c>
      <c r="AY179" s="18" t="s">
        <v>178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83</v>
      </c>
      <c r="BK179" s="194">
        <f>ROUND(I179*H179,2)</f>
        <v>0</v>
      </c>
      <c r="BL179" s="18" t="s">
        <v>185</v>
      </c>
      <c r="BM179" s="18" t="s">
        <v>6147</v>
      </c>
    </row>
    <row r="180" spans="2:65" s="1" customFormat="1" ht="19.5">
      <c r="B180" s="35"/>
      <c r="C180" s="36"/>
      <c r="D180" s="195" t="s">
        <v>187</v>
      </c>
      <c r="E180" s="36"/>
      <c r="F180" s="196" t="s">
        <v>6148</v>
      </c>
      <c r="G180" s="36"/>
      <c r="H180" s="36"/>
      <c r="I180" s="113"/>
      <c r="J180" s="36"/>
      <c r="K180" s="36"/>
      <c r="L180" s="39"/>
      <c r="M180" s="197"/>
      <c r="N180" s="61"/>
      <c r="O180" s="61"/>
      <c r="P180" s="61"/>
      <c r="Q180" s="61"/>
      <c r="R180" s="61"/>
      <c r="S180" s="61"/>
      <c r="T180" s="62"/>
      <c r="AT180" s="18" t="s">
        <v>187</v>
      </c>
      <c r="AU180" s="18" t="s">
        <v>85</v>
      </c>
    </row>
    <row r="181" spans="2:65" s="12" customFormat="1" ht="11.25">
      <c r="B181" s="198"/>
      <c r="C181" s="199"/>
      <c r="D181" s="195" t="s">
        <v>189</v>
      </c>
      <c r="E181" s="200" t="s">
        <v>19</v>
      </c>
      <c r="F181" s="201" t="s">
        <v>6149</v>
      </c>
      <c r="G181" s="199"/>
      <c r="H181" s="200" t="s">
        <v>19</v>
      </c>
      <c r="I181" s="202"/>
      <c r="J181" s="199"/>
      <c r="K181" s="199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189</v>
      </c>
      <c r="AU181" s="207" t="s">
        <v>85</v>
      </c>
      <c r="AV181" s="12" t="s">
        <v>83</v>
      </c>
      <c r="AW181" s="12" t="s">
        <v>35</v>
      </c>
      <c r="AX181" s="12" t="s">
        <v>75</v>
      </c>
      <c r="AY181" s="207" t="s">
        <v>178</v>
      </c>
    </row>
    <row r="182" spans="2:65" s="13" customFormat="1" ht="11.25">
      <c r="B182" s="208"/>
      <c r="C182" s="209"/>
      <c r="D182" s="195" t="s">
        <v>189</v>
      </c>
      <c r="E182" s="210" t="s">
        <v>19</v>
      </c>
      <c r="F182" s="211" t="s">
        <v>6150</v>
      </c>
      <c r="G182" s="209"/>
      <c r="H182" s="212">
        <v>5.2249999999999996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189</v>
      </c>
      <c r="AU182" s="218" t="s">
        <v>85</v>
      </c>
      <c r="AV182" s="13" t="s">
        <v>85</v>
      </c>
      <c r="AW182" s="13" t="s">
        <v>35</v>
      </c>
      <c r="AX182" s="13" t="s">
        <v>83</v>
      </c>
      <c r="AY182" s="218" t="s">
        <v>178</v>
      </c>
    </row>
    <row r="183" spans="2:65" s="1" customFormat="1" ht="16.5" customHeight="1">
      <c r="B183" s="35"/>
      <c r="C183" s="183" t="s">
        <v>276</v>
      </c>
      <c r="D183" s="183" t="s">
        <v>180</v>
      </c>
      <c r="E183" s="184" t="s">
        <v>6151</v>
      </c>
      <c r="F183" s="185" t="s">
        <v>6152</v>
      </c>
      <c r="G183" s="186" t="s">
        <v>183</v>
      </c>
      <c r="H183" s="187">
        <v>11</v>
      </c>
      <c r="I183" s="188"/>
      <c r="J183" s="189">
        <f>ROUND(I183*H183,2)</f>
        <v>0</v>
      </c>
      <c r="K183" s="185" t="s">
        <v>184</v>
      </c>
      <c r="L183" s="39"/>
      <c r="M183" s="190" t="s">
        <v>19</v>
      </c>
      <c r="N183" s="191" t="s">
        <v>46</v>
      </c>
      <c r="O183" s="61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18" t="s">
        <v>185</v>
      </c>
      <c r="AT183" s="18" t="s">
        <v>180</v>
      </c>
      <c r="AU183" s="18" t="s">
        <v>85</v>
      </c>
      <c r="AY183" s="18" t="s">
        <v>178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83</v>
      </c>
      <c r="BK183" s="194">
        <f>ROUND(I183*H183,2)</f>
        <v>0</v>
      </c>
      <c r="BL183" s="18" t="s">
        <v>185</v>
      </c>
      <c r="BM183" s="18" t="s">
        <v>6153</v>
      </c>
    </row>
    <row r="184" spans="2:65" s="1" customFormat="1" ht="11.25">
      <c r="B184" s="35"/>
      <c r="C184" s="36"/>
      <c r="D184" s="195" t="s">
        <v>187</v>
      </c>
      <c r="E184" s="36"/>
      <c r="F184" s="196" t="s">
        <v>6154</v>
      </c>
      <c r="G184" s="36"/>
      <c r="H184" s="36"/>
      <c r="I184" s="113"/>
      <c r="J184" s="36"/>
      <c r="K184" s="36"/>
      <c r="L184" s="39"/>
      <c r="M184" s="197"/>
      <c r="N184" s="61"/>
      <c r="O184" s="61"/>
      <c r="P184" s="61"/>
      <c r="Q184" s="61"/>
      <c r="R184" s="61"/>
      <c r="S184" s="61"/>
      <c r="T184" s="62"/>
      <c r="AT184" s="18" t="s">
        <v>187</v>
      </c>
      <c r="AU184" s="18" t="s">
        <v>85</v>
      </c>
    </row>
    <row r="185" spans="2:65" s="12" customFormat="1" ht="11.25">
      <c r="B185" s="198"/>
      <c r="C185" s="199"/>
      <c r="D185" s="195" t="s">
        <v>189</v>
      </c>
      <c r="E185" s="200" t="s">
        <v>19</v>
      </c>
      <c r="F185" s="201" t="s">
        <v>6155</v>
      </c>
      <c r="G185" s="199"/>
      <c r="H185" s="200" t="s">
        <v>19</v>
      </c>
      <c r="I185" s="202"/>
      <c r="J185" s="199"/>
      <c r="K185" s="199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189</v>
      </c>
      <c r="AU185" s="207" t="s">
        <v>85</v>
      </c>
      <c r="AV185" s="12" t="s">
        <v>83</v>
      </c>
      <c r="AW185" s="12" t="s">
        <v>35</v>
      </c>
      <c r="AX185" s="12" t="s">
        <v>75</v>
      </c>
      <c r="AY185" s="207" t="s">
        <v>178</v>
      </c>
    </row>
    <row r="186" spans="2:65" s="13" customFormat="1" ht="11.25">
      <c r="B186" s="208"/>
      <c r="C186" s="209"/>
      <c r="D186" s="195" t="s">
        <v>189</v>
      </c>
      <c r="E186" s="210" t="s">
        <v>19</v>
      </c>
      <c r="F186" s="211" t="s">
        <v>6156</v>
      </c>
      <c r="G186" s="209"/>
      <c r="H186" s="212">
        <v>11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189</v>
      </c>
      <c r="AU186" s="218" t="s">
        <v>85</v>
      </c>
      <c r="AV186" s="13" t="s">
        <v>85</v>
      </c>
      <c r="AW186" s="13" t="s">
        <v>35</v>
      </c>
      <c r="AX186" s="13" t="s">
        <v>83</v>
      </c>
      <c r="AY186" s="218" t="s">
        <v>178</v>
      </c>
    </row>
    <row r="187" spans="2:65" s="1" customFormat="1" ht="16.5" customHeight="1">
      <c r="B187" s="35"/>
      <c r="C187" s="183" t="s">
        <v>8</v>
      </c>
      <c r="D187" s="183" t="s">
        <v>180</v>
      </c>
      <c r="E187" s="184" t="s">
        <v>702</v>
      </c>
      <c r="F187" s="185" t="s">
        <v>703</v>
      </c>
      <c r="G187" s="186" t="s">
        <v>226</v>
      </c>
      <c r="H187" s="187">
        <v>41.508000000000003</v>
      </c>
      <c r="I187" s="188"/>
      <c r="J187" s="189">
        <f>ROUND(I187*H187,2)</f>
        <v>0</v>
      </c>
      <c r="K187" s="185" t="s">
        <v>184</v>
      </c>
      <c r="L187" s="39"/>
      <c r="M187" s="190" t="s">
        <v>19</v>
      </c>
      <c r="N187" s="191" t="s">
        <v>46</v>
      </c>
      <c r="O187" s="61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8" t="s">
        <v>185</v>
      </c>
      <c r="AT187" s="18" t="s">
        <v>180</v>
      </c>
      <c r="AU187" s="18" t="s">
        <v>85</v>
      </c>
      <c r="AY187" s="18" t="s">
        <v>178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83</v>
      </c>
      <c r="BK187" s="194">
        <f>ROUND(I187*H187,2)</f>
        <v>0</v>
      </c>
      <c r="BL187" s="18" t="s">
        <v>185</v>
      </c>
      <c r="BM187" s="18" t="s">
        <v>6157</v>
      </c>
    </row>
    <row r="188" spans="2:65" s="1" customFormat="1" ht="11.25">
      <c r="B188" s="35"/>
      <c r="C188" s="36"/>
      <c r="D188" s="195" t="s">
        <v>187</v>
      </c>
      <c r="E188" s="36"/>
      <c r="F188" s="196" t="s">
        <v>703</v>
      </c>
      <c r="G188" s="36"/>
      <c r="H188" s="36"/>
      <c r="I188" s="113"/>
      <c r="J188" s="36"/>
      <c r="K188" s="36"/>
      <c r="L188" s="39"/>
      <c r="M188" s="197"/>
      <c r="N188" s="61"/>
      <c r="O188" s="61"/>
      <c r="P188" s="61"/>
      <c r="Q188" s="61"/>
      <c r="R188" s="61"/>
      <c r="S188" s="61"/>
      <c r="T188" s="62"/>
      <c r="AT188" s="18" t="s">
        <v>187</v>
      </c>
      <c r="AU188" s="18" t="s">
        <v>85</v>
      </c>
    </row>
    <row r="189" spans="2:65" s="12" customFormat="1" ht="11.25">
      <c r="B189" s="198"/>
      <c r="C189" s="199"/>
      <c r="D189" s="195" t="s">
        <v>189</v>
      </c>
      <c r="E189" s="200" t="s">
        <v>19</v>
      </c>
      <c r="F189" s="201" t="s">
        <v>6158</v>
      </c>
      <c r="G189" s="199"/>
      <c r="H189" s="200" t="s">
        <v>19</v>
      </c>
      <c r="I189" s="202"/>
      <c r="J189" s="199"/>
      <c r="K189" s="199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189</v>
      </c>
      <c r="AU189" s="207" t="s">
        <v>85</v>
      </c>
      <c r="AV189" s="12" t="s">
        <v>83</v>
      </c>
      <c r="AW189" s="12" t="s">
        <v>35</v>
      </c>
      <c r="AX189" s="12" t="s">
        <v>75</v>
      </c>
      <c r="AY189" s="207" t="s">
        <v>178</v>
      </c>
    </row>
    <row r="190" spans="2:65" s="13" customFormat="1" ht="11.25">
      <c r="B190" s="208"/>
      <c r="C190" s="209"/>
      <c r="D190" s="195" t="s">
        <v>189</v>
      </c>
      <c r="E190" s="210" t="s">
        <v>19</v>
      </c>
      <c r="F190" s="211" t="s">
        <v>6136</v>
      </c>
      <c r="G190" s="209"/>
      <c r="H190" s="212">
        <v>4.8650000000000002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189</v>
      </c>
      <c r="AU190" s="218" t="s">
        <v>85</v>
      </c>
      <c r="AV190" s="13" t="s">
        <v>85</v>
      </c>
      <c r="AW190" s="13" t="s">
        <v>35</v>
      </c>
      <c r="AX190" s="13" t="s">
        <v>75</v>
      </c>
      <c r="AY190" s="218" t="s">
        <v>178</v>
      </c>
    </row>
    <row r="191" spans="2:65" s="12" customFormat="1" ht="11.25">
      <c r="B191" s="198"/>
      <c r="C191" s="199"/>
      <c r="D191" s="195" t="s">
        <v>189</v>
      </c>
      <c r="E191" s="200" t="s">
        <v>19</v>
      </c>
      <c r="F191" s="201" t="s">
        <v>3887</v>
      </c>
      <c r="G191" s="199"/>
      <c r="H191" s="200" t="s">
        <v>19</v>
      </c>
      <c r="I191" s="202"/>
      <c r="J191" s="199"/>
      <c r="K191" s="199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189</v>
      </c>
      <c r="AU191" s="207" t="s">
        <v>85</v>
      </c>
      <c r="AV191" s="12" t="s">
        <v>83</v>
      </c>
      <c r="AW191" s="12" t="s">
        <v>35</v>
      </c>
      <c r="AX191" s="12" t="s">
        <v>75</v>
      </c>
      <c r="AY191" s="207" t="s">
        <v>178</v>
      </c>
    </row>
    <row r="192" spans="2:65" s="13" customFormat="1" ht="11.25">
      <c r="B192" s="208"/>
      <c r="C192" s="209"/>
      <c r="D192" s="195" t="s">
        <v>189</v>
      </c>
      <c r="E192" s="210" t="s">
        <v>19</v>
      </c>
      <c r="F192" s="211" t="s">
        <v>6159</v>
      </c>
      <c r="G192" s="209"/>
      <c r="H192" s="212">
        <v>36.643000000000001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189</v>
      </c>
      <c r="AU192" s="218" t="s">
        <v>85</v>
      </c>
      <c r="AV192" s="13" t="s">
        <v>85</v>
      </c>
      <c r="AW192" s="13" t="s">
        <v>35</v>
      </c>
      <c r="AX192" s="13" t="s">
        <v>75</v>
      </c>
      <c r="AY192" s="218" t="s">
        <v>178</v>
      </c>
    </row>
    <row r="193" spans="2:65" s="14" customFormat="1" ht="11.25">
      <c r="B193" s="219"/>
      <c r="C193" s="220"/>
      <c r="D193" s="195" t="s">
        <v>189</v>
      </c>
      <c r="E193" s="221" t="s">
        <v>19</v>
      </c>
      <c r="F193" s="222" t="s">
        <v>258</v>
      </c>
      <c r="G193" s="220"/>
      <c r="H193" s="223">
        <v>41.508000000000003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189</v>
      </c>
      <c r="AU193" s="229" t="s">
        <v>85</v>
      </c>
      <c r="AV193" s="14" t="s">
        <v>185</v>
      </c>
      <c r="AW193" s="14" t="s">
        <v>35</v>
      </c>
      <c r="AX193" s="14" t="s">
        <v>83</v>
      </c>
      <c r="AY193" s="229" t="s">
        <v>178</v>
      </c>
    </row>
    <row r="194" spans="2:65" s="1" customFormat="1" ht="22.5" customHeight="1">
      <c r="B194" s="35"/>
      <c r="C194" s="183" t="s">
        <v>288</v>
      </c>
      <c r="D194" s="183" t="s">
        <v>180</v>
      </c>
      <c r="E194" s="184" t="s">
        <v>708</v>
      </c>
      <c r="F194" s="185" t="s">
        <v>709</v>
      </c>
      <c r="G194" s="186" t="s">
        <v>362</v>
      </c>
      <c r="H194" s="187">
        <v>58.628999999999998</v>
      </c>
      <c r="I194" s="188"/>
      <c r="J194" s="189">
        <f>ROUND(I194*H194,2)</f>
        <v>0</v>
      </c>
      <c r="K194" s="185" t="s">
        <v>487</v>
      </c>
      <c r="L194" s="39"/>
      <c r="M194" s="190" t="s">
        <v>19</v>
      </c>
      <c r="N194" s="191" t="s">
        <v>46</v>
      </c>
      <c r="O194" s="6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8" t="s">
        <v>185</v>
      </c>
      <c r="AT194" s="18" t="s">
        <v>180</v>
      </c>
      <c r="AU194" s="18" t="s">
        <v>85</v>
      </c>
      <c r="AY194" s="18" t="s">
        <v>178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83</v>
      </c>
      <c r="BK194" s="194">
        <f>ROUND(I194*H194,2)</f>
        <v>0</v>
      </c>
      <c r="BL194" s="18" t="s">
        <v>185</v>
      </c>
      <c r="BM194" s="18" t="s">
        <v>6160</v>
      </c>
    </row>
    <row r="195" spans="2:65" s="1" customFormat="1" ht="11.25">
      <c r="B195" s="35"/>
      <c r="C195" s="36"/>
      <c r="D195" s="195" t="s">
        <v>187</v>
      </c>
      <c r="E195" s="36"/>
      <c r="F195" s="196" t="s">
        <v>427</v>
      </c>
      <c r="G195" s="36"/>
      <c r="H195" s="36"/>
      <c r="I195" s="113"/>
      <c r="J195" s="36"/>
      <c r="K195" s="36"/>
      <c r="L195" s="39"/>
      <c r="M195" s="197"/>
      <c r="N195" s="61"/>
      <c r="O195" s="61"/>
      <c r="P195" s="61"/>
      <c r="Q195" s="61"/>
      <c r="R195" s="61"/>
      <c r="S195" s="61"/>
      <c r="T195" s="62"/>
      <c r="AT195" s="18" t="s">
        <v>187</v>
      </c>
      <c r="AU195" s="18" t="s">
        <v>85</v>
      </c>
    </row>
    <row r="196" spans="2:65" s="12" customFormat="1" ht="11.25">
      <c r="B196" s="198"/>
      <c r="C196" s="199"/>
      <c r="D196" s="195" t="s">
        <v>189</v>
      </c>
      <c r="E196" s="200" t="s">
        <v>19</v>
      </c>
      <c r="F196" s="201" t="s">
        <v>711</v>
      </c>
      <c r="G196" s="199"/>
      <c r="H196" s="200" t="s">
        <v>19</v>
      </c>
      <c r="I196" s="202"/>
      <c r="J196" s="199"/>
      <c r="K196" s="199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189</v>
      </c>
      <c r="AU196" s="207" t="s">
        <v>85</v>
      </c>
      <c r="AV196" s="12" t="s">
        <v>83</v>
      </c>
      <c r="AW196" s="12" t="s">
        <v>35</v>
      </c>
      <c r="AX196" s="12" t="s">
        <v>75</v>
      </c>
      <c r="AY196" s="207" t="s">
        <v>178</v>
      </c>
    </row>
    <row r="197" spans="2:65" s="13" customFormat="1" ht="11.25">
      <c r="B197" s="208"/>
      <c r="C197" s="209"/>
      <c r="D197" s="195" t="s">
        <v>189</v>
      </c>
      <c r="E197" s="210" t="s">
        <v>19</v>
      </c>
      <c r="F197" s="211" t="s">
        <v>6161</v>
      </c>
      <c r="G197" s="209"/>
      <c r="H197" s="212">
        <v>58.628999999999998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189</v>
      </c>
      <c r="AU197" s="218" t="s">
        <v>85</v>
      </c>
      <c r="AV197" s="13" t="s">
        <v>85</v>
      </c>
      <c r="AW197" s="13" t="s">
        <v>35</v>
      </c>
      <c r="AX197" s="13" t="s">
        <v>83</v>
      </c>
      <c r="AY197" s="218" t="s">
        <v>178</v>
      </c>
    </row>
    <row r="198" spans="2:65" s="1" customFormat="1" ht="16.5" customHeight="1">
      <c r="B198" s="35"/>
      <c r="C198" s="183" t="s">
        <v>295</v>
      </c>
      <c r="D198" s="183" t="s">
        <v>180</v>
      </c>
      <c r="E198" s="184" t="s">
        <v>713</v>
      </c>
      <c r="F198" s="185" t="s">
        <v>714</v>
      </c>
      <c r="G198" s="186" t="s">
        <v>226</v>
      </c>
      <c r="H198" s="187">
        <v>5.96</v>
      </c>
      <c r="I198" s="188"/>
      <c r="J198" s="189">
        <f>ROUND(I198*H198,2)</f>
        <v>0</v>
      </c>
      <c r="K198" s="185" t="s">
        <v>184</v>
      </c>
      <c r="L198" s="39"/>
      <c r="M198" s="190" t="s">
        <v>19</v>
      </c>
      <c r="N198" s="191" t="s">
        <v>46</v>
      </c>
      <c r="O198" s="61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AR198" s="18" t="s">
        <v>185</v>
      </c>
      <c r="AT198" s="18" t="s">
        <v>180</v>
      </c>
      <c r="AU198" s="18" t="s">
        <v>85</v>
      </c>
      <c r="AY198" s="18" t="s">
        <v>178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83</v>
      </c>
      <c r="BK198" s="194">
        <f>ROUND(I198*H198,2)</f>
        <v>0</v>
      </c>
      <c r="BL198" s="18" t="s">
        <v>185</v>
      </c>
      <c r="BM198" s="18" t="s">
        <v>6162</v>
      </c>
    </row>
    <row r="199" spans="2:65" s="1" customFormat="1" ht="19.5">
      <c r="B199" s="35"/>
      <c r="C199" s="36"/>
      <c r="D199" s="195" t="s">
        <v>187</v>
      </c>
      <c r="E199" s="36"/>
      <c r="F199" s="196" t="s">
        <v>716</v>
      </c>
      <c r="G199" s="36"/>
      <c r="H199" s="36"/>
      <c r="I199" s="113"/>
      <c r="J199" s="36"/>
      <c r="K199" s="36"/>
      <c r="L199" s="39"/>
      <c r="M199" s="197"/>
      <c r="N199" s="61"/>
      <c r="O199" s="61"/>
      <c r="P199" s="61"/>
      <c r="Q199" s="61"/>
      <c r="R199" s="61"/>
      <c r="S199" s="61"/>
      <c r="T199" s="62"/>
      <c r="AT199" s="18" t="s">
        <v>187</v>
      </c>
      <c r="AU199" s="18" t="s">
        <v>85</v>
      </c>
    </row>
    <row r="200" spans="2:65" s="12" customFormat="1" ht="11.25">
      <c r="B200" s="198"/>
      <c r="C200" s="199"/>
      <c r="D200" s="195" t="s">
        <v>189</v>
      </c>
      <c r="E200" s="200" t="s">
        <v>19</v>
      </c>
      <c r="F200" s="201" t="s">
        <v>6163</v>
      </c>
      <c r="G200" s="199"/>
      <c r="H200" s="200" t="s">
        <v>19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189</v>
      </c>
      <c r="AU200" s="207" t="s">
        <v>85</v>
      </c>
      <c r="AV200" s="12" t="s">
        <v>83</v>
      </c>
      <c r="AW200" s="12" t="s">
        <v>35</v>
      </c>
      <c r="AX200" s="12" t="s">
        <v>75</v>
      </c>
      <c r="AY200" s="207" t="s">
        <v>178</v>
      </c>
    </row>
    <row r="201" spans="2:65" s="12" customFormat="1" ht="11.25">
      <c r="B201" s="198"/>
      <c r="C201" s="199"/>
      <c r="D201" s="195" t="s">
        <v>189</v>
      </c>
      <c r="E201" s="200" t="s">
        <v>19</v>
      </c>
      <c r="F201" s="201" t="s">
        <v>6164</v>
      </c>
      <c r="G201" s="199"/>
      <c r="H201" s="200" t="s">
        <v>19</v>
      </c>
      <c r="I201" s="202"/>
      <c r="J201" s="199"/>
      <c r="K201" s="199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189</v>
      </c>
      <c r="AU201" s="207" t="s">
        <v>85</v>
      </c>
      <c r="AV201" s="12" t="s">
        <v>83</v>
      </c>
      <c r="AW201" s="12" t="s">
        <v>35</v>
      </c>
      <c r="AX201" s="12" t="s">
        <v>75</v>
      </c>
      <c r="AY201" s="207" t="s">
        <v>178</v>
      </c>
    </row>
    <row r="202" spans="2:65" s="13" customFormat="1" ht="11.25">
      <c r="B202" s="208"/>
      <c r="C202" s="209"/>
      <c r="D202" s="195" t="s">
        <v>189</v>
      </c>
      <c r="E202" s="210" t="s">
        <v>19</v>
      </c>
      <c r="F202" s="211" t="s">
        <v>6165</v>
      </c>
      <c r="G202" s="209"/>
      <c r="H202" s="212">
        <v>1.7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189</v>
      </c>
      <c r="AU202" s="218" t="s">
        <v>85</v>
      </c>
      <c r="AV202" s="13" t="s">
        <v>85</v>
      </c>
      <c r="AW202" s="13" t="s">
        <v>35</v>
      </c>
      <c r="AX202" s="13" t="s">
        <v>75</v>
      </c>
      <c r="AY202" s="218" t="s">
        <v>178</v>
      </c>
    </row>
    <row r="203" spans="2:65" s="12" customFormat="1" ht="11.25">
      <c r="B203" s="198"/>
      <c r="C203" s="199"/>
      <c r="D203" s="195" t="s">
        <v>189</v>
      </c>
      <c r="E203" s="200" t="s">
        <v>19</v>
      </c>
      <c r="F203" s="201" t="s">
        <v>6166</v>
      </c>
      <c r="G203" s="199"/>
      <c r="H203" s="200" t="s">
        <v>19</v>
      </c>
      <c r="I203" s="202"/>
      <c r="J203" s="199"/>
      <c r="K203" s="199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189</v>
      </c>
      <c r="AU203" s="207" t="s">
        <v>85</v>
      </c>
      <c r="AV203" s="12" t="s">
        <v>83</v>
      </c>
      <c r="AW203" s="12" t="s">
        <v>35</v>
      </c>
      <c r="AX203" s="12" t="s">
        <v>75</v>
      </c>
      <c r="AY203" s="207" t="s">
        <v>178</v>
      </c>
    </row>
    <row r="204" spans="2:65" s="13" customFormat="1" ht="11.25">
      <c r="B204" s="208"/>
      <c r="C204" s="209"/>
      <c r="D204" s="195" t="s">
        <v>189</v>
      </c>
      <c r="E204" s="210" t="s">
        <v>19</v>
      </c>
      <c r="F204" s="211" t="s">
        <v>6167</v>
      </c>
      <c r="G204" s="209"/>
      <c r="H204" s="212">
        <v>1.78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189</v>
      </c>
      <c r="AU204" s="218" t="s">
        <v>85</v>
      </c>
      <c r="AV204" s="13" t="s">
        <v>85</v>
      </c>
      <c r="AW204" s="13" t="s">
        <v>35</v>
      </c>
      <c r="AX204" s="13" t="s">
        <v>75</v>
      </c>
      <c r="AY204" s="218" t="s">
        <v>178</v>
      </c>
    </row>
    <row r="205" spans="2:65" s="12" customFormat="1" ht="11.25">
      <c r="B205" s="198"/>
      <c r="C205" s="199"/>
      <c r="D205" s="195" t="s">
        <v>189</v>
      </c>
      <c r="E205" s="200" t="s">
        <v>19</v>
      </c>
      <c r="F205" s="201" t="s">
        <v>6083</v>
      </c>
      <c r="G205" s="199"/>
      <c r="H205" s="200" t="s">
        <v>19</v>
      </c>
      <c r="I205" s="202"/>
      <c r="J205" s="199"/>
      <c r="K205" s="199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189</v>
      </c>
      <c r="AU205" s="207" t="s">
        <v>85</v>
      </c>
      <c r="AV205" s="12" t="s">
        <v>83</v>
      </c>
      <c r="AW205" s="12" t="s">
        <v>35</v>
      </c>
      <c r="AX205" s="12" t="s">
        <v>75</v>
      </c>
      <c r="AY205" s="207" t="s">
        <v>178</v>
      </c>
    </row>
    <row r="206" spans="2:65" s="13" customFormat="1" ht="11.25">
      <c r="B206" s="208"/>
      <c r="C206" s="209"/>
      <c r="D206" s="195" t="s">
        <v>189</v>
      </c>
      <c r="E206" s="210" t="s">
        <v>19</v>
      </c>
      <c r="F206" s="211" t="s">
        <v>6168</v>
      </c>
      <c r="G206" s="209"/>
      <c r="H206" s="212">
        <v>1.7749999999999999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189</v>
      </c>
      <c r="AU206" s="218" t="s">
        <v>85</v>
      </c>
      <c r="AV206" s="13" t="s">
        <v>85</v>
      </c>
      <c r="AW206" s="13" t="s">
        <v>35</v>
      </c>
      <c r="AX206" s="13" t="s">
        <v>75</v>
      </c>
      <c r="AY206" s="218" t="s">
        <v>178</v>
      </c>
    </row>
    <row r="207" spans="2:65" s="13" customFormat="1" ht="11.25">
      <c r="B207" s="208"/>
      <c r="C207" s="209"/>
      <c r="D207" s="195" t="s">
        <v>189</v>
      </c>
      <c r="E207" s="210" t="s">
        <v>19</v>
      </c>
      <c r="F207" s="211" t="s">
        <v>6169</v>
      </c>
      <c r="G207" s="209"/>
      <c r="H207" s="212">
        <v>0.375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189</v>
      </c>
      <c r="AU207" s="218" t="s">
        <v>85</v>
      </c>
      <c r="AV207" s="13" t="s">
        <v>85</v>
      </c>
      <c r="AW207" s="13" t="s">
        <v>35</v>
      </c>
      <c r="AX207" s="13" t="s">
        <v>75</v>
      </c>
      <c r="AY207" s="218" t="s">
        <v>178</v>
      </c>
    </row>
    <row r="208" spans="2:65" s="13" customFormat="1" ht="11.25">
      <c r="B208" s="208"/>
      <c r="C208" s="209"/>
      <c r="D208" s="195" t="s">
        <v>189</v>
      </c>
      <c r="E208" s="210" t="s">
        <v>19</v>
      </c>
      <c r="F208" s="211" t="s">
        <v>6170</v>
      </c>
      <c r="G208" s="209"/>
      <c r="H208" s="212">
        <v>0.33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189</v>
      </c>
      <c r="AU208" s="218" t="s">
        <v>85</v>
      </c>
      <c r="AV208" s="13" t="s">
        <v>85</v>
      </c>
      <c r="AW208" s="13" t="s">
        <v>35</v>
      </c>
      <c r="AX208" s="13" t="s">
        <v>75</v>
      </c>
      <c r="AY208" s="218" t="s">
        <v>178</v>
      </c>
    </row>
    <row r="209" spans="2:65" s="14" customFormat="1" ht="11.25">
      <c r="B209" s="219"/>
      <c r="C209" s="220"/>
      <c r="D209" s="195" t="s">
        <v>189</v>
      </c>
      <c r="E209" s="221" t="s">
        <v>19</v>
      </c>
      <c r="F209" s="222" t="s">
        <v>258</v>
      </c>
      <c r="G209" s="220"/>
      <c r="H209" s="223">
        <v>5.96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189</v>
      </c>
      <c r="AU209" s="229" t="s">
        <v>85</v>
      </c>
      <c r="AV209" s="14" t="s">
        <v>185</v>
      </c>
      <c r="AW209" s="14" t="s">
        <v>35</v>
      </c>
      <c r="AX209" s="14" t="s">
        <v>83</v>
      </c>
      <c r="AY209" s="229" t="s">
        <v>178</v>
      </c>
    </row>
    <row r="210" spans="2:65" s="1" customFormat="1" ht="16.5" customHeight="1">
      <c r="B210" s="35"/>
      <c r="C210" s="183" t="s">
        <v>302</v>
      </c>
      <c r="D210" s="183" t="s">
        <v>180</v>
      </c>
      <c r="E210" s="184" t="s">
        <v>721</v>
      </c>
      <c r="F210" s="185" t="s">
        <v>722</v>
      </c>
      <c r="G210" s="186" t="s">
        <v>183</v>
      </c>
      <c r="H210" s="187">
        <v>171.63499999999999</v>
      </c>
      <c r="I210" s="188"/>
      <c r="J210" s="189">
        <f>ROUND(I210*H210,2)</f>
        <v>0</v>
      </c>
      <c r="K210" s="185" t="s">
        <v>184</v>
      </c>
      <c r="L210" s="39"/>
      <c r="M210" s="190" t="s">
        <v>19</v>
      </c>
      <c r="N210" s="191" t="s">
        <v>46</v>
      </c>
      <c r="O210" s="61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8" t="s">
        <v>185</v>
      </c>
      <c r="AT210" s="18" t="s">
        <v>180</v>
      </c>
      <c r="AU210" s="18" t="s">
        <v>85</v>
      </c>
      <c r="AY210" s="18" t="s">
        <v>178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83</v>
      </c>
      <c r="BK210" s="194">
        <f>ROUND(I210*H210,2)</f>
        <v>0</v>
      </c>
      <c r="BL210" s="18" t="s">
        <v>185</v>
      </c>
      <c r="BM210" s="18" t="s">
        <v>6171</v>
      </c>
    </row>
    <row r="211" spans="2:65" s="1" customFormat="1" ht="11.25">
      <c r="B211" s="35"/>
      <c r="C211" s="36"/>
      <c r="D211" s="195" t="s">
        <v>187</v>
      </c>
      <c r="E211" s="36"/>
      <c r="F211" s="196" t="s">
        <v>724</v>
      </c>
      <c r="G211" s="36"/>
      <c r="H211" s="36"/>
      <c r="I211" s="113"/>
      <c r="J211" s="36"/>
      <c r="K211" s="36"/>
      <c r="L211" s="39"/>
      <c r="M211" s="197"/>
      <c r="N211" s="61"/>
      <c r="O211" s="61"/>
      <c r="P211" s="61"/>
      <c r="Q211" s="61"/>
      <c r="R211" s="61"/>
      <c r="S211" s="61"/>
      <c r="T211" s="62"/>
      <c r="AT211" s="18" t="s">
        <v>187</v>
      </c>
      <c r="AU211" s="18" t="s">
        <v>85</v>
      </c>
    </row>
    <row r="212" spans="2:65" s="12" customFormat="1" ht="11.25">
      <c r="B212" s="198"/>
      <c r="C212" s="199"/>
      <c r="D212" s="195" t="s">
        <v>189</v>
      </c>
      <c r="E212" s="200" t="s">
        <v>19</v>
      </c>
      <c r="F212" s="201" t="s">
        <v>6172</v>
      </c>
      <c r="G212" s="199"/>
      <c r="H212" s="200" t="s">
        <v>19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189</v>
      </c>
      <c r="AU212" s="207" t="s">
        <v>85</v>
      </c>
      <c r="AV212" s="12" t="s">
        <v>83</v>
      </c>
      <c r="AW212" s="12" t="s">
        <v>35</v>
      </c>
      <c r="AX212" s="12" t="s">
        <v>75</v>
      </c>
      <c r="AY212" s="207" t="s">
        <v>178</v>
      </c>
    </row>
    <row r="213" spans="2:65" s="12" customFormat="1" ht="11.25">
      <c r="B213" s="198"/>
      <c r="C213" s="199"/>
      <c r="D213" s="195" t="s">
        <v>189</v>
      </c>
      <c r="E213" s="200" t="s">
        <v>19</v>
      </c>
      <c r="F213" s="201" t="s">
        <v>6173</v>
      </c>
      <c r="G213" s="199"/>
      <c r="H213" s="200" t="s">
        <v>19</v>
      </c>
      <c r="I213" s="202"/>
      <c r="J213" s="199"/>
      <c r="K213" s="199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189</v>
      </c>
      <c r="AU213" s="207" t="s">
        <v>85</v>
      </c>
      <c r="AV213" s="12" t="s">
        <v>83</v>
      </c>
      <c r="AW213" s="12" t="s">
        <v>35</v>
      </c>
      <c r="AX213" s="12" t="s">
        <v>75</v>
      </c>
      <c r="AY213" s="207" t="s">
        <v>178</v>
      </c>
    </row>
    <row r="214" spans="2:65" s="13" customFormat="1" ht="11.25">
      <c r="B214" s="208"/>
      <c r="C214" s="209"/>
      <c r="D214" s="195" t="s">
        <v>189</v>
      </c>
      <c r="E214" s="210" t="s">
        <v>19</v>
      </c>
      <c r="F214" s="211" t="s">
        <v>6174</v>
      </c>
      <c r="G214" s="209"/>
      <c r="H214" s="212">
        <v>9.75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189</v>
      </c>
      <c r="AU214" s="218" t="s">
        <v>85</v>
      </c>
      <c r="AV214" s="13" t="s">
        <v>85</v>
      </c>
      <c r="AW214" s="13" t="s">
        <v>35</v>
      </c>
      <c r="AX214" s="13" t="s">
        <v>75</v>
      </c>
      <c r="AY214" s="218" t="s">
        <v>178</v>
      </c>
    </row>
    <row r="215" spans="2:65" s="12" customFormat="1" ht="11.25">
      <c r="B215" s="198"/>
      <c r="C215" s="199"/>
      <c r="D215" s="195" t="s">
        <v>189</v>
      </c>
      <c r="E215" s="200" t="s">
        <v>19</v>
      </c>
      <c r="F215" s="201" t="s">
        <v>6081</v>
      </c>
      <c r="G215" s="199"/>
      <c r="H215" s="200" t="s">
        <v>19</v>
      </c>
      <c r="I215" s="202"/>
      <c r="J215" s="199"/>
      <c r="K215" s="199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189</v>
      </c>
      <c r="AU215" s="207" t="s">
        <v>85</v>
      </c>
      <c r="AV215" s="12" t="s">
        <v>83</v>
      </c>
      <c r="AW215" s="12" t="s">
        <v>35</v>
      </c>
      <c r="AX215" s="12" t="s">
        <v>75</v>
      </c>
      <c r="AY215" s="207" t="s">
        <v>178</v>
      </c>
    </row>
    <row r="216" spans="2:65" s="13" customFormat="1" ht="11.25">
      <c r="B216" s="208"/>
      <c r="C216" s="209"/>
      <c r="D216" s="195" t="s">
        <v>189</v>
      </c>
      <c r="E216" s="210" t="s">
        <v>19</v>
      </c>
      <c r="F216" s="211" t="s">
        <v>6175</v>
      </c>
      <c r="G216" s="209"/>
      <c r="H216" s="212">
        <v>58.14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189</v>
      </c>
      <c r="AU216" s="218" t="s">
        <v>85</v>
      </c>
      <c r="AV216" s="13" t="s">
        <v>85</v>
      </c>
      <c r="AW216" s="13" t="s">
        <v>35</v>
      </c>
      <c r="AX216" s="13" t="s">
        <v>75</v>
      </c>
      <c r="AY216" s="218" t="s">
        <v>178</v>
      </c>
    </row>
    <row r="217" spans="2:65" s="12" customFormat="1" ht="11.25">
      <c r="B217" s="198"/>
      <c r="C217" s="199"/>
      <c r="D217" s="195" t="s">
        <v>189</v>
      </c>
      <c r="E217" s="200" t="s">
        <v>19</v>
      </c>
      <c r="F217" s="201" t="s">
        <v>6083</v>
      </c>
      <c r="G217" s="199"/>
      <c r="H217" s="200" t="s">
        <v>19</v>
      </c>
      <c r="I217" s="202"/>
      <c r="J217" s="199"/>
      <c r="K217" s="199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189</v>
      </c>
      <c r="AU217" s="207" t="s">
        <v>85</v>
      </c>
      <c r="AV217" s="12" t="s">
        <v>83</v>
      </c>
      <c r="AW217" s="12" t="s">
        <v>35</v>
      </c>
      <c r="AX217" s="12" t="s">
        <v>75</v>
      </c>
      <c r="AY217" s="207" t="s">
        <v>178</v>
      </c>
    </row>
    <row r="218" spans="2:65" s="13" customFormat="1" ht="11.25">
      <c r="B218" s="208"/>
      <c r="C218" s="209"/>
      <c r="D218" s="195" t="s">
        <v>189</v>
      </c>
      <c r="E218" s="210" t="s">
        <v>19</v>
      </c>
      <c r="F218" s="211" t="s">
        <v>6176</v>
      </c>
      <c r="G218" s="209"/>
      <c r="H218" s="212">
        <v>60.35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189</v>
      </c>
      <c r="AU218" s="218" t="s">
        <v>85</v>
      </c>
      <c r="AV218" s="13" t="s">
        <v>85</v>
      </c>
      <c r="AW218" s="13" t="s">
        <v>35</v>
      </c>
      <c r="AX218" s="13" t="s">
        <v>75</v>
      </c>
      <c r="AY218" s="218" t="s">
        <v>178</v>
      </c>
    </row>
    <row r="219" spans="2:65" s="13" customFormat="1" ht="11.25">
      <c r="B219" s="208"/>
      <c r="C219" s="209"/>
      <c r="D219" s="195" t="s">
        <v>189</v>
      </c>
      <c r="E219" s="210" t="s">
        <v>19</v>
      </c>
      <c r="F219" s="211" t="s">
        <v>6177</v>
      </c>
      <c r="G219" s="209"/>
      <c r="H219" s="212">
        <v>6.08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189</v>
      </c>
      <c r="AU219" s="218" t="s">
        <v>85</v>
      </c>
      <c r="AV219" s="13" t="s">
        <v>85</v>
      </c>
      <c r="AW219" s="13" t="s">
        <v>35</v>
      </c>
      <c r="AX219" s="13" t="s">
        <v>75</v>
      </c>
      <c r="AY219" s="218" t="s">
        <v>178</v>
      </c>
    </row>
    <row r="220" spans="2:65" s="13" customFormat="1" ht="11.25">
      <c r="B220" s="208"/>
      <c r="C220" s="209"/>
      <c r="D220" s="195" t="s">
        <v>189</v>
      </c>
      <c r="E220" s="210" t="s">
        <v>19</v>
      </c>
      <c r="F220" s="211" t="s">
        <v>6178</v>
      </c>
      <c r="G220" s="209"/>
      <c r="H220" s="212">
        <v>6.27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189</v>
      </c>
      <c r="AU220" s="218" t="s">
        <v>85</v>
      </c>
      <c r="AV220" s="13" t="s">
        <v>85</v>
      </c>
      <c r="AW220" s="13" t="s">
        <v>35</v>
      </c>
      <c r="AX220" s="13" t="s">
        <v>75</v>
      </c>
      <c r="AY220" s="218" t="s">
        <v>178</v>
      </c>
    </row>
    <row r="221" spans="2:65" s="15" customFormat="1" ht="11.25">
      <c r="B221" s="230"/>
      <c r="C221" s="231"/>
      <c r="D221" s="195" t="s">
        <v>189</v>
      </c>
      <c r="E221" s="232" t="s">
        <v>19</v>
      </c>
      <c r="F221" s="233" t="s">
        <v>274</v>
      </c>
      <c r="G221" s="231"/>
      <c r="H221" s="234">
        <v>140.59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189</v>
      </c>
      <c r="AU221" s="240" t="s">
        <v>85</v>
      </c>
      <c r="AV221" s="15" t="s">
        <v>198</v>
      </c>
      <c r="AW221" s="15" t="s">
        <v>35</v>
      </c>
      <c r="AX221" s="15" t="s">
        <v>75</v>
      </c>
      <c r="AY221" s="240" t="s">
        <v>178</v>
      </c>
    </row>
    <row r="222" spans="2:65" s="12" customFormat="1" ht="11.25">
      <c r="B222" s="198"/>
      <c r="C222" s="199"/>
      <c r="D222" s="195" t="s">
        <v>189</v>
      </c>
      <c r="E222" s="200" t="s">
        <v>19</v>
      </c>
      <c r="F222" s="201" t="s">
        <v>6179</v>
      </c>
      <c r="G222" s="199"/>
      <c r="H222" s="200" t="s">
        <v>19</v>
      </c>
      <c r="I222" s="202"/>
      <c r="J222" s="199"/>
      <c r="K222" s="199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189</v>
      </c>
      <c r="AU222" s="207" t="s">
        <v>85</v>
      </c>
      <c r="AV222" s="12" t="s">
        <v>83</v>
      </c>
      <c r="AW222" s="12" t="s">
        <v>35</v>
      </c>
      <c r="AX222" s="12" t="s">
        <v>75</v>
      </c>
      <c r="AY222" s="207" t="s">
        <v>178</v>
      </c>
    </row>
    <row r="223" spans="2:65" s="13" customFormat="1" ht="11.25">
      <c r="B223" s="208"/>
      <c r="C223" s="209"/>
      <c r="D223" s="195" t="s">
        <v>189</v>
      </c>
      <c r="E223" s="210" t="s">
        <v>19</v>
      </c>
      <c r="F223" s="211" t="s">
        <v>6180</v>
      </c>
      <c r="G223" s="209"/>
      <c r="H223" s="212">
        <v>26.315000000000001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189</v>
      </c>
      <c r="AU223" s="218" t="s">
        <v>85</v>
      </c>
      <c r="AV223" s="13" t="s">
        <v>85</v>
      </c>
      <c r="AW223" s="13" t="s">
        <v>35</v>
      </c>
      <c r="AX223" s="13" t="s">
        <v>75</v>
      </c>
      <c r="AY223" s="218" t="s">
        <v>178</v>
      </c>
    </row>
    <row r="224" spans="2:65" s="13" customFormat="1" ht="11.25">
      <c r="B224" s="208"/>
      <c r="C224" s="209"/>
      <c r="D224" s="195" t="s">
        <v>189</v>
      </c>
      <c r="E224" s="210" t="s">
        <v>19</v>
      </c>
      <c r="F224" s="211" t="s">
        <v>6181</v>
      </c>
      <c r="G224" s="209"/>
      <c r="H224" s="212">
        <v>3.23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189</v>
      </c>
      <c r="AU224" s="218" t="s">
        <v>85</v>
      </c>
      <c r="AV224" s="13" t="s">
        <v>85</v>
      </c>
      <c r="AW224" s="13" t="s">
        <v>35</v>
      </c>
      <c r="AX224" s="13" t="s">
        <v>75</v>
      </c>
      <c r="AY224" s="218" t="s">
        <v>178</v>
      </c>
    </row>
    <row r="225" spans="2:65" s="13" customFormat="1" ht="11.25">
      <c r="B225" s="208"/>
      <c r="C225" s="209"/>
      <c r="D225" s="195" t="s">
        <v>189</v>
      </c>
      <c r="E225" s="210" t="s">
        <v>19</v>
      </c>
      <c r="F225" s="211" t="s">
        <v>6182</v>
      </c>
      <c r="G225" s="209"/>
      <c r="H225" s="212">
        <v>1.5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189</v>
      </c>
      <c r="AU225" s="218" t="s">
        <v>85</v>
      </c>
      <c r="AV225" s="13" t="s">
        <v>85</v>
      </c>
      <c r="AW225" s="13" t="s">
        <v>35</v>
      </c>
      <c r="AX225" s="13" t="s">
        <v>75</v>
      </c>
      <c r="AY225" s="218" t="s">
        <v>178</v>
      </c>
    </row>
    <row r="226" spans="2:65" s="15" customFormat="1" ht="11.25">
      <c r="B226" s="230"/>
      <c r="C226" s="231"/>
      <c r="D226" s="195" t="s">
        <v>189</v>
      </c>
      <c r="E226" s="232" t="s">
        <v>19</v>
      </c>
      <c r="F226" s="233" t="s">
        <v>274</v>
      </c>
      <c r="G226" s="231"/>
      <c r="H226" s="234">
        <v>31.045000000000002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189</v>
      </c>
      <c r="AU226" s="240" t="s">
        <v>85</v>
      </c>
      <c r="AV226" s="15" t="s">
        <v>198</v>
      </c>
      <c r="AW226" s="15" t="s">
        <v>35</v>
      </c>
      <c r="AX226" s="15" t="s">
        <v>75</v>
      </c>
      <c r="AY226" s="240" t="s">
        <v>178</v>
      </c>
    </row>
    <row r="227" spans="2:65" s="14" customFormat="1" ht="11.25">
      <c r="B227" s="219"/>
      <c r="C227" s="220"/>
      <c r="D227" s="195" t="s">
        <v>189</v>
      </c>
      <c r="E227" s="221" t="s">
        <v>19</v>
      </c>
      <c r="F227" s="222" t="s">
        <v>258</v>
      </c>
      <c r="G227" s="220"/>
      <c r="H227" s="223">
        <v>171.63499999999999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189</v>
      </c>
      <c r="AU227" s="229" t="s">
        <v>85</v>
      </c>
      <c r="AV227" s="14" t="s">
        <v>185</v>
      </c>
      <c r="AW227" s="14" t="s">
        <v>35</v>
      </c>
      <c r="AX227" s="14" t="s">
        <v>83</v>
      </c>
      <c r="AY227" s="229" t="s">
        <v>178</v>
      </c>
    </row>
    <row r="228" spans="2:65" s="1" customFormat="1" ht="16.5" customHeight="1">
      <c r="B228" s="35"/>
      <c r="C228" s="183" t="s">
        <v>308</v>
      </c>
      <c r="D228" s="183" t="s">
        <v>180</v>
      </c>
      <c r="E228" s="184" t="s">
        <v>3904</v>
      </c>
      <c r="F228" s="185" t="s">
        <v>3905</v>
      </c>
      <c r="G228" s="186" t="s">
        <v>183</v>
      </c>
      <c r="H228" s="187">
        <v>11</v>
      </c>
      <c r="I228" s="188"/>
      <c r="J228" s="189">
        <f>ROUND(I228*H228,2)</f>
        <v>0</v>
      </c>
      <c r="K228" s="185" t="s">
        <v>184</v>
      </c>
      <c r="L228" s="39"/>
      <c r="M228" s="190" t="s">
        <v>19</v>
      </c>
      <c r="N228" s="191" t="s">
        <v>46</v>
      </c>
      <c r="O228" s="6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18" t="s">
        <v>185</v>
      </c>
      <c r="AT228" s="18" t="s">
        <v>180</v>
      </c>
      <c r="AU228" s="18" t="s">
        <v>85</v>
      </c>
      <c r="AY228" s="18" t="s">
        <v>178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83</v>
      </c>
      <c r="BK228" s="194">
        <f>ROUND(I228*H228,2)</f>
        <v>0</v>
      </c>
      <c r="BL228" s="18" t="s">
        <v>185</v>
      </c>
      <c r="BM228" s="18" t="s">
        <v>6183</v>
      </c>
    </row>
    <row r="229" spans="2:65" s="1" customFormat="1" ht="11.25">
      <c r="B229" s="35"/>
      <c r="C229" s="36"/>
      <c r="D229" s="195" t="s">
        <v>187</v>
      </c>
      <c r="E229" s="36"/>
      <c r="F229" s="196" t="s">
        <v>3907</v>
      </c>
      <c r="G229" s="36"/>
      <c r="H229" s="36"/>
      <c r="I229" s="113"/>
      <c r="J229" s="36"/>
      <c r="K229" s="36"/>
      <c r="L229" s="39"/>
      <c r="M229" s="197"/>
      <c r="N229" s="61"/>
      <c r="O229" s="61"/>
      <c r="P229" s="61"/>
      <c r="Q229" s="61"/>
      <c r="R229" s="61"/>
      <c r="S229" s="61"/>
      <c r="T229" s="62"/>
      <c r="AT229" s="18" t="s">
        <v>187</v>
      </c>
      <c r="AU229" s="18" t="s">
        <v>85</v>
      </c>
    </row>
    <row r="230" spans="2:65" s="12" customFormat="1" ht="11.25">
      <c r="B230" s="198"/>
      <c r="C230" s="199"/>
      <c r="D230" s="195" t="s">
        <v>189</v>
      </c>
      <c r="E230" s="200" t="s">
        <v>19</v>
      </c>
      <c r="F230" s="201" t="s">
        <v>6155</v>
      </c>
      <c r="G230" s="199"/>
      <c r="H230" s="200" t="s">
        <v>19</v>
      </c>
      <c r="I230" s="202"/>
      <c r="J230" s="199"/>
      <c r="K230" s="199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189</v>
      </c>
      <c r="AU230" s="207" t="s">
        <v>85</v>
      </c>
      <c r="AV230" s="12" t="s">
        <v>83</v>
      </c>
      <c r="AW230" s="12" t="s">
        <v>35</v>
      </c>
      <c r="AX230" s="12" t="s">
        <v>75</v>
      </c>
      <c r="AY230" s="207" t="s">
        <v>178</v>
      </c>
    </row>
    <row r="231" spans="2:65" s="13" customFormat="1" ht="11.25">
      <c r="B231" s="208"/>
      <c r="C231" s="209"/>
      <c r="D231" s="195" t="s">
        <v>189</v>
      </c>
      <c r="E231" s="210" t="s">
        <v>19</v>
      </c>
      <c r="F231" s="211" t="s">
        <v>6156</v>
      </c>
      <c r="G231" s="209"/>
      <c r="H231" s="212">
        <v>11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189</v>
      </c>
      <c r="AU231" s="218" t="s">
        <v>85</v>
      </c>
      <c r="AV231" s="13" t="s">
        <v>85</v>
      </c>
      <c r="AW231" s="13" t="s">
        <v>35</v>
      </c>
      <c r="AX231" s="13" t="s">
        <v>83</v>
      </c>
      <c r="AY231" s="218" t="s">
        <v>178</v>
      </c>
    </row>
    <row r="232" spans="2:65" s="11" customFormat="1" ht="22.9" customHeight="1">
      <c r="B232" s="167"/>
      <c r="C232" s="168"/>
      <c r="D232" s="169" t="s">
        <v>74</v>
      </c>
      <c r="E232" s="181" t="s">
        <v>302</v>
      </c>
      <c r="F232" s="181" t="s">
        <v>6184</v>
      </c>
      <c r="G232" s="168"/>
      <c r="H232" s="168"/>
      <c r="I232" s="171"/>
      <c r="J232" s="182">
        <f>BK232</f>
        <v>0</v>
      </c>
      <c r="K232" s="168"/>
      <c r="L232" s="173"/>
      <c r="M232" s="174"/>
      <c r="N232" s="175"/>
      <c r="O232" s="175"/>
      <c r="P232" s="176">
        <f>SUM(P233:P282)</f>
        <v>0</v>
      </c>
      <c r="Q232" s="175"/>
      <c r="R232" s="176">
        <f>SUM(R233:R282)</f>
        <v>0.14487</v>
      </c>
      <c r="S232" s="175"/>
      <c r="T232" s="177">
        <f>SUM(T233:T282)</f>
        <v>0</v>
      </c>
      <c r="AR232" s="178" t="s">
        <v>83</v>
      </c>
      <c r="AT232" s="179" t="s">
        <v>74</v>
      </c>
      <c r="AU232" s="179" t="s">
        <v>83</v>
      </c>
      <c r="AY232" s="178" t="s">
        <v>178</v>
      </c>
      <c r="BK232" s="180">
        <f>SUM(BK233:BK282)</f>
        <v>0</v>
      </c>
    </row>
    <row r="233" spans="2:65" s="1" customFormat="1" ht="16.5" customHeight="1">
      <c r="B233" s="35"/>
      <c r="C233" s="183" t="s">
        <v>315</v>
      </c>
      <c r="D233" s="183" t="s">
        <v>180</v>
      </c>
      <c r="E233" s="184" t="s">
        <v>6185</v>
      </c>
      <c r="F233" s="185" t="s">
        <v>6186</v>
      </c>
      <c r="G233" s="186" t="s">
        <v>183</v>
      </c>
      <c r="H233" s="187">
        <v>79.900000000000006</v>
      </c>
      <c r="I233" s="188"/>
      <c r="J233" s="189">
        <f>ROUND(I233*H233,2)</f>
        <v>0</v>
      </c>
      <c r="K233" s="185" t="s">
        <v>184</v>
      </c>
      <c r="L233" s="39"/>
      <c r="M233" s="190" t="s">
        <v>19</v>
      </c>
      <c r="N233" s="191" t="s">
        <v>46</v>
      </c>
      <c r="O233" s="6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8" t="s">
        <v>185</v>
      </c>
      <c r="AT233" s="18" t="s">
        <v>180</v>
      </c>
      <c r="AU233" s="18" t="s">
        <v>85</v>
      </c>
      <c r="AY233" s="18" t="s">
        <v>178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8" t="s">
        <v>83</v>
      </c>
      <c r="BK233" s="194">
        <f>ROUND(I233*H233,2)</f>
        <v>0</v>
      </c>
      <c r="BL233" s="18" t="s">
        <v>185</v>
      </c>
      <c r="BM233" s="18" t="s">
        <v>6187</v>
      </c>
    </row>
    <row r="234" spans="2:65" s="1" customFormat="1" ht="19.5">
      <c r="B234" s="35"/>
      <c r="C234" s="36"/>
      <c r="D234" s="195" t="s">
        <v>187</v>
      </c>
      <c r="E234" s="36"/>
      <c r="F234" s="196" t="s">
        <v>6188</v>
      </c>
      <c r="G234" s="36"/>
      <c r="H234" s="36"/>
      <c r="I234" s="113"/>
      <c r="J234" s="36"/>
      <c r="K234" s="36"/>
      <c r="L234" s="39"/>
      <c r="M234" s="197"/>
      <c r="N234" s="61"/>
      <c r="O234" s="61"/>
      <c r="P234" s="61"/>
      <c r="Q234" s="61"/>
      <c r="R234" s="61"/>
      <c r="S234" s="61"/>
      <c r="T234" s="62"/>
      <c r="AT234" s="18" t="s">
        <v>187</v>
      </c>
      <c r="AU234" s="18" t="s">
        <v>85</v>
      </c>
    </row>
    <row r="235" spans="2:65" s="12" customFormat="1" ht="11.25">
      <c r="B235" s="198"/>
      <c r="C235" s="199"/>
      <c r="D235" s="195" t="s">
        <v>189</v>
      </c>
      <c r="E235" s="200" t="s">
        <v>19</v>
      </c>
      <c r="F235" s="201" t="s">
        <v>6189</v>
      </c>
      <c r="G235" s="199"/>
      <c r="H235" s="200" t="s">
        <v>19</v>
      </c>
      <c r="I235" s="202"/>
      <c r="J235" s="199"/>
      <c r="K235" s="199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189</v>
      </c>
      <c r="AU235" s="207" t="s">
        <v>85</v>
      </c>
      <c r="AV235" s="12" t="s">
        <v>83</v>
      </c>
      <c r="AW235" s="12" t="s">
        <v>35</v>
      </c>
      <c r="AX235" s="12" t="s">
        <v>75</v>
      </c>
      <c r="AY235" s="207" t="s">
        <v>178</v>
      </c>
    </row>
    <row r="236" spans="2:65" s="12" customFormat="1" ht="11.25">
      <c r="B236" s="198"/>
      <c r="C236" s="199"/>
      <c r="D236" s="195" t="s">
        <v>189</v>
      </c>
      <c r="E236" s="200" t="s">
        <v>19</v>
      </c>
      <c r="F236" s="201" t="s">
        <v>6190</v>
      </c>
      <c r="G236" s="199"/>
      <c r="H236" s="200" t="s">
        <v>19</v>
      </c>
      <c r="I236" s="202"/>
      <c r="J236" s="199"/>
      <c r="K236" s="199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189</v>
      </c>
      <c r="AU236" s="207" t="s">
        <v>85</v>
      </c>
      <c r="AV236" s="12" t="s">
        <v>83</v>
      </c>
      <c r="AW236" s="12" t="s">
        <v>35</v>
      </c>
      <c r="AX236" s="12" t="s">
        <v>75</v>
      </c>
      <c r="AY236" s="207" t="s">
        <v>178</v>
      </c>
    </row>
    <row r="237" spans="2:65" s="12" customFormat="1" ht="11.25">
      <c r="B237" s="198"/>
      <c r="C237" s="199"/>
      <c r="D237" s="195" t="s">
        <v>189</v>
      </c>
      <c r="E237" s="200" t="s">
        <v>19</v>
      </c>
      <c r="F237" s="201" t="s">
        <v>6164</v>
      </c>
      <c r="G237" s="199"/>
      <c r="H237" s="200" t="s">
        <v>19</v>
      </c>
      <c r="I237" s="202"/>
      <c r="J237" s="199"/>
      <c r="K237" s="199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189</v>
      </c>
      <c r="AU237" s="207" t="s">
        <v>85</v>
      </c>
      <c r="AV237" s="12" t="s">
        <v>83</v>
      </c>
      <c r="AW237" s="12" t="s">
        <v>35</v>
      </c>
      <c r="AX237" s="12" t="s">
        <v>75</v>
      </c>
      <c r="AY237" s="207" t="s">
        <v>178</v>
      </c>
    </row>
    <row r="238" spans="2:65" s="13" customFormat="1" ht="11.25">
      <c r="B238" s="208"/>
      <c r="C238" s="209"/>
      <c r="D238" s="195" t="s">
        <v>189</v>
      </c>
      <c r="E238" s="210" t="s">
        <v>19</v>
      </c>
      <c r="F238" s="211" t="s">
        <v>6191</v>
      </c>
      <c r="G238" s="209"/>
      <c r="H238" s="212">
        <v>34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189</v>
      </c>
      <c r="AU238" s="218" t="s">
        <v>85</v>
      </c>
      <c r="AV238" s="13" t="s">
        <v>85</v>
      </c>
      <c r="AW238" s="13" t="s">
        <v>35</v>
      </c>
      <c r="AX238" s="13" t="s">
        <v>75</v>
      </c>
      <c r="AY238" s="218" t="s">
        <v>178</v>
      </c>
    </row>
    <row r="239" spans="2:65" s="12" customFormat="1" ht="11.25">
      <c r="B239" s="198"/>
      <c r="C239" s="199"/>
      <c r="D239" s="195" t="s">
        <v>189</v>
      </c>
      <c r="E239" s="200" t="s">
        <v>19</v>
      </c>
      <c r="F239" s="201" t="s">
        <v>6166</v>
      </c>
      <c r="G239" s="199"/>
      <c r="H239" s="200" t="s">
        <v>19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189</v>
      </c>
      <c r="AU239" s="207" t="s">
        <v>85</v>
      </c>
      <c r="AV239" s="12" t="s">
        <v>83</v>
      </c>
      <c r="AW239" s="12" t="s">
        <v>35</v>
      </c>
      <c r="AX239" s="12" t="s">
        <v>75</v>
      </c>
      <c r="AY239" s="207" t="s">
        <v>178</v>
      </c>
    </row>
    <row r="240" spans="2:65" s="13" customFormat="1" ht="11.25">
      <c r="B240" s="208"/>
      <c r="C240" s="209"/>
      <c r="D240" s="195" t="s">
        <v>189</v>
      </c>
      <c r="E240" s="210" t="s">
        <v>19</v>
      </c>
      <c r="F240" s="211" t="s">
        <v>6192</v>
      </c>
      <c r="G240" s="209"/>
      <c r="H240" s="212">
        <v>17.8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189</v>
      </c>
      <c r="AU240" s="218" t="s">
        <v>85</v>
      </c>
      <c r="AV240" s="13" t="s">
        <v>85</v>
      </c>
      <c r="AW240" s="13" t="s">
        <v>35</v>
      </c>
      <c r="AX240" s="13" t="s">
        <v>75</v>
      </c>
      <c r="AY240" s="218" t="s">
        <v>178</v>
      </c>
    </row>
    <row r="241" spans="2:65" s="12" customFormat="1" ht="11.25">
      <c r="B241" s="198"/>
      <c r="C241" s="199"/>
      <c r="D241" s="195" t="s">
        <v>189</v>
      </c>
      <c r="E241" s="200" t="s">
        <v>19</v>
      </c>
      <c r="F241" s="201" t="s">
        <v>6083</v>
      </c>
      <c r="G241" s="199"/>
      <c r="H241" s="200" t="s">
        <v>19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189</v>
      </c>
      <c r="AU241" s="207" t="s">
        <v>85</v>
      </c>
      <c r="AV241" s="12" t="s">
        <v>83</v>
      </c>
      <c r="AW241" s="12" t="s">
        <v>35</v>
      </c>
      <c r="AX241" s="12" t="s">
        <v>75</v>
      </c>
      <c r="AY241" s="207" t="s">
        <v>178</v>
      </c>
    </row>
    <row r="242" spans="2:65" s="13" customFormat="1" ht="11.25">
      <c r="B242" s="208"/>
      <c r="C242" s="209"/>
      <c r="D242" s="195" t="s">
        <v>189</v>
      </c>
      <c r="E242" s="210" t="s">
        <v>19</v>
      </c>
      <c r="F242" s="211" t="s">
        <v>6193</v>
      </c>
      <c r="G242" s="209"/>
      <c r="H242" s="212">
        <v>17.75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189</v>
      </c>
      <c r="AU242" s="218" t="s">
        <v>85</v>
      </c>
      <c r="AV242" s="13" t="s">
        <v>85</v>
      </c>
      <c r="AW242" s="13" t="s">
        <v>35</v>
      </c>
      <c r="AX242" s="13" t="s">
        <v>75</v>
      </c>
      <c r="AY242" s="218" t="s">
        <v>178</v>
      </c>
    </row>
    <row r="243" spans="2:65" s="13" customFormat="1" ht="11.25">
      <c r="B243" s="208"/>
      <c r="C243" s="209"/>
      <c r="D243" s="195" t="s">
        <v>189</v>
      </c>
      <c r="E243" s="210" t="s">
        <v>19</v>
      </c>
      <c r="F243" s="211" t="s">
        <v>6194</v>
      </c>
      <c r="G243" s="209"/>
      <c r="H243" s="212">
        <v>3.75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189</v>
      </c>
      <c r="AU243" s="218" t="s">
        <v>85</v>
      </c>
      <c r="AV243" s="13" t="s">
        <v>85</v>
      </c>
      <c r="AW243" s="13" t="s">
        <v>35</v>
      </c>
      <c r="AX243" s="13" t="s">
        <v>75</v>
      </c>
      <c r="AY243" s="218" t="s">
        <v>178</v>
      </c>
    </row>
    <row r="244" spans="2:65" s="13" customFormat="1" ht="11.25">
      <c r="B244" s="208"/>
      <c r="C244" s="209"/>
      <c r="D244" s="195" t="s">
        <v>189</v>
      </c>
      <c r="E244" s="210" t="s">
        <v>19</v>
      </c>
      <c r="F244" s="211" t="s">
        <v>6195</v>
      </c>
      <c r="G244" s="209"/>
      <c r="H244" s="212">
        <v>6.6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189</v>
      </c>
      <c r="AU244" s="218" t="s">
        <v>85</v>
      </c>
      <c r="AV244" s="13" t="s">
        <v>85</v>
      </c>
      <c r="AW244" s="13" t="s">
        <v>35</v>
      </c>
      <c r="AX244" s="13" t="s">
        <v>75</v>
      </c>
      <c r="AY244" s="218" t="s">
        <v>178</v>
      </c>
    </row>
    <row r="245" spans="2:65" s="14" customFormat="1" ht="11.25">
      <c r="B245" s="219"/>
      <c r="C245" s="220"/>
      <c r="D245" s="195" t="s">
        <v>189</v>
      </c>
      <c r="E245" s="221" t="s">
        <v>19</v>
      </c>
      <c r="F245" s="222" t="s">
        <v>258</v>
      </c>
      <c r="G245" s="220"/>
      <c r="H245" s="223">
        <v>79.900000000000006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189</v>
      </c>
      <c r="AU245" s="229" t="s">
        <v>85</v>
      </c>
      <c r="AV245" s="14" t="s">
        <v>185</v>
      </c>
      <c r="AW245" s="14" t="s">
        <v>35</v>
      </c>
      <c r="AX245" s="14" t="s">
        <v>83</v>
      </c>
      <c r="AY245" s="229" t="s">
        <v>178</v>
      </c>
    </row>
    <row r="246" spans="2:65" s="1" customFormat="1" ht="16.5" customHeight="1">
      <c r="B246" s="35"/>
      <c r="C246" s="183" t="s">
        <v>7</v>
      </c>
      <c r="D246" s="183" t="s">
        <v>180</v>
      </c>
      <c r="E246" s="184" t="s">
        <v>6196</v>
      </c>
      <c r="F246" s="185" t="s">
        <v>6197</v>
      </c>
      <c r="G246" s="186" t="s">
        <v>183</v>
      </c>
      <c r="H246" s="187">
        <v>80</v>
      </c>
      <c r="I246" s="188"/>
      <c r="J246" s="189">
        <f>ROUND(I246*H246,2)</f>
        <v>0</v>
      </c>
      <c r="K246" s="185" t="s">
        <v>184</v>
      </c>
      <c r="L246" s="39"/>
      <c r="M246" s="190" t="s">
        <v>19</v>
      </c>
      <c r="N246" s="191" t="s">
        <v>46</v>
      </c>
      <c r="O246" s="61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18" t="s">
        <v>185</v>
      </c>
      <c r="AT246" s="18" t="s">
        <v>180</v>
      </c>
      <c r="AU246" s="18" t="s">
        <v>85</v>
      </c>
      <c r="AY246" s="18" t="s">
        <v>178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83</v>
      </c>
      <c r="BK246" s="194">
        <f>ROUND(I246*H246,2)</f>
        <v>0</v>
      </c>
      <c r="BL246" s="18" t="s">
        <v>185</v>
      </c>
      <c r="BM246" s="18" t="s">
        <v>6198</v>
      </c>
    </row>
    <row r="247" spans="2:65" s="1" customFormat="1" ht="11.25">
      <c r="B247" s="35"/>
      <c r="C247" s="36"/>
      <c r="D247" s="195" t="s">
        <v>187</v>
      </c>
      <c r="E247" s="36"/>
      <c r="F247" s="196" t="s">
        <v>6199</v>
      </c>
      <c r="G247" s="36"/>
      <c r="H247" s="36"/>
      <c r="I247" s="113"/>
      <c r="J247" s="36"/>
      <c r="K247" s="36"/>
      <c r="L247" s="39"/>
      <c r="M247" s="197"/>
      <c r="N247" s="61"/>
      <c r="O247" s="61"/>
      <c r="P247" s="61"/>
      <c r="Q247" s="61"/>
      <c r="R247" s="61"/>
      <c r="S247" s="61"/>
      <c r="T247" s="62"/>
      <c r="AT247" s="18" t="s">
        <v>187</v>
      </c>
      <c r="AU247" s="18" t="s">
        <v>85</v>
      </c>
    </row>
    <row r="248" spans="2:65" s="12" customFormat="1" ht="11.25">
      <c r="B248" s="198"/>
      <c r="C248" s="199"/>
      <c r="D248" s="195" t="s">
        <v>189</v>
      </c>
      <c r="E248" s="200" t="s">
        <v>19</v>
      </c>
      <c r="F248" s="201" t="s">
        <v>6200</v>
      </c>
      <c r="G248" s="199"/>
      <c r="H248" s="200" t="s">
        <v>19</v>
      </c>
      <c r="I248" s="202"/>
      <c r="J248" s="199"/>
      <c r="K248" s="199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189</v>
      </c>
      <c r="AU248" s="207" t="s">
        <v>85</v>
      </c>
      <c r="AV248" s="12" t="s">
        <v>83</v>
      </c>
      <c r="AW248" s="12" t="s">
        <v>35</v>
      </c>
      <c r="AX248" s="12" t="s">
        <v>75</v>
      </c>
      <c r="AY248" s="207" t="s">
        <v>178</v>
      </c>
    </row>
    <row r="249" spans="2:65" s="13" customFormat="1" ht="11.25">
      <c r="B249" s="208"/>
      <c r="C249" s="209"/>
      <c r="D249" s="195" t="s">
        <v>189</v>
      </c>
      <c r="E249" s="210" t="s">
        <v>19</v>
      </c>
      <c r="F249" s="211" t="s">
        <v>1407</v>
      </c>
      <c r="G249" s="209"/>
      <c r="H249" s="212">
        <v>80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189</v>
      </c>
      <c r="AU249" s="218" t="s">
        <v>85</v>
      </c>
      <c r="AV249" s="13" t="s">
        <v>85</v>
      </c>
      <c r="AW249" s="13" t="s">
        <v>35</v>
      </c>
      <c r="AX249" s="13" t="s">
        <v>83</v>
      </c>
      <c r="AY249" s="218" t="s">
        <v>178</v>
      </c>
    </row>
    <row r="250" spans="2:65" s="1" customFormat="1" ht="21.75" customHeight="1">
      <c r="B250" s="35"/>
      <c r="C250" s="245" t="s">
        <v>329</v>
      </c>
      <c r="D250" s="245" t="s">
        <v>970</v>
      </c>
      <c r="E250" s="246" t="s">
        <v>6201</v>
      </c>
      <c r="F250" s="247" t="s">
        <v>6202</v>
      </c>
      <c r="G250" s="248" t="s">
        <v>226</v>
      </c>
      <c r="H250" s="249">
        <v>8</v>
      </c>
      <c r="I250" s="250"/>
      <c r="J250" s="251">
        <f>ROUND(I250*H250,2)</f>
        <v>0</v>
      </c>
      <c r="K250" s="247" t="s">
        <v>1889</v>
      </c>
      <c r="L250" s="252"/>
      <c r="M250" s="253" t="s">
        <v>19</v>
      </c>
      <c r="N250" s="254" t="s">
        <v>46</v>
      </c>
      <c r="O250" s="61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8" t="s">
        <v>230</v>
      </c>
      <c r="AT250" s="18" t="s">
        <v>970</v>
      </c>
      <c r="AU250" s="18" t="s">
        <v>85</v>
      </c>
      <c r="AY250" s="18" t="s">
        <v>178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83</v>
      </c>
      <c r="BK250" s="194">
        <f>ROUND(I250*H250,2)</f>
        <v>0</v>
      </c>
      <c r="BL250" s="18" t="s">
        <v>185</v>
      </c>
      <c r="BM250" s="18" t="s">
        <v>6203</v>
      </c>
    </row>
    <row r="251" spans="2:65" s="1" customFormat="1" ht="11.25">
      <c r="B251" s="35"/>
      <c r="C251" s="36"/>
      <c r="D251" s="195" t="s">
        <v>187</v>
      </c>
      <c r="E251" s="36"/>
      <c r="F251" s="196" t="s">
        <v>6202</v>
      </c>
      <c r="G251" s="36"/>
      <c r="H251" s="36"/>
      <c r="I251" s="113"/>
      <c r="J251" s="36"/>
      <c r="K251" s="36"/>
      <c r="L251" s="39"/>
      <c r="M251" s="197"/>
      <c r="N251" s="61"/>
      <c r="O251" s="61"/>
      <c r="P251" s="61"/>
      <c r="Q251" s="61"/>
      <c r="R251" s="61"/>
      <c r="S251" s="61"/>
      <c r="T251" s="62"/>
      <c r="AT251" s="18" t="s">
        <v>187</v>
      </c>
      <c r="AU251" s="18" t="s">
        <v>85</v>
      </c>
    </row>
    <row r="252" spans="2:65" s="1" customFormat="1" ht="19.5">
      <c r="B252" s="35"/>
      <c r="C252" s="36"/>
      <c r="D252" s="195" t="s">
        <v>333</v>
      </c>
      <c r="E252" s="36"/>
      <c r="F252" s="241" t="s">
        <v>6204</v>
      </c>
      <c r="G252" s="36"/>
      <c r="H252" s="36"/>
      <c r="I252" s="113"/>
      <c r="J252" s="36"/>
      <c r="K252" s="36"/>
      <c r="L252" s="39"/>
      <c r="M252" s="197"/>
      <c r="N252" s="61"/>
      <c r="O252" s="61"/>
      <c r="P252" s="61"/>
      <c r="Q252" s="61"/>
      <c r="R252" s="61"/>
      <c r="S252" s="61"/>
      <c r="T252" s="62"/>
      <c r="AT252" s="18" t="s">
        <v>333</v>
      </c>
      <c r="AU252" s="18" t="s">
        <v>85</v>
      </c>
    </row>
    <row r="253" spans="2:65" s="12" customFormat="1" ht="11.25">
      <c r="B253" s="198"/>
      <c r="C253" s="199"/>
      <c r="D253" s="195" t="s">
        <v>189</v>
      </c>
      <c r="E253" s="200" t="s">
        <v>19</v>
      </c>
      <c r="F253" s="201" t="s">
        <v>6205</v>
      </c>
      <c r="G253" s="199"/>
      <c r="H253" s="200" t="s">
        <v>19</v>
      </c>
      <c r="I253" s="202"/>
      <c r="J253" s="199"/>
      <c r="K253" s="199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189</v>
      </c>
      <c r="AU253" s="207" t="s">
        <v>85</v>
      </c>
      <c r="AV253" s="12" t="s">
        <v>83</v>
      </c>
      <c r="AW253" s="12" t="s">
        <v>35</v>
      </c>
      <c r="AX253" s="12" t="s">
        <v>75</v>
      </c>
      <c r="AY253" s="207" t="s">
        <v>178</v>
      </c>
    </row>
    <row r="254" spans="2:65" s="12" customFormat="1" ht="11.25">
      <c r="B254" s="198"/>
      <c r="C254" s="199"/>
      <c r="D254" s="195" t="s">
        <v>189</v>
      </c>
      <c r="E254" s="200" t="s">
        <v>19</v>
      </c>
      <c r="F254" s="201" t="s">
        <v>6206</v>
      </c>
      <c r="G254" s="199"/>
      <c r="H254" s="200" t="s">
        <v>19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189</v>
      </c>
      <c r="AU254" s="207" t="s">
        <v>85</v>
      </c>
      <c r="AV254" s="12" t="s">
        <v>83</v>
      </c>
      <c r="AW254" s="12" t="s">
        <v>35</v>
      </c>
      <c r="AX254" s="12" t="s">
        <v>75</v>
      </c>
      <c r="AY254" s="207" t="s">
        <v>178</v>
      </c>
    </row>
    <row r="255" spans="2:65" s="13" customFormat="1" ht="11.25">
      <c r="B255" s="208"/>
      <c r="C255" s="209"/>
      <c r="D255" s="195" t="s">
        <v>189</v>
      </c>
      <c r="E255" s="210" t="s">
        <v>19</v>
      </c>
      <c r="F255" s="211" t="s">
        <v>6207</v>
      </c>
      <c r="G255" s="209"/>
      <c r="H255" s="212">
        <v>8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189</v>
      </c>
      <c r="AU255" s="218" t="s">
        <v>85</v>
      </c>
      <c r="AV255" s="13" t="s">
        <v>85</v>
      </c>
      <c r="AW255" s="13" t="s">
        <v>35</v>
      </c>
      <c r="AX255" s="13" t="s">
        <v>83</v>
      </c>
      <c r="AY255" s="218" t="s">
        <v>178</v>
      </c>
    </row>
    <row r="256" spans="2:65" s="1" customFormat="1" ht="16.5" customHeight="1">
      <c r="B256" s="35"/>
      <c r="C256" s="183" t="s">
        <v>335</v>
      </c>
      <c r="D256" s="183" t="s">
        <v>180</v>
      </c>
      <c r="E256" s="184" t="s">
        <v>6208</v>
      </c>
      <c r="F256" s="185" t="s">
        <v>6209</v>
      </c>
      <c r="G256" s="186" t="s">
        <v>183</v>
      </c>
      <c r="H256" s="187">
        <v>80</v>
      </c>
      <c r="I256" s="188"/>
      <c r="J256" s="189">
        <f>ROUND(I256*H256,2)</f>
        <v>0</v>
      </c>
      <c r="K256" s="185" t="s">
        <v>184</v>
      </c>
      <c r="L256" s="39"/>
      <c r="M256" s="190" t="s">
        <v>19</v>
      </c>
      <c r="N256" s="191" t="s">
        <v>46</v>
      </c>
      <c r="O256" s="61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18" t="s">
        <v>185</v>
      </c>
      <c r="AT256" s="18" t="s">
        <v>180</v>
      </c>
      <c r="AU256" s="18" t="s">
        <v>85</v>
      </c>
      <c r="AY256" s="18" t="s">
        <v>178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83</v>
      </c>
      <c r="BK256" s="194">
        <f>ROUND(I256*H256,2)</f>
        <v>0</v>
      </c>
      <c r="BL256" s="18" t="s">
        <v>185</v>
      </c>
      <c r="BM256" s="18" t="s">
        <v>6210</v>
      </c>
    </row>
    <row r="257" spans="2:65" s="1" customFormat="1" ht="11.25">
      <c r="B257" s="35"/>
      <c r="C257" s="36"/>
      <c r="D257" s="195" t="s">
        <v>187</v>
      </c>
      <c r="E257" s="36"/>
      <c r="F257" s="196" t="s">
        <v>6211</v>
      </c>
      <c r="G257" s="36"/>
      <c r="H257" s="36"/>
      <c r="I257" s="113"/>
      <c r="J257" s="36"/>
      <c r="K257" s="36"/>
      <c r="L257" s="39"/>
      <c r="M257" s="197"/>
      <c r="N257" s="61"/>
      <c r="O257" s="61"/>
      <c r="P257" s="61"/>
      <c r="Q257" s="61"/>
      <c r="R257" s="61"/>
      <c r="S257" s="61"/>
      <c r="T257" s="62"/>
      <c r="AT257" s="18" t="s">
        <v>187</v>
      </c>
      <c r="AU257" s="18" t="s">
        <v>85</v>
      </c>
    </row>
    <row r="258" spans="2:65" s="12" customFormat="1" ht="11.25">
      <c r="B258" s="198"/>
      <c r="C258" s="199"/>
      <c r="D258" s="195" t="s">
        <v>189</v>
      </c>
      <c r="E258" s="200" t="s">
        <v>19</v>
      </c>
      <c r="F258" s="201" t="s">
        <v>6212</v>
      </c>
      <c r="G258" s="199"/>
      <c r="H258" s="200" t="s">
        <v>19</v>
      </c>
      <c r="I258" s="202"/>
      <c r="J258" s="199"/>
      <c r="K258" s="199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189</v>
      </c>
      <c r="AU258" s="207" t="s">
        <v>85</v>
      </c>
      <c r="AV258" s="12" t="s">
        <v>83</v>
      </c>
      <c r="AW258" s="12" t="s">
        <v>35</v>
      </c>
      <c r="AX258" s="12" t="s">
        <v>75</v>
      </c>
      <c r="AY258" s="207" t="s">
        <v>178</v>
      </c>
    </row>
    <row r="259" spans="2:65" s="13" customFormat="1" ht="11.25">
      <c r="B259" s="208"/>
      <c r="C259" s="209"/>
      <c r="D259" s="195" t="s">
        <v>189</v>
      </c>
      <c r="E259" s="210" t="s">
        <v>19</v>
      </c>
      <c r="F259" s="211" t="s">
        <v>1407</v>
      </c>
      <c r="G259" s="209"/>
      <c r="H259" s="212">
        <v>80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189</v>
      </c>
      <c r="AU259" s="218" t="s">
        <v>85</v>
      </c>
      <c r="AV259" s="13" t="s">
        <v>85</v>
      </c>
      <c r="AW259" s="13" t="s">
        <v>35</v>
      </c>
      <c r="AX259" s="13" t="s">
        <v>83</v>
      </c>
      <c r="AY259" s="218" t="s">
        <v>178</v>
      </c>
    </row>
    <row r="260" spans="2:65" s="1" customFormat="1" ht="16.5" customHeight="1">
      <c r="B260" s="35"/>
      <c r="C260" s="245" t="s">
        <v>341</v>
      </c>
      <c r="D260" s="245" t="s">
        <v>970</v>
      </c>
      <c r="E260" s="246" t="s">
        <v>6213</v>
      </c>
      <c r="F260" s="247" t="s">
        <v>6214</v>
      </c>
      <c r="G260" s="248" t="s">
        <v>2338</v>
      </c>
      <c r="H260" s="249">
        <v>2.8</v>
      </c>
      <c r="I260" s="250"/>
      <c r="J260" s="251">
        <f>ROUND(I260*H260,2)</f>
        <v>0</v>
      </c>
      <c r="K260" s="247" t="s">
        <v>184</v>
      </c>
      <c r="L260" s="252"/>
      <c r="M260" s="253" t="s">
        <v>19</v>
      </c>
      <c r="N260" s="254" t="s">
        <v>46</v>
      </c>
      <c r="O260" s="61"/>
      <c r="P260" s="192">
        <f>O260*H260</f>
        <v>0</v>
      </c>
      <c r="Q260" s="192">
        <v>1E-3</v>
      </c>
      <c r="R260" s="192">
        <f>Q260*H260</f>
        <v>2.8E-3</v>
      </c>
      <c r="S260" s="192">
        <v>0</v>
      </c>
      <c r="T260" s="193">
        <f>S260*H260</f>
        <v>0</v>
      </c>
      <c r="AR260" s="18" t="s">
        <v>230</v>
      </c>
      <c r="AT260" s="18" t="s">
        <v>970</v>
      </c>
      <c r="AU260" s="18" t="s">
        <v>85</v>
      </c>
      <c r="AY260" s="18" t="s">
        <v>178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8" t="s">
        <v>83</v>
      </c>
      <c r="BK260" s="194">
        <f>ROUND(I260*H260,2)</f>
        <v>0</v>
      </c>
      <c r="BL260" s="18" t="s">
        <v>185</v>
      </c>
      <c r="BM260" s="18" t="s">
        <v>6215</v>
      </c>
    </row>
    <row r="261" spans="2:65" s="1" customFormat="1" ht="11.25">
      <c r="B261" s="35"/>
      <c r="C261" s="36"/>
      <c r="D261" s="195" t="s">
        <v>187</v>
      </c>
      <c r="E261" s="36"/>
      <c r="F261" s="196" t="s">
        <v>6214</v>
      </c>
      <c r="G261" s="36"/>
      <c r="H261" s="36"/>
      <c r="I261" s="113"/>
      <c r="J261" s="36"/>
      <c r="K261" s="36"/>
      <c r="L261" s="39"/>
      <c r="M261" s="197"/>
      <c r="N261" s="61"/>
      <c r="O261" s="61"/>
      <c r="P261" s="61"/>
      <c r="Q261" s="61"/>
      <c r="R261" s="61"/>
      <c r="S261" s="61"/>
      <c r="T261" s="62"/>
      <c r="AT261" s="18" t="s">
        <v>187</v>
      </c>
      <c r="AU261" s="18" t="s">
        <v>85</v>
      </c>
    </row>
    <row r="262" spans="2:65" s="13" customFormat="1" ht="11.25">
      <c r="B262" s="208"/>
      <c r="C262" s="209"/>
      <c r="D262" s="195" t="s">
        <v>189</v>
      </c>
      <c r="E262" s="209"/>
      <c r="F262" s="211" t="s">
        <v>6216</v>
      </c>
      <c r="G262" s="209"/>
      <c r="H262" s="212">
        <v>2.8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189</v>
      </c>
      <c r="AU262" s="218" t="s">
        <v>85</v>
      </c>
      <c r="AV262" s="13" t="s">
        <v>85</v>
      </c>
      <c r="AW262" s="13" t="s">
        <v>4</v>
      </c>
      <c r="AX262" s="13" t="s">
        <v>83</v>
      </c>
      <c r="AY262" s="218" t="s">
        <v>178</v>
      </c>
    </row>
    <row r="263" spans="2:65" s="1" customFormat="1" ht="16.5" customHeight="1">
      <c r="B263" s="35"/>
      <c r="C263" s="183" t="s">
        <v>346</v>
      </c>
      <c r="D263" s="183" t="s">
        <v>180</v>
      </c>
      <c r="E263" s="184" t="s">
        <v>6217</v>
      </c>
      <c r="F263" s="185" t="s">
        <v>6218</v>
      </c>
      <c r="G263" s="186" t="s">
        <v>183</v>
      </c>
      <c r="H263" s="187">
        <v>80</v>
      </c>
      <c r="I263" s="188"/>
      <c r="J263" s="189">
        <f>ROUND(I263*H263,2)</f>
        <v>0</v>
      </c>
      <c r="K263" s="185" t="s">
        <v>184</v>
      </c>
      <c r="L263" s="39"/>
      <c r="M263" s="190" t="s">
        <v>19</v>
      </c>
      <c r="N263" s="191" t="s">
        <v>46</v>
      </c>
      <c r="O263" s="61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AR263" s="18" t="s">
        <v>185</v>
      </c>
      <c r="AT263" s="18" t="s">
        <v>180</v>
      </c>
      <c r="AU263" s="18" t="s">
        <v>85</v>
      </c>
      <c r="AY263" s="18" t="s">
        <v>178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8" t="s">
        <v>83</v>
      </c>
      <c r="BK263" s="194">
        <f>ROUND(I263*H263,2)</f>
        <v>0</v>
      </c>
      <c r="BL263" s="18" t="s">
        <v>185</v>
      </c>
      <c r="BM263" s="18" t="s">
        <v>6219</v>
      </c>
    </row>
    <row r="264" spans="2:65" s="1" customFormat="1" ht="11.25">
      <c r="B264" s="35"/>
      <c r="C264" s="36"/>
      <c r="D264" s="195" t="s">
        <v>187</v>
      </c>
      <c r="E264" s="36"/>
      <c r="F264" s="196" t="s">
        <v>6220</v>
      </c>
      <c r="G264" s="36"/>
      <c r="H264" s="36"/>
      <c r="I264" s="113"/>
      <c r="J264" s="36"/>
      <c r="K264" s="36"/>
      <c r="L264" s="39"/>
      <c r="M264" s="197"/>
      <c r="N264" s="61"/>
      <c r="O264" s="61"/>
      <c r="P264" s="61"/>
      <c r="Q264" s="61"/>
      <c r="R264" s="61"/>
      <c r="S264" s="61"/>
      <c r="T264" s="62"/>
      <c r="AT264" s="18" t="s">
        <v>187</v>
      </c>
      <c r="AU264" s="18" t="s">
        <v>85</v>
      </c>
    </row>
    <row r="265" spans="2:65" s="12" customFormat="1" ht="11.25">
      <c r="B265" s="198"/>
      <c r="C265" s="199"/>
      <c r="D265" s="195" t="s">
        <v>189</v>
      </c>
      <c r="E265" s="200" t="s">
        <v>19</v>
      </c>
      <c r="F265" s="201" t="s">
        <v>6212</v>
      </c>
      <c r="G265" s="199"/>
      <c r="H265" s="200" t="s">
        <v>19</v>
      </c>
      <c r="I265" s="202"/>
      <c r="J265" s="199"/>
      <c r="K265" s="199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189</v>
      </c>
      <c r="AU265" s="207" t="s">
        <v>85</v>
      </c>
      <c r="AV265" s="12" t="s">
        <v>83</v>
      </c>
      <c r="AW265" s="12" t="s">
        <v>35</v>
      </c>
      <c r="AX265" s="12" t="s">
        <v>75</v>
      </c>
      <c r="AY265" s="207" t="s">
        <v>178</v>
      </c>
    </row>
    <row r="266" spans="2:65" s="13" customFormat="1" ht="11.25">
      <c r="B266" s="208"/>
      <c r="C266" s="209"/>
      <c r="D266" s="195" t="s">
        <v>189</v>
      </c>
      <c r="E266" s="210" t="s">
        <v>19</v>
      </c>
      <c r="F266" s="211" t="s">
        <v>1407</v>
      </c>
      <c r="G266" s="209"/>
      <c r="H266" s="212">
        <v>80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189</v>
      </c>
      <c r="AU266" s="218" t="s">
        <v>85</v>
      </c>
      <c r="AV266" s="13" t="s">
        <v>85</v>
      </c>
      <c r="AW266" s="13" t="s">
        <v>35</v>
      </c>
      <c r="AX266" s="13" t="s">
        <v>83</v>
      </c>
      <c r="AY266" s="218" t="s">
        <v>178</v>
      </c>
    </row>
    <row r="267" spans="2:65" s="1" customFormat="1" ht="16.5" customHeight="1">
      <c r="B267" s="35"/>
      <c r="C267" s="183" t="s">
        <v>350</v>
      </c>
      <c r="D267" s="183" t="s">
        <v>180</v>
      </c>
      <c r="E267" s="184" t="s">
        <v>6221</v>
      </c>
      <c r="F267" s="185" t="s">
        <v>6222</v>
      </c>
      <c r="G267" s="186" t="s">
        <v>362</v>
      </c>
      <c r="H267" s="187">
        <v>0.4</v>
      </c>
      <c r="I267" s="188"/>
      <c r="J267" s="189">
        <f>ROUND(I267*H267,2)</f>
        <v>0</v>
      </c>
      <c r="K267" s="185" t="s">
        <v>184</v>
      </c>
      <c r="L267" s="39"/>
      <c r="M267" s="190" t="s">
        <v>19</v>
      </c>
      <c r="N267" s="191" t="s">
        <v>46</v>
      </c>
      <c r="O267" s="61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AR267" s="18" t="s">
        <v>185</v>
      </c>
      <c r="AT267" s="18" t="s">
        <v>180</v>
      </c>
      <c r="AU267" s="18" t="s">
        <v>85</v>
      </c>
      <c r="AY267" s="18" t="s">
        <v>178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83</v>
      </c>
      <c r="BK267" s="194">
        <f>ROUND(I267*H267,2)</f>
        <v>0</v>
      </c>
      <c r="BL267" s="18" t="s">
        <v>185</v>
      </c>
      <c r="BM267" s="18" t="s">
        <v>6223</v>
      </c>
    </row>
    <row r="268" spans="2:65" s="1" customFormat="1" ht="11.25">
      <c r="B268" s="35"/>
      <c r="C268" s="36"/>
      <c r="D268" s="195" t="s">
        <v>187</v>
      </c>
      <c r="E268" s="36"/>
      <c r="F268" s="196" t="s">
        <v>6224</v>
      </c>
      <c r="G268" s="36"/>
      <c r="H268" s="36"/>
      <c r="I268" s="113"/>
      <c r="J268" s="36"/>
      <c r="K268" s="36"/>
      <c r="L268" s="39"/>
      <c r="M268" s="197"/>
      <c r="N268" s="61"/>
      <c r="O268" s="61"/>
      <c r="P268" s="61"/>
      <c r="Q268" s="61"/>
      <c r="R268" s="61"/>
      <c r="S268" s="61"/>
      <c r="T268" s="62"/>
      <c r="AT268" s="18" t="s">
        <v>187</v>
      </c>
      <c r="AU268" s="18" t="s">
        <v>85</v>
      </c>
    </row>
    <row r="269" spans="2:65" s="12" customFormat="1" ht="11.25">
      <c r="B269" s="198"/>
      <c r="C269" s="199"/>
      <c r="D269" s="195" t="s">
        <v>189</v>
      </c>
      <c r="E269" s="200" t="s">
        <v>19</v>
      </c>
      <c r="F269" s="201" t="s">
        <v>6212</v>
      </c>
      <c r="G269" s="199"/>
      <c r="H269" s="200" t="s">
        <v>19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189</v>
      </c>
      <c r="AU269" s="207" t="s">
        <v>85</v>
      </c>
      <c r="AV269" s="12" t="s">
        <v>83</v>
      </c>
      <c r="AW269" s="12" t="s">
        <v>35</v>
      </c>
      <c r="AX269" s="12" t="s">
        <v>75</v>
      </c>
      <c r="AY269" s="207" t="s">
        <v>178</v>
      </c>
    </row>
    <row r="270" spans="2:65" s="12" customFormat="1" ht="11.25">
      <c r="B270" s="198"/>
      <c r="C270" s="199"/>
      <c r="D270" s="195" t="s">
        <v>189</v>
      </c>
      <c r="E270" s="200" t="s">
        <v>19</v>
      </c>
      <c r="F270" s="201" t="s">
        <v>6225</v>
      </c>
      <c r="G270" s="199"/>
      <c r="H270" s="200" t="s">
        <v>19</v>
      </c>
      <c r="I270" s="202"/>
      <c r="J270" s="199"/>
      <c r="K270" s="199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189</v>
      </c>
      <c r="AU270" s="207" t="s">
        <v>85</v>
      </c>
      <c r="AV270" s="12" t="s">
        <v>83</v>
      </c>
      <c r="AW270" s="12" t="s">
        <v>35</v>
      </c>
      <c r="AX270" s="12" t="s">
        <v>75</v>
      </c>
      <c r="AY270" s="207" t="s">
        <v>178</v>
      </c>
    </row>
    <row r="271" spans="2:65" s="13" customFormat="1" ht="11.25">
      <c r="B271" s="208"/>
      <c r="C271" s="209"/>
      <c r="D271" s="195" t="s">
        <v>189</v>
      </c>
      <c r="E271" s="210" t="s">
        <v>19</v>
      </c>
      <c r="F271" s="211" t="s">
        <v>6226</v>
      </c>
      <c r="G271" s="209"/>
      <c r="H271" s="212">
        <v>0.4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189</v>
      </c>
      <c r="AU271" s="218" t="s">
        <v>85</v>
      </c>
      <c r="AV271" s="13" t="s">
        <v>85</v>
      </c>
      <c r="AW271" s="13" t="s">
        <v>35</v>
      </c>
      <c r="AX271" s="13" t="s">
        <v>83</v>
      </c>
      <c r="AY271" s="218" t="s">
        <v>178</v>
      </c>
    </row>
    <row r="272" spans="2:65" s="1" customFormat="1" ht="16.5" customHeight="1">
      <c r="B272" s="35"/>
      <c r="C272" s="245" t="s">
        <v>359</v>
      </c>
      <c r="D272" s="245" t="s">
        <v>970</v>
      </c>
      <c r="E272" s="246" t="s">
        <v>6227</v>
      </c>
      <c r="F272" s="247" t="s">
        <v>6228</v>
      </c>
      <c r="G272" s="248" t="s">
        <v>226</v>
      </c>
      <c r="H272" s="249">
        <v>0.66700000000000004</v>
      </c>
      <c r="I272" s="250"/>
      <c r="J272" s="251">
        <f>ROUND(I272*H272,2)</f>
        <v>0</v>
      </c>
      <c r="K272" s="247" t="s">
        <v>184</v>
      </c>
      <c r="L272" s="252"/>
      <c r="M272" s="253" t="s">
        <v>19</v>
      </c>
      <c r="N272" s="254" t="s">
        <v>46</v>
      </c>
      <c r="O272" s="61"/>
      <c r="P272" s="192">
        <f>O272*H272</f>
        <v>0</v>
      </c>
      <c r="Q272" s="192">
        <v>0.21</v>
      </c>
      <c r="R272" s="192">
        <f>Q272*H272</f>
        <v>0.14007</v>
      </c>
      <c r="S272" s="192">
        <v>0</v>
      </c>
      <c r="T272" s="193">
        <f>S272*H272</f>
        <v>0</v>
      </c>
      <c r="AR272" s="18" t="s">
        <v>230</v>
      </c>
      <c r="AT272" s="18" t="s">
        <v>970</v>
      </c>
      <c r="AU272" s="18" t="s">
        <v>85</v>
      </c>
      <c r="AY272" s="18" t="s">
        <v>178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83</v>
      </c>
      <c r="BK272" s="194">
        <f>ROUND(I272*H272,2)</f>
        <v>0</v>
      </c>
      <c r="BL272" s="18" t="s">
        <v>185</v>
      </c>
      <c r="BM272" s="18" t="s">
        <v>6229</v>
      </c>
    </row>
    <row r="273" spans="2:65" s="1" customFormat="1" ht="11.25">
      <c r="B273" s="35"/>
      <c r="C273" s="36"/>
      <c r="D273" s="195" t="s">
        <v>187</v>
      </c>
      <c r="E273" s="36"/>
      <c r="F273" s="196" t="s">
        <v>6228</v>
      </c>
      <c r="G273" s="36"/>
      <c r="H273" s="36"/>
      <c r="I273" s="113"/>
      <c r="J273" s="36"/>
      <c r="K273" s="36"/>
      <c r="L273" s="39"/>
      <c r="M273" s="197"/>
      <c r="N273" s="61"/>
      <c r="O273" s="61"/>
      <c r="P273" s="61"/>
      <c r="Q273" s="61"/>
      <c r="R273" s="61"/>
      <c r="S273" s="61"/>
      <c r="T273" s="62"/>
      <c r="AT273" s="18" t="s">
        <v>187</v>
      </c>
      <c r="AU273" s="18" t="s">
        <v>85</v>
      </c>
    </row>
    <row r="274" spans="2:65" s="13" customFormat="1" ht="11.25">
      <c r="B274" s="208"/>
      <c r="C274" s="209"/>
      <c r="D274" s="195" t="s">
        <v>189</v>
      </c>
      <c r="E274" s="209"/>
      <c r="F274" s="211" t="s">
        <v>6230</v>
      </c>
      <c r="G274" s="209"/>
      <c r="H274" s="212">
        <v>0.66700000000000004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189</v>
      </c>
      <c r="AU274" s="218" t="s">
        <v>85</v>
      </c>
      <c r="AV274" s="13" t="s">
        <v>85</v>
      </c>
      <c r="AW274" s="13" t="s">
        <v>4</v>
      </c>
      <c r="AX274" s="13" t="s">
        <v>83</v>
      </c>
      <c r="AY274" s="218" t="s">
        <v>178</v>
      </c>
    </row>
    <row r="275" spans="2:65" s="1" customFormat="1" ht="16.5" customHeight="1">
      <c r="B275" s="35"/>
      <c r="C275" s="183" t="s">
        <v>374</v>
      </c>
      <c r="D275" s="183" t="s">
        <v>180</v>
      </c>
      <c r="E275" s="184" t="s">
        <v>6231</v>
      </c>
      <c r="F275" s="185" t="s">
        <v>6232</v>
      </c>
      <c r="G275" s="186" t="s">
        <v>362</v>
      </c>
      <c r="H275" s="187">
        <v>2E-3</v>
      </c>
      <c r="I275" s="188"/>
      <c r="J275" s="189">
        <f>ROUND(I275*H275,2)</f>
        <v>0</v>
      </c>
      <c r="K275" s="185" t="s">
        <v>184</v>
      </c>
      <c r="L275" s="39"/>
      <c r="M275" s="190" t="s">
        <v>19</v>
      </c>
      <c r="N275" s="191" t="s">
        <v>46</v>
      </c>
      <c r="O275" s="61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8" t="s">
        <v>185</v>
      </c>
      <c r="AT275" s="18" t="s">
        <v>180</v>
      </c>
      <c r="AU275" s="18" t="s">
        <v>85</v>
      </c>
      <c r="AY275" s="18" t="s">
        <v>178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8" t="s">
        <v>83</v>
      </c>
      <c r="BK275" s="194">
        <f>ROUND(I275*H275,2)</f>
        <v>0</v>
      </c>
      <c r="BL275" s="18" t="s">
        <v>185</v>
      </c>
      <c r="BM275" s="18" t="s">
        <v>6233</v>
      </c>
    </row>
    <row r="276" spans="2:65" s="1" customFormat="1" ht="11.25">
      <c r="B276" s="35"/>
      <c r="C276" s="36"/>
      <c r="D276" s="195" t="s">
        <v>187</v>
      </c>
      <c r="E276" s="36"/>
      <c r="F276" s="196" t="s">
        <v>6234</v>
      </c>
      <c r="G276" s="36"/>
      <c r="H276" s="36"/>
      <c r="I276" s="113"/>
      <c r="J276" s="36"/>
      <c r="K276" s="36"/>
      <c r="L276" s="39"/>
      <c r="M276" s="197"/>
      <c r="N276" s="61"/>
      <c r="O276" s="61"/>
      <c r="P276" s="61"/>
      <c r="Q276" s="61"/>
      <c r="R276" s="61"/>
      <c r="S276" s="61"/>
      <c r="T276" s="62"/>
      <c r="AT276" s="18" t="s">
        <v>187</v>
      </c>
      <c r="AU276" s="18" t="s">
        <v>85</v>
      </c>
    </row>
    <row r="277" spans="2:65" s="12" customFormat="1" ht="11.25">
      <c r="B277" s="198"/>
      <c r="C277" s="199"/>
      <c r="D277" s="195" t="s">
        <v>189</v>
      </c>
      <c r="E277" s="200" t="s">
        <v>19</v>
      </c>
      <c r="F277" s="201" t="s">
        <v>6212</v>
      </c>
      <c r="G277" s="199"/>
      <c r="H277" s="200" t="s">
        <v>19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189</v>
      </c>
      <c r="AU277" s="207" t="s">
        <v>85</v>
      </c>
      <c r="AV277" s="12" t="s">
        <v>83</v>
      </c>
      <c r="AW277" s="12" t="s">
        <v>35</v>
      </c>
      <c r="AX277" s="12" t="s">
        <v>75</v>
      </c>
      <c r="AY277" s="207" t="s">
        <v>178</v>
      </c>
    </row>
    <row r="278" spans="2:65" s="12" customFormat="1" ht="11.25">
      <c r="B278" s="198"/>
      <c r="C278" s="199"/>
      <c r="D278" s="195" t="s">
        <v>189</v>
      </c>
      <c r="E278" s="200" t="s">
        <v>19</v>
      </c>
      <c r="F278" s="201" t="s">
        <v>6235</v>
      </c>
      <c r="G278" s="199"/>
      <c r="H278" s="200" t="s">
        <v>19</v>
      </c>
      <c r="I278" s="202"/>
      <c r="J278" s="199"/>
      <c r="K278" s="199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189</v>
      </c>
      <c r="AU278" s="207" t="s">
        <v>85</v>
      </c>
      <c r="AV278" s="12" t="s">
        <v>83</v>
      </c>
      <c r="AW278" s="12" t="s">
        <v>35</v>
      </c>
      <c r="AX278" s="12" t="s">
        <v>75</v>
      </c>
      <c r="AY278" s="207" t="s">
        <v>178</v>
      </c>
    </row>
    <row r="279" spans="2:65" s="13" customFormat="1" ht="11.25">
      <c r="B279" s="208"/>
      <c r="C279" s="209"/>
      <c r="D279" s="195" t="s">
        <v>189</v>
      </c>
      <c r="E279" s="210" t="s">
        <v>19</v>
      </c>
      <c r="F279" s="211" t="s">
        <v>6236</v>
      </c>
      <c r="G279" s="209"/>
      <c r="H279" s="212">
        <v>2E-3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189</v>
      </c>
      <c r="AU279" s="218" t="s">
        <v>85</v>
      </c>
      <c r="AV279" s="13" t="s">
        <v>85</v>
      </c>
      <c r="AW279" s="13" t="s">
        <v>35</v>
      </c>
      <c r="AX279" s="13" t="s">
        <v>83</v>
      </c>
      <c r="AY279" s="218" t="s">
        <v>178</v>
      </c>
    </row>
    <row r="280" spans="2:65" s="1" customFormat="1" ht="24.75" customHeight="1">
      <c r="B280" s="35"/>
      <c r="C280" s="245" t="s">
        <v>388</v>
      </c>
      <c r="D280" s="245" t="s">
        <v>970</v>
      </c>
      <c r="E280" s="246" t="s">
        <v>6237</v>
      </c>
      <c r="F280" s="247" t="s">
        <v>6238</v>
      </c>
      <c r="G280" s="248" t="s">
        <v>2338</v>
      </c>
      <c r="H280" s="249">
        <v>2</v>
      </c>
      <c r="I280" s="250"/>
      <c r="J280" s="251">
        <f>ROUND(I280*H280,2)</f>
        <v>0</v>
      </c>
      <c r="K280" s="247" t="s">
        <v>1889</v>
      </c>
      <c r="L280" s="252"/>
      <c r="M280" s="253" t="s">
        <v>19</v>
      </c>
      <c r="N280" s="254" t="s">
        <v>46</v>
      </c>
      <c r="O280" s="61"/>
      <c r="P280" s="192">
        <f>O280*H280</f>
        <v>0</v>
      </c>
      <c r="Q280" s="192">
        <v>1E-3</v>
      </c>
      <c r="R280" s="192">
        <f>Q280*H280</f>
        <v>2E-3</v>
      </c>
      <c r="S280" s="192">
        <v>0</v>
      </c>
      <c r="T280" s="193">
        <f>S280*H280</f>
        <v>0</v>
      </c>
      <c r="AR280" s="18" t="s">
        <v>230</v>
      </c>
      <c r="AT280" s="18" t="s">
        <v>970</v>
      </c>
      <c r="AU280" s="18" t="s">
        <v>85</v>
      </c>
      <c r="AY280" s="18" t="s">
        <v>178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83</v>
      </c>
      <c r="BK280" s="194">
        <f>ROUND(I280*H280,2)</f>
        <v>0</v>
      </c>
      <c r="BL280" s="18" t="s">
        <v>185</v>
      </c>
      <c r="BM280" s="18" t="s">
        <v>6239</v>
      </c>
    </row>
    <row r="281" spans="2:65" s="1" customFormat="1" ht="11.25">
      <c r="B281" s="35"/>
      <c r="C281" s="36"/>
      <c r="D281" s="195" t="s">
        <v>187</v>
      </c>
      <c r="E281" s="36"/>
      <c r="F281" s="196" t="s">
        <v>6238</v>
      </c>
      <c r="G281" s="36"/>
      <c r="H281" s="36"/>
      <c r="I281" s="113"/>
      <c r="J281" s="36"/>
      <c r="K281" s="36"/>
      <c r="L281" s="39"/>
      <c r="M281" s="197"/>
      <c r="N281" s="61"/>
      <c r="O281" s="61"/>
      <c r="P281" s="61"/>
      <c r="Q281" s="61"/>
      <c r="R281" s="61"/>
      <c r="S281" s="61"/>
      <c r="T281" s="62"/>
      <c r="AT281" s="18" t="s">
        <v>187</v>
      </c>
      <c r="AU281" s="18" t="s">
        <v>85</v>
      </c>
    </row>
    <row r="282" spans="2:65" s="13" customFormat="1" ht="11.25">
      <c r="B282" s="208"/>
      <c r="C282" s="209"/>
      <c r="D282" s="195" t="s">
        <v>189</v>
      </c>
      <c r="E282" s="209"/>
      <c r="F282" s="211" t="s">
        <v>6240</v>
      </c>
      <c r="G282" s="209"/>
      <c r="H282" s="212">
        <v>2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189</v>
      </c>
      <c r="AU282" s="218" t="s">
        <v>85</v>
      </c>
      <c r="AV282" s="13" t="s">
        <v>85</v>
      </c>
      <c r="AW282" s="13" t="s">
        <v>4</v>
      </c>
      <c r="AX282" s="13" t="s">
        <v>83</v>
      </c>
      <c r="AY282" s="218" t="s">
        <v>178</v>
      </c>
    </row>
    <row r="283" spans="2:65" s="11" customFormat="1" ht="22.9" customHeight="1">
      <c r="B283" s="167"/>
      <c r="C283" s="168"/>
      <c r="D283" s="169" t="s">
        <v>74</v>
      </c>
      <c r="E283" s="181" t="s">
        <v>198</v>
      </c>
      <c r="F283" s="181" t="s">
        <v>874</v>
      </c>
      <c r="G283" s="168"/>
      <c r="H283" s="168"/>
      <c r="I283" s="171"/>
      <c r="J283" s="182">
        <f>BK283</f>
        <v>0</v>
      </c>
      <c r="K283" s="168"/>
      <c r="L283" s="173"/>
      <c r="M283" s="174"/>
      <c r="N283" s="175"/>
      <c r="O283" s="175"/>
      <c r="P283" s="176">
        <f>SUM(P284:P310)</f>
        <v>0</v>
      </c>
      <c r="Q283" s="175"/>
      <c r="R283" s="176">
        <f>SUM(R284:R310)</f>
        <v>6.1791800000000006</v>
      </c>
      <c r="S283" s="175"/>
      <c r="T283" s="177">
        <f>SUM(T284:T310)</f>
        <v>0</v>
      </c>
      <c r="AR283" s="178" t="s">
        <v>83</v>
      </c>
      <c r="AT283" s="179" t="s">
        <v>74</v>
      </c>
      <c r="AU283" s="179" t="s">
        <v>83</v>
      </c>
      <c r="AY283" s="178" t="s">
        <v>178</v>
      </c>
      <c r="BK283" s="180">
        <f>SUM(BK284:BK310)</f>
        <v>0</v>
      </c>
    </row>
    <row r="284" spans="2:65" s="1" customFormat="1" ht="16.5" customHeight="1">
      <c r="B284" s="35"/>
      <c r="C284" s="183" t="s">
        <v>393</v>
      </c>
      <c r="D284" s="183" t="s">
        <v>180</v>
      </c>
      <c r="E284" s="184" t="s">
        <v>6241</v>
      </c>
      <c r="F284" s="185" t="s">
        <v>6242</v>
      </c>
      <c r="G284" s="186" t="s">
        <v>291</v>
      </c>
      <c r="H284" s="187">
        <v>14</v>
      </c>
      <c r="I284" s="188"/>
      <c r="J284" s="189">
        <f>ROUND(I284*H284,2)</f>
        <v>0</v>
      </c>
      <c r="K284" s="185" t="s">
        <v>184</v>
      </c>
      <c r="L284" s="39"/>
      <c r="M284" s="190" t="s">
        <v>19</v>
      </c>
      <c r="N284" s="191" t="s">
        <v>46</v>
      </c>
      <c r="O284" s="61"/>
      <c r="P284" s="192">
        <f>O284*H284</f>
        <v>0</v>
      </c>
      <c r="Q284" s="192">
        <v>0.17488999999999999</v>
      </c>
      <c r="R284" s="192">
        <f>Q284*H284</f>
        <v>2.4484599999999999</v>
      </c>
      <c r="S284" s="192">
        <v>0</v>
      </c>
      <c r="T284" s="193">
        <f>S284*H284</f>
        <v>0</v>
      </c>
      <c r="AR284" s="18" t="s">
        <v>185</v>
      </c>
      <c r="AT284" s="18" t="s">
        <v>180</v>
      </c>
      <c r="AU284" s="18" t="s">
        <v>85</v>
      </c>
      <c r="AY284" s="18" t="s">
        <v>178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83</v>
      </c>
      <c r="BK284" s="194">
        <f>ROUND(I284*H284,2)</f>
        <v>0</v>
      </c>
      <c r="BL284" s="18" t="s">
        <v>185</v>
      </c>
      <c r="BM284" s="18" t="s">
        <v>6243</v>
      </c>
    </row>
    <row r="285" spans="2:65" s="1" customFormat="1" ht="19.5">
      <c r="B285" s="35"/>
      <c r="C285" s="36"/>
      <c r="D285" s="195" t="s">
        <v>187</v>
      </c>
      <c r="E285" s="36"/>
      <c r="F285" s="196" t="s">
        <v>6244</v>
      </c>
      <c r="G285" s="36"/>
      <c r="H285" s="36"/>
      <c r="I285" s="113"/>
      <c r="J285" s="36"/>
      <c r="K285" s="36"/>
      <c r="L285" s="39"/>
      <c r="M285" s="197"/>
      <c r="N285" s="61"/>
      <c r="O285" s="61"/>
      <c r="P285" s="61"/>
      <c r="Q285" s="61"/>
      <c r="R285" s="61"/>
      <c r="S285" s="61"/>
      <c r="T285" s="62"/>
      <c r="AT285" s="18" t="s">
        <v>187</v>
      </c>
      <c r="AU285" s="18" t="s">
        <v>85</v>
      </c>
    </row>
    <row r="286" spans="2:65" s="12" customFormat="1" ht="11.25">
      <c r="B286" s="198"/>
      <c r="C286" s="199"/>
      <c r="D286" s="195" t="s">
        <v>189</v>
      </c>
      <c r="E286" s="200" t="s">
        <v>19</v>
      </c>
      <c r="F286" s="201" t="s">
        <v>6245</v>
      </c>
      <c r="G286" s="199"/>
      <c r="H286" s="200" t="s">
        <v>19</v>
      </c>
      <c r="I286" s="202"/>
      <c r="J286" s="199"/>
      <c r="K286" s="199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189</v>
      </c>
      <c r="AU286" s="207" t="s">
        <v>85</v>
      </c>
      <c r="AV286" s="12" t="s">
        <v>83</v>
      </c>
      <c r="AW286" s="12" t="s">
        <v>35</v>
      </c>
      <c r="AX286" s="12" t="s">
        <v>75</v>
      </c>
      <c r="AY286" s="207" t="s">
        <v>178</v>
      </c>
    </row>
    <row r="287" spans="2:65" s="12" customFormat="1" ht="11.25">
      <c r="B287" s="198"/>
      <c r="C287" s="199"/>
      <c r="D287" s="195" t="s">
        <v>189</v>
      </c>
      <c r="E287" s="200" t="s">
        <v>19</v>
      </c>
      <c r="F287" s="201" t="s">
        <v>6246</v>
      </c>
      <c r="G287" s="199"/>
      <c r="H287" s="200" t="s">
        <v>19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189</v>
      </c>
      <c r="AU287" s="207" t="s">
        <v>85</v>
      </c>
      <c r="AV287" s="12" t="s">
        <v>83</v>
      </c>
      <c r="AW287" s="12" t="s">
        <v>35</v>
      </c>
      <c r="AX287" s="12" t="s">
        <v>75</v>
      </c>
      <c r="AY287" s="207" t="s">
        <v>178</v>
      </c>
    </row>
    <row r="288" spans="2:65" s="13" customFormat="1" ht="11.25">
      <c r="B288" s="208"/>
      <c r="C288" s="209"/>
      <c r="D288" s="195" t="s">
        <v>189</v>
      </c>
      <c r="E288" s="210" t="s">
        <v>19</v>
      </c>
      <c r="F288" s="211" t="s">
        <v>276</v>
      </c>
      <c r="G288" s="209"/>
      <c r="H288" s="212">
        <v>14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189</v>
      </c>
      <c r="AU288" s="218" t="s">
        <v>85</v>
      </c>
      <c r="AV288" s="13" t="s">
        <v>85</v>
      </c>
      <c r="AW288" s="13" t="s">
        <v>35</v>
      </c>
      <c r="AX288" s="13" t="s">
        <v>83</v>
      </c>
      <c r="AY288" s="218" t="s">
        <v>178</v>
      </c>
    </row>
    <row r="289" spans="2:65" s="1" customFormat="1" ht="16.5" customHeight="1">
      <c r="B289" s="35"/>
      <c r="C289" s="183" t="s">
        <v>398</v>
      </c>
      <c r="D289" s="183" t="s">
        <v>180</v>
      </c>
      <c r="E289" s="184" t="s">
        <v>6247</v>
      </c>
      <c r="F289" s="185" t="s">
        <v>6248</v>
      </c>
      <c r="G289" s="186" t="s">
        <v>496</v>
      </c>
      <c r="H289" s="187">
        <v>4</v>
      </c>
      <c r="I289" s="188"/>
      <c r="J289" s="189">
        <f>ROUND(I289*H289,2)</f>
        <v>0</v>
      </c>
      <c r="K289" s="185" t="s">
        <v>184</v>
      </c>
      <c r="L289" s="39"/>
      <c r="M289" s="190" t="s">
        <v>19</v>
      </c>
      <c r="N289" s="191" t="s">
        <v>46</v>
      </c>
      <c r="O289" s="61"/>
      <c r="P289" s="192">
        <f>O289*H289</f>
        <v>0</v>
      </c>
      <c r="Q289" s="192">
        <v>0.12064</v>
      </c>
      <c r="R289" s="192">
        <f>Q289*H289</f>
        <v>0.48255999999999999</v>
      </c>
      <c r="S289" s="192">
        <v>0</v>
      </c>
      <c r="T289" s="193">
        <f>S289*H289</f>
        <v>0</v>
      </c>
      <c r="AR289" s="18" t="s">
        <v>185</v>
      </c>
      <c r="AT289" s="18" t="s">
        <v>180</v>
      </c>
      <c r="AU289" s="18" t="s">
        <v>85</v>
      </c>
      <c r="AY289" s="18" t="s">
        <v>178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8" t="s">
        <v>83</v>
      </c>
      <c r="BK289" s="194">
        <f>ROUND(I289*H289,2)</f>
        <v>0</v>
      </c>
      <c r="BL289" s="18" t="s">
        <v>185</v>
      </c>
      <c r="BM289" s="18" t="s">
        <v>6249</v>
      </c>
    </row>
    <row r="290" spans="2:65" s="1" customFormat="1" ht="11.25">
      <c r="B290" s="35"/>
      <c r="C290" s="36"/>
      <c r="D290" s="195" t="s">
        <v>187</v>
      </c>
      <c r="E290" s="36"/>
      <c r="F290" s="196" t="s">
        <v>6250</v>
      </c>
      <c r="G290" s="36"/>
      <c r="H290" s="36"/>
      <c r="I290" s="113"/>
      <c r="J290" s="36"/>
      <c r="K290" s="36"/>
      <c r="L290" s="39"/>
      <c r="M290" s="197"/>
      <c r="N290" s="61"/>
      <c r="O290" s="61"/>
      <c r="P290" s="61"/>
      <c r="Q290" s="61"/>
      <c r="R290" s="61"/>
      <c r="S290" s="61"/>
      <c r="T290" s="62"/>
      <c r="AT290" s="18" t="s">
        <v>187</v>
      </c>
      <c r="AU290" s="18" t="s">
        <v>85</v>
      </c>
    </row>
    <row r="291" spans="2:65" s="12" customFormat="1" ht="11.25">
      <c r="B291" s="198"/>
      <c r="C291" s="199"/>
      <c r="D291" s="195" t="s">
        <v>189</v>
      </c>
      <c r="E291" s="200" t="s">
        <v>19</v>
      </c>
      <c r="F291" s="201" t="s">
        <v>6166</v>
      </c>
      <c r="G291" s="199"/>
      <c r="H291" s="200" t="s">
        <v>19</v>
      </c>
      <c r="I291" s="202"/>
      <c r="J291" s="199"/>
      <c r="K291" s="199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189</v>
      </c>
      <c r="AU291" s="207" t="s">
        <v>85</v>
      </c>
      <c r="AV291" s="12" t="s">
        <v>83</v>
      </c>
      <c r="AW291" s="12" t="s">
        <v>35</v>
      </c>
      <c r="AX291" s="12" t="s">
        <v>75</v>
      </c>
      <c r="AY291" s="207" t="s">
        <v>178</v>
      </c>
    </row>
    <row r="292" spans="2:65" s="12" customFormat="1" ht="11.25">
      <c r="B292" s="198"/>
      <c r="C292" s="199"/>
      <c r="D292" s="195" t="s">
        <v>189</v>
      </c>
      <c r="E292" s="200" t="s">
        <v>19</v>
      </c>
      <c r="F292" s="201" t="s">
        <v>6251</v>
      </c>
      <c r="G292" s="199"/>
      <c r="H292" s="200" t="s">
        <v>19</v>
      </c>
      <c r="I292" s="202"/>
      <c r="J292" s="199"/>
      <c r="K292" s="199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189</v>
      </c>
      <c r="AU292" s="207" t="s">
        <v>85</v>
      </c>
      <c r="AV292" s="12" t="s">
        <v>83</v>
      </c>
      <c r="AW292" s="12" t="s">
        <v>35</v>
      </c>
      <c r="AX292" s="12" t="s">
        <v>75</v>
      </c>
      <c r="AY292" s="207" t="s">
        <v>178</v>
      </c>
    </row>
    <row r="293" spans="2:65" s="13" customFormat="1" ht="11.25">
      <c r="B293" s="208"/>
      <c r="C293" s="209"/>
      <c r="D293" s="195" t="s">
        <v>189</v>
      </c>
      <c r="E293" s="210" t="s">
        <v>19</v>
      </c>
      <c r="F293" s="211" t="s">
        <v>559</v>
      </c>
      <c r="G293" s="209"/>
      <c r="H293" s="212">
        <v>4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189</v>
      </c>
      <c r="AU293" s="218" t="s">
        <v>85</v>
      </c>
      <c r="AV293" s="13" t="s">
        <v>85</v>
      </c>
      <c r="AW293" s="13" t="s">
        <v>35</v>
      </c>
      <c r="AX293" s="13" t="s">
        <v>83</v>
      </c>
      <c r="AY293" s="218" t="s">
        <v>178</v>
      </c>
    </row>
    <row r="294" spans="2:65" s="1" customFormat="1" ht="16.5" customHeight="1">
      <c r="B294" s="35"/>
      <c r="C294" s="245" t="s">
        <v>403</v>
      </c>
      <c r="D294" s="245" t="s">
        <v>970</v>
      </c>
      <c r="E294" s="246" t="s">
        <v>6252</v>
      </c>
      <c r="F294" s="247" t="s">
        <v>6253</v>
      </c>
      <c r="G294" s="248" t="s">
        <v>291</v>
      </c>
      <c r="H294" s="249">
        <v>38</v>
      </c>
      <c r="I294" s="250"/>
      <c r="J294" s="251">
        <f>ROUND(I294*H294,2)</f>
        <v>0</v>
      </c>
      <c r="K294" s="247" t="s">
        <v>184</v>
      </c>
      <c r="L294" s="252"/>
      <c r="M294" s="253" t="s">
        <v>19</v>
      </c>
      <c r="N294" s="254" t="s">
        <v>46</v>
      </c>
      <c r="O294" s="61"/>
      <c r="P294" s="192">
        <f>O294*H294</f>
        <v>0</v>
      </c>
      <c r="Q294" s="192">
        <v>1.0999999999999999E-2</v>
      </c>
      <c r="R294" s="192">
        <f>Q294*H294</f>
        <v>0.41799999999999998</v>
      </c>
      <c r="S294" s="192">
        <v>0</v>
      </c>
      <c r="T294" s="193">
        <f>S294*H294</f>
        <v>0</v>
      </c>
      <c r="AR294" s="18" t="s">
        <v>230</v>
      </c>
      <c r="AT294" s="18" t="s">
        <v>970</v>
      </c>
      <c r="AU294" s="18" t="s">
        <v>85</v>
      </c>
      <c r="AY294" s="18" t="s">
        <v>178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8" t="s">
        <v>83</v>
      </c>
      <c r="BK294" s="194">
        <f>ROUND(I294*H294,2)</f>
        <v>0</v>
      </c>
      <c r="BL294" s="18" t="s">
        <v>185</v>
      </c>
      <c r="BM294" s="18" t="s">
        <v>6254</v>
      </c>
    </row>
    <row r="295" spans="2:65" s="1" customFormat="1" ht="11.25">
      <c r="B295" s="35"/>
      <c r="C295" s="36"/>
      <c r="D295" s="195" t="s">
        <v>187</v>
      </c>
      <c r="E295" s="36"/>
      <c r="F295" s="196" t="s">
        <v>6253</v>
      </c>
      <c r="G295" s="36"/>
      <c r="H295" s="36"/>
      <c r="I295" s="113"/>
      <c r="J295" s="36"/>
      <c r="K295" s="36"/>
      <c r="L295" s="39"/>
      <c r="M295" s="197"/>
      <c r="N295" s="61"/>
      <c r="O295" s="61"/>
      <c r="P295" s="61"/>
      <c r="Q295" s="61"/>
      <c r="R295" s="61"/>
      <c r="S295" s="61"/>
      <c r="T295" s="62"/>
      <c r="AT295" s="18" t="s">
        <v>187</v>
      </c>
      <c r="AU295" s="18" t="s">
        <v>85</v>
      </c>
    </row>
    <row r="296" spans="2:65" s="12" customFormat="1" ht="11.25">
      <c r="B296" s="198"/>
      <c r="C296" s="199"/>
      <c r="D296" s="195" t="s">
        <v>189</v>
      </c>
      <c r="E296" s="200" t="s">
        <v>19</v>
      </c>
      <c r="F296" s="201" t="s">
        <v>6255</v>
      </c>
      <c r="G296" s="199"/>
      <c r="H296" s="200" t="s">
        <v>19</v>
      </c>
      <c r="I296" s="202"/>
      <c r="J296" s="199"/>
      <c r="K296" s="199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189</v>
      </c>
      <c r="AU296" s="207" t="s">
        <v>85</v>
      </c>
      <c r="AV296" s="12" t="s">
        <v>83</v>
      </c>
      <c r="AW296" s="12" t="s">
        <v>35</v>
      </c>
      <c r="AX296" s="12" t="s">
        <v>75</v>
      </c>
      <c r="AY296" s="207" t="s">
        <v>178</v>
      </c>
    </row>
    <row r="297" spans="2:65" s="13" customFormat="1" ht="11.25">
      <c r="B297" s="208"/>
      <c r="C297" s="209"/>
      <c r="D297" s="195" t="s">
        <v>189</v>
      </c>
      <c r="E297" s="210" t="s">
        <v>19</v>
      </c>
      <c r="F297" s="211" t="s">
        <v>436</v>
      </c>
      <c r="G297" s="209"/>
      <c r="H297" s="212">
        <v>38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189</v>
      </c>
      <c r="AU297" s="218" t="s">
        <v>85</v>
      </c>
      <c r="AV297" s="13" t="s">
        <v>85</v>
      </c>
      <c r="AW297" s="13" t="s">
        <v>35</v>
      </c>
      <c r="AX297" s="13" t="s">
        <v>83</v>
      </c>
      <c r="AY297" s="218" t="s">
        <v>178</v>
      </c>
    </row>
    <row r="298" spans="2:65" s="1" customFormat="1" ht="16.5" customHeight="1">
      <c r="B298" s="35"/>
      <c r="C298" s="183" t="s">
        <v>408</v>
      </c>
      <c r="D298" s="183" t="s">
        <v>180</v>
      </c>
      <c r="E298" s="184" t="s">
        <v>6256</v>
      </c>
      <c r="F298" s="185" t="s">
        <v>6257</v>
      </c>
      <c r="G298" s="186" t="s">
        <v>496</v>
      </c>
      <c r="H298" s="187">
        <v>8</v>
      </c>
      <c r="I298" s="188"/>
      <c r="J298" s="189">
        <f>ROUND(I298*H298,2)</f>
        <v>0</v>
      </c>
      <c r="K298" s="185" t="s">
        <v>184</v>
      </c>
      <c r="L298" s="39"/>
      <c r="M298" s="190" t="s">
        <v>19</v>
      </c>
      <c r="N298" s="191" t="s">
        <v>46</v>
      </c>
      <c r="O298" s="61"/>
      <c r="P298" s="192">
        <f>O298*H298</f>
        <v>0</v>
      </c>
      <c r="Q298" s="192">
        <v>0.24127000000000001</v>
      </c>
      <c r="R298" s="192">
        <f>Q298*H298</f>
        <v>1.9301600000000001</v>
      </c>
      <c r="S298" s="192">
        <v>0</v>
      </c>
      <c r="T298" s="193">
        <f>S298*H298</f>
        <v>0</v>
      </c>
      <c r="AR298" s="18" t="s">
        <v>185</v>
      </c>
      <c r="AT298" s="18" t="s">
        <v>180</v>
      </c>
      <c r="AU298" s="18" t="s">
        <v>85</v>
      </c>
      <c r="AY298" s="18" t="s">
        <v>178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83</v>
      </c>
      <c r="BK298" s="194">
        <f>ROUND(I298*H298,2)</f>
        <v>0</v>
      </c>
      <c r="BL298" s="18" t="s">
        <v>185</v>
      </c>
      <c r="BM298" s="18" t="s">
        <v>6258</v>
      </c>
    </row>
    <row r="299" spans="2:65" s="1" customFormat="1" ht="11.25">
      <c r="B299" s="35"/>
      <c r="C299" s="36"/>
      <c r="D299" s="195" t="s">
        <v>187</v>
      </c>
      <c r="E299" s="36"/>
      <c r="F299" s="196" t="s">
        <v>6259</v>
      </c>
      <c r="G299" s="36"/>
      <c r="H299" s="36"/>
      <c r="I299" s="113"/>
      <c r="J299" s="36"/>
      <c r="K299" s="36"/>
      <c r="L299" s="39"/>
      <c r="M299" s="197"/>
      <c r="N299" s="61"/>
      <c r="O299" s="61"/>
      <c r="P299" s="61"/>
      <c r="Q299" s="61"/>
      <c r="R299" s="61"/>
      <c r="S299" s="61"/>
      <c r="T299" s="62"/>
      <c r="AT299" s="18" t="s">
        <v>187</v>
      </c>
      <c r="AU299" s="18" t="s">
        <v>85</v>
      </c>
    </row>
    <row r="300" spans="2:65" s="12" customFormat="1" ht="11.25">
      <c r="B300" s="198"/>
      <c r="C300" s="199"/>
      <c r="D300" s="195" t="s">
        <v>189</v>
      </c>
      <c r="E300" s="200" t="s">
        <v>19</v>
      </c>
      <c r="F300" s="201" t="s">
        <v>6166</v>
      </c>
      <c r="G300" s="199"/>
      <c r="H300" s="200" t="s">
        <v>19</v>
      </c>
      <c r="I300" s="202"/>
      <c r="J300" s="199"/>
      <c r="K300" s="199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189</v>
      </c>
      <c r="AU300" s="207" t="s">
        <v>85</v>
      </c>
      <c r="AV300" s="12" t="s">
        <v>83</v>
      </c>
      <c r="AW300" s="12" t="s">
        <v>35</v>
      </c>
      <c r="AX300" s="12" t="s">
        <v>75</v>
      </c>
      <c r="AY300" s="207" t="s">
        <v>178</v>
      </c>
    </row>
    <row r="301" spans="2:65" s="12" customFormat="1" ht="11.25">
      <c r="B301" s="198"/>
      <c r="C301" s="199"/>
      <c r="D301" s="195" t="s">
        <v>189</v>
      </c>
      <c r="E301" s="200" t="s">
        <v>19</v>
      </c>
      <c r="F301" s="201" t="s">
        <v>6260</v>
      </c>
      <c r="G301" s="199"/>
      <c r="H301" s="200" t="s">
        <v>19</v>
      </c>
      <c r="I301" s="202"/>
      <c r="J301" s="199"/>
      <c r="K301" s="199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189</v>
      </c>
      <c r="AU301" s="207" t="s">
        <v>85</v>
      </c>
      <c r="AV301" s="12" t="s">
        <v>83</v>
      </c>
      <c r="AW301" s="12" t="s">
        <v>35</v>
      </c>
      <c r="AX301" s="12" t="s">
        <v>75</v>
      </c>
      <c r="AY301" s="207" t="s">
        <v>178</v>
      </c>
    </row>
    <row r="302" spans="2:65" s="13" customFormat="1" ht="11.25">
      <c r="B302" s="208"/>
      <c r="C302" s="209"/>
      <c r="D302" s="195" t="s">
        <v>189</v>
      </c>
      <c r="E302" s="210" t="s">
        <v>19</v>
      </c>
      <c r="F302" s="211" t="s">
        <v>559</v>
      </c>
      <c r="G302" s="209"/>
      <c r="H302" s="212">
        <v>4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189</v>
      </c>
      <c r="AU302" s="218" t="s">
        <v>85</v>
      </c>
      <c r="AV302" s="13" t="s">
        <v>85</v>
      </c>
      <c r="AW302" s="13" t="s">
        <v>35</v>
      </c>
      <c r="AX302" s="13" t="s">
        <v>75</v>
      </c>
      <c r="AY302" s="218" t="s">
        <v>178</v>
      </c>
    </row>
    <row r="303" spans="2:65" s="12" customFormat="1" ht="11.25">
      <c r="B303" s="198"/>
      <c r="C303" s="199"/>
      <c r="D303" s="195" t="s">
        <v>189</v>
      </c>
      <c r="E303" s="200" t="s">
        <v>19</v>
      </c>
      <c r="F303" s="201" t="s">
        <v>6261</v>
      </c>
      <c r="G303" s="199"/>
      <c r="H303" s="200" t="s">
        <v>19</v>
      </c>
      <c r="I303" s="202"/>
      <c r="J303" s="199"/>
      <c r="K303" s="199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189</v>
      </c>
      <c r="AU303" s="207" t="s">
        <v>85</v>
      </c>
      <c r="AV303" s="12" t="s">
        <v>83</v>
      </c>
      <c r="AW303" s="12" t="s">
        <v>35</v>
      </c>
      <c r="AX303" s="12" t="s">
        <v>75</v>
      </c>
      <c r="AY303" s="207" t="s">
        <v>178</v>
      </c>
    </row>
    <row r="304" spans="2:65" s="12" customFormat="1" ht="11.25">
      <c r="B304" s="198"/>
      <c r="C304" s="199"/>
      <c r="D304" s="195" t="s">
        <v>189</v>
      </c>
      <c r="E304" s="200" t="s">
        <v>19</v>
      </c>
      <c r="F304" s="201" t="s">
        <v>6260</v>
      </c>
      <c r="G304" s="199"/>
      <c r="H304" s="200" t="s">
        <v>19</v>
      </c>
      <c r="I304" s="202"/>
      <c r="J304" s="199"/>
      <c r="K304" s="199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189</v>
      </c>
      <c r="AU304" s="207" t="s">
        <v>85</v>
      </c>
      <c r="AV304" s="12" t="s">
        <v>83</v>
      </c>
      <c r="AW304" s="12" t="s">
        <v>35</v>
      </c>
      <c r="AX304" s="12" t="s">
        <v>75</v>
      </c>
      <c r="AY304" s="207" t="s">
        <v>178</v>
      </c>
    </row>
    <row r="305" spans="2:65" s="13" customFormat="1" ht="11.25">
      <c r="B305" s="208"/>
      <c r="C305" s="209"/>
      <c r="D305" s="195" t="s">
        <v>189</v>
      </c>
      <c r="E305" s="210" t="s">
        <v>19</v>
      </c>
      <c r="F305" s="211" t="s">
        <v>6262</v>
      </c>
      <c r="G305" s="209"/>
      <c r="H305" s="212">
        <v>4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189</v>
      </c>
      <c r="AU305" s="218" t="s">
        <v>85</v>
      </c>
      <c r="AV305" s="13" t="s">
        <v>85</v>
      </c>
      <c r="AW305" s="13" t="s">
        <v>35</v>
      </c>
      <c r="AX305" s="13" t="s">
        <v>75</v>
      </c>
      <c r="AY305" s="218" t="s">
        <v>178</v>
      </c>
    </row>
    <row r="306" spans="2:65" s="14" customFormat="1" ht="11.25">
      <c r="B306" s="219"/>
      <c r="C306" s="220"/>
      <c r="D306" s="195" t="s">
        <v>189</v>
      </c>
      <c r="E306" s="221" t="s">
        <v>19</v>
      </c>
      <c r="F306" s="222" t="s">
        <v>258</v>
      </c>
      <c r="G306" s="220"/>
      <c r="H306" s="223">
        <v>8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189</v>
      </c>
      <c r="AU306" s="229" t="s">
        <v>85</v>
      </c>
      <c r="AV306" s="14" t="s">
        <v>185</v>
      </c>
      <c r="AW306" s="14" t="s">
        <v>35</v>
      </c>
      <c r="AX306" s="14" t="s">
        <v>83</v>
      </c>
      <c r="AY306" s="229" t="s">
        <v>178</v>
      </c>
    </row>
    <row r="307" spans="2:65" s="1" customFormat="1" ht="16.5" customHeight="1">
      <c r="B307" s="35"/>
      <c r="C307" s="245" t="s">
        <v>413</v>
      </c>
      <c r="D307" s="245" t="s">
        <v>970</v>
      </c>
      <c r="E307" s="246" t="s">
        <v>6263</v>
      </c>
      <c r="F307" s="247" t="s">
        <v>6264</v>
      </c>
      <c r="G307" s="248" t="s">
        <v>291</v>
      </c>
      <c r="H307" s="249">
        <v>75</v>
      </c>
      <c r="I307" s="250"/>
      <c r="J307" s="251">
        <f>ROUND(I307*H307,2)</f>
        <v>0</v>
      </c>
      <c r="K307" s="247" t="s">
        <v>184</v>
      </c>
      <c r="L307" s="252"/>
      <c r="M307" s="253" t="s">
        <v>19</v>
      </c>
      <c r="N307" s="254" t="s">
        <v>46</v>
      </c>
      <c r="O307" s="61"/>
      <c r="P307" s="192">
        <f>O307*H307</f>
        <v>0</v>
      </c>
      <c r="Q307" s="192">
        <v>1.2E-2</v>
      </c>
      <c r="R307" s="192">
        <f>Q307*H307</f>
        <v>0.9</v>
      </c>
      <c r="S307" s="192">
        <v>0</v>
      </c>
      <c r="T307" s="193">
        <f>S307*H307</f>
        <v>0</v>
      </c>
      <c r="AR307" s="18" t="s">
        <v>230</v>
      </c>
      <c r="AT307" s="18" t="s">
        <v>970</v>
      </c>
      <c r="AU307" s="18" t="s">
        <v>85</v>
      </c>
      <c r="AY307" s="18" t="s">
        <v>178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8" t="s">
        <v>83</v>
      </c>
      <c r="BK307" s="194">
        <f>ROUND(I307*H307,2)</f>
        <v>0</v>
      </c>
      <c r="BL307" s="18" t="s">
        <v>185</v>
      </c>
      <c r="BM307" s="18" t="s">
        <v>6265</v>
      </c>
    </row>
    <row r="308" spans="2:65" s="1" customFormat="1" ht="11.25">
      <c r="B308" s="35"/>
      <c r="C308" s="36"/>
      <c r="D308" s="195" t="s">
        <v>187</v>
      </c>
      <c r="E308" s="36"/>
      <c r="F308" s="196" t="s">
        <v>6264</v>
      </c>
      <c r="G308" s="36"/>
      <c r="H308" s="36"/>
      <c r="I308" s="113"/>
      <c r="J308" s="36"/>
      <c r="K308" s="36"/>
      <c r="L308" s="39"/>
      <c r="M308" s="197"/>
      <c r="N308" s="61"/>
      <c r="O308" s="61"/>
      <c r="P308" s="61"/>
      <c r="Q308" s="61"/>
      <c r="R308" s="61"/>
      <c r="S308" s="61"/>
      <c r="T308" s="62"/>
      <c r="AT308" s="18" t="s">
        <v>187</v>
      </c>
      <c r="AU308" s="18" t="s">
        <v>85</v>
      </c>
    </row>
    <row r="309" spans="2:65" s="12" customFormat="1" ht="11.25">
      <c r="B309" s="198"/>
      <c r="C309" s="199"/>
      <c r="D309" s="195" t="s">
        <v>189</v>
      </c>
      <c r="E309" s="200" t="s">
        <v>19</v>
      </c>
      <c r="F309" s="201" t="s">
        <v>6266</v>
      </c>
      <c r="G309" s="199"/>
      <c r="H309" s="200" t="s">
        <v>19</v>
      </c>
      <c r="I309" s="202"/>
      <c r="J309" s="199"/>
      <c r="K309" s="199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189</v>
      </c>
      <c r="AU309" s="207" t="s">
        <v>85</v>
      </c>
      <c r="AV309" s="12" t="s">
        <v>83</v>
      </c>
      <c r="AW309" s="12" t="s">
        <v>35</v>
      </c>
      <c r="AX309" s="12" t="s">
        <v>75</v>
      </c>
      <c r="AY309" s="207" t="s">
        <v>178</v>
      </c>
    </row>
    <row r="310" spans="2:65" s="13" customFormat="1" ht="11.25">
      <c r="B310" s="208"/>
      <c r="C310" s="209"/>
      <c r="D310" s="195" t="s">
        <v>189</v>
      </c>
      <c r="E310" s="210" t="s">
        <v>19</v>
      </c>
      <c r="F310" s="211" t="s">
        <v>328</v>
      </c>
      <c r="G310" s="209"/>
      <c r="H310" s="212">
        <v>75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189</v>
      </c>
      <c r="AU310" s="218" t="s">
        <v>85</v>
      </c>
      <c r="AV310" s="13" t="s">
        <v>85</v>
      </c>
      <c r="AW310" s="13" t="s">
        <v>35</v>
      </c>
      <c r="AX310" s="13" t="s">
        <v>83</v>
      </c>
      <c r="AY310" s="218" t="s">
        <v>178</v>
      </c>
    </row>
    <row r="311" spans="2:65" s="11" customFormat="1" ht="22.9" customHeight="1">
      <c r="B311" s="167"/>
      <c r="C311" s="168"/>
      <c r="D311" s="169" t="s">
        <v>74</v>
      </c>
      <c r="E311" s="181" t="s">
        <v>185</v>
      </c>
      <c r="F311" s="181" t="s">
        <v>1092</v>
      </c>
      <c r="G311" s="168"/>
      <c r="H311" s="168"/>
      <c r="I311" s="171"/>
      <c r="J311" s="182">
        <f>BK311</f>
        <v>0</v>
      </c>
      <c r="K311" s="168"/>
      <c r="L311" s="173"/>
      <c r="M311" s="174"/>
      <c r="N311" s="175"/>
      <c r="O311" s="175"/>
      <c r="P311" s="176">
        <f>SUM(P312:P342)</f>
        <v>0</v>
      </c>
      <c r="Q311" s="175"/>
      <c r="R311" s="176">
        <f>SUM(R312:R342)</f>
        <v>3.3714512000000001</v>
      </c>
      <c r="S311" s="175"/>
      <c r="T311" s="177">
        <f>SUM(T312:T342)</f>
        <v>0</v>
      </c>
      <c r="AR311" s="178" t="s">
        <v>83</v>
      </c>
      <c r="AT311" s="179" t="s">
        <v>74</v>
      </c>
      <c r="AU311" s="179" t="s">
        <v>83</v>
      </c>
      <c r="AY311" s="178" t="s">
        <v>178</v>
      </c>
      <c r="BK311" s="180">
        <f>SUM(BK312:BK342)</f>
        <v>0</v>
      </c>
    </row>
    <row r="312" spans="2:65" s="1" customFormat="1" ht="16.5" customHeight="1">
      <c r="B312" s="35"/>
      <c r="C312" s="183" t="s">
        <v>418</v>
      </c>
      <c r="D312" s="183" t="s">
        <v>180</v>
      </c>
      <c r="E312" s="184" t="s">
        <v>3985</v>
      </c>
      <c r="F312" s="185" t="s">
        <v>3986</v>
      </c>
      <c r="G312" s="186" t="s">
        <v>226</v>
      </c>
      <c r="H312" s="187">
        <v>0.96799999999999997</v>
      </c>
      <c r="I312" s="188"/>
      <c r="J312" s="189">
        <f>ROUND(I312*H312,2)</f>
        <v>0</v>
      </c>
      <c r="K312" s="185" t="s">
        <v>184</v>
      </c>
      <c r="L312" s="39"/>
      <c r="M312" s="190" t="s">
        <v>19</v>
      </c>
      <c r="N312" s="191" t="s">
        <v>46</v>
      </c>
      <c r="O312" s="61"/>
      <c r="P312" s="192">
        <f>O312*H312</f>
        <v>0</v>
      </c>
      <c r="Q312" s="192">
        <v>2.4533700000000001</v>
      </c>
      <c r="R312" s="192">
        <f>Q312*H312</f>
        <v>2.3748621600000002</v>
      </c>
      <c r="S312" s="192">
        <v>0</v>
      </c>
      <c r="T312" s="193">
        <f>S312*H312</f>
        <v>0</v>
      </c>
      <c r="AR312" s="18" t="s">
        <v>185</v>
      </c>
      <c r="AT312" s="18" t="s">
        <v>180</v>
      </c>
      <c r="AU312" s="18" t="s">
        <v>85</v>
      </c>
      <c r="AY312" s="18" t="s">
        <v>178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8" t="s">
        <v>83</v>
      </c>
      <c r="BK312" s="194">
        <f>ROUND(I312*H312,2)</f>
        <v>0</v>
      </c>
      <c r="BL312" s="18" t="s">
        <v>185</v>
      </c>
      <c r="BM312" s="18" t="s">
        <v>6267</v>
      </c>
    </row>
    <row r="313" spans="2:65" s="1" customFormat="1" ht="11.25">
      <c r="B313" s="35"/>
      <c r="C313" s="36"/>
      <c r="D313" s="195" t="s">
        <v>187</v>
      </c>
      <c r="E313" s="36"/>
      <c r="F313" s="196" t="s">
        <v>3988</v>
      </c>
      <c r="G313" s="36"/>
      <c r="H313" s="36"/>
      <c r="I313" s="113"/>
      <c r="J313" s="36"/>
      <c r="K313" s="36"/>
      <c r="L313" s="39"/>
      <c r="M313" s="197"/>
      <c r="N313" s="61"/>
      <c r="O313" s="61"/>
      <c r="P313" s="61"/>
      <c r="Q313" s="61"/>
      <c r="R313" s="61"/>
      <c r="S313" s="61"/>
      <c r="T313" s="62"/>
      <c r="AT313" s="18" t="s">
        <v>187</v>
      </c>
      <c r="AU313" s="18" t="s">
        <v>85</v>
      </c>
    </row>
    <row r="314" spans="2:65" s="12" customFormat="1" ht="11.25">
      <c r="B314" s="198"/>
      <c r="C314" s="199"/>
      <c r="D314" s="195" t="s">
        <v>189</v>
      </c>
      <c r="E314" s="200" t="s">
        <v>19</v>
      </c>
      <c r="F314" s="201" t="s">
        <v>6268</v>
      </c>
      <c r="G314" s="199"/>
      <c r="H314" s="200" t="s">
        <v>19</v>
      </c>
      <c r="I314" s="202"/>
      <c r="J314" s="199"/>
      <c r="K314" s="199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189</v>
      </c>
      <c r="AU314" s="207" t="s">
        <v>85</v>
      </c>
      <c r="AV314" s="12" t="s">
        <v>83</v>
      </c>
      <c r="AW314" s="12" t="s">
        <v>35</v>
      </c>
      <c r="AX314" s="12" t="s">
        <v>75</v>
      </c>
      <c r="AY314" s="207" t="s">
        <v>178</v>
      </c>
    </row>
    <row r="315" spans="2:65" s="12" customFormat="1" ht="11.25">
      <c r="B315" s="198"/>
      <c r="C315" s="199"/>
      <c r="D315" s="195" t="s">
        <v>189</v>
      </c>
      <c r="E315" s="200" t="s">
        <v>19</v>
      </c>
      <c r="F315" s="201" t="s">
        <v>6269</v>
      </c>
      <c r="G315" s="199"/>
      <c r="H315" s="200" t="s">
        <v>19</v>
      </c>
      <c r="I315" s="202"/>
      <c r="J315" s="199"/>
      <c r="K315" s="199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189</v>
      </c>
      <c r="AU315" s="207" t="s">
        <v>85</v>
      </c>
      <c r="AV315" s="12" t="s">
        <v>83</v>
      </c>
      <c r="AW315" s="12" t="s">
        <v>35</v>
      </c>
      <c r="AX315" s="12" t="s">
        <v>75</v>
      </c>
      <c r="AY315" s="207" t="s">
        <v>178</v>
      </c>
    </row>
    <row r="316" spans="2:65" s="13" customFormat="1" ht="11.25">
      <c r="B316" s="208"/>
      <c r="C316" s="209"/>
      <c r="D316" s="195" t="s">
        <v>189</v>
      </c>
      <c r="E316" s="210" t="s">
        <v>19</v>
      </c>
      <c r="F316" s="211" t="s">
        <v>6270</v>
      </c>
      <c r="G316" s="209"/>
      <c r="H316" s="212">
        <v>0.51800000000000002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189</v>
      </c>
      <c r="AU316" s="218" t="s">
        <v>85</v>
      </c>
      <c r="AV316" s="13" t="s">
        <v>85</v>
      </c>
      <c r="AW316" s="13" t="s">
        <v>35</v>
      </c>
      <c r="AX316" s="13" t="s">
        <v>75</v>
      </c>
      <c r="AY316" s="218" t="s">
        <v>178</v>
      </c>
    </row>
    <row r="317" spans="2:65" s="12" customFormat="1" ht="11.25">
      <c r="B317" s="198"/>
      <c r="C317" s="199"/>
      <c r="D317" s="195" t="s">
        <v>189</v>
      </c>
      <c r="E317" s="200" t="s">
        <v>19</v>
      </c>
      <c r="F317" s="201" t="s">
        <v>6271</v>
      </c>
      <c r="G317" s="199"/>
      <c r="H317" s="200" t="s">
        <v>19</v>
      </c>
      <c r="I317" s="202"/>
      <c r="J317" s="199"/>
      <c r="K317" s="199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189</v>
      </c>
      <c r="AU317" s="207" t="s">
        <v>85</v>
      </c>
      <c r="AV317" s="12" t="s">
        <v>83</v>
      </c>
      <c r="AW317" s="12" t="s">
        <v>35</v>
      </c>
      <c r="AX317" s="12" t="s">
        <v>75</v>
      </c>
      <c r="AY317" s="207" t="s">
        <v>178</v>
      </c>
    </row>
    <row r="318" spans="2:65" s="13" customFormat="1" ht="11.25">
      <c r="B318" s="208"/>
      <c r="C318" s="209"/>
      <c r="D318" s="195" t="s">
        <v>189</v>
      </c>
      <c r="E318" s="210" t="s">
        <v>19</v>
      </c>
      <c r="F318" s="211" t="s">
        <v>6272</v>
      </c>
      <c r="G318" s="209"/>
      <c r="H318" s="212">
        <v>0.45</v>
      </c>
      <c r="I318" s="213"/>
      <c r="J318" s="209"/>
      <c r="K318" s="209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189</v>
      </c>
      <c r="AU318" s="218" t="s">
        <v>85</v>
      </c>
      <c r="AV318" s="13" t="s">
        <v>85</v>
      </c>
      <c r="AW318" s="13" t="s">
        <v>35</v>
      </c>
      <c r="AX318" s="13" t="s">
        <v>75</v>
      </c>
      <c r="AY318" s="218" t="s">
        <v>178</v>
      </c>
    </row>
    <row r="319" spans="2:65" s="14" customFormat="1" ht="11.25">
      <c r="B319" s="219"/>
      <c r="C319" s="220"/>
      <c r="D319" s="195" t="s">
        <v>189</v>
      </c>
      <c r="E319" s="221" t="s">
        <v>19</v>
      </c>
      <c r="F319" s="222" t="s">
        <v>258</v>
      </c>
      <c r="G319" s="220"/>
      <c r="H319" s="223">
        <v>0.96799999999999997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189</v>
      </c>
      <c r="AU319" s="229" t="s">
        <v>85</v>
      </c>
      <c r="AV319" s="14" t="s">
        <v>185</v>
      </c>
      <c r="AW319" s="14" t="s">
        <v>35</v>
      </c>
      <c r="AX319" s="14" t="s">
        <v>83</v>
      </c>
      <c r="AY319" s="229" t="s">
        <v>178</v>
      </c>
    </row>
    <row r="320" spans="2:65" s="1" customFormat="1" ht="16.5" customHeight="1">
      <c r="B320" s="35"/>
      <c r="C320" s="183" t="s">
        <v>423</v>
      </c>
      <c r="D320" s="183" t="s">
        <v>180</v>
      </c>
      <c r="E320" s="184" t="s">
        <v>4016</v>
      </c>
      <c r="F320" s="185" t="s">
        <v>4017</v>
      </c>
      <c r="G320" s="186" t="s">
        <v>362</v>
      </c>
      <c r="H320" s="187">
        <v>5.1999999999999998E-2</v>
      </c>
      <c r="I320" s="188"/>
      <c r="J320" s="189">
        <f>ROUND(I320*H320,2)</f>
        <v>0</v>
      </c>
      <c r="K320" s="185" t="s">
        <v>184</v>
      </c>
      <c r="L320" s="39"/>
      <c r="M320" s="190" t="s">
        <v>19</v>
      </c>
      <c r="N320" s="191" t="s">
        <v>46</v>
      </c>
      <c r="O320" s="61"/>
      <c r="P320" s="192">
        <f>O320*H320</f>
        <v>0</v>
      </c>
      <c r="Q320" s="192">
        <v>1.06277</v>
      </c>
      <c r="R320" s="192">
        <f>Q320*H320</f>
        <v>5.526404E-2</v>
      </c>
      <c r="S320" s="192">
        <v>0</v>
      </c>
      <c r="T320" s="193">
        <f>S320*H320</f>
        <v>0</v>
      </c>
      <c r="AR320" s="18" t="s">
        <v>185</v>
      </c>
      <c r="AT320" s="18" t="s">
        <v>180</v>
      </c>
      <c r="AU320" s="18" t="s">
        <v>85</v>
      </c>
      <c r="AY320" s="18" t="s">
        <v>178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8" t="s">
        <v>83</v>
      </c>
      <c r="BK320" s="194">
        <f>ROUND(I320*H320,2)</f>
        <v>0</v>
      </c>
      <c r="BL320" s="18" t="s">
        <v>185</v>
      </c>
      <c r="BM320" s="18" t="s">
        <v>6273</v>
      </c>
    </row>
    <row r="321" spans="2:65" s="1" customFormat="1" ht="11.25">
      <c r="B321" s="35"/>
      <c r="C321" s="36"/>
      <c r="D321" s="195" t="s">
        <v>187</v>
      </c>
      <c r="E321" s="36"/>
      <c r="F321" s="196" t="s">
        <v>4019</v>
      </c>
      <c r="G321" s="36"/>
      <c r="H321" s="36"/>
      <c r="I321" s="113"/>
      <c r="J321" s="36"/>
      <c r="K321" s="36"/>
      <c r="L321" s="39"/>
      <c r="M321" s="197"/>
      <c r="N321" s="61"/>
      <c r="O321" s="61"/>
      <c r="P321" s="61"/>
      <c r="Q321" s="61"/>
      <c r="R321" s="61"/>
      <c r="S321" s="61"/>
      <c r="T321" s="62"/>
      <c r="AT321" s="18" t="s">
        <v>187</v>
      </c>
      <c r="AU321" s="18" t="s">
        <v>85</v>
      </c>
    </row>
    <row r="322" spans="2:65" s="12" customFormat="1" ht="11.25">
      <c r="B322" s="198"/>
      <c r="C322" s="199"/>
      <c r="D322" s="195" t="s">
        <v>189</v>
      </c>
      <c r="E322" s="200" t="s">
        <v>19</v>
      </c>
      <c r="F322" s="201" t="s">
        <v>6274</v>
      </c>
      <c r="G322" s="199"/>
      <c r="H322" s="200" t="s">
        <v>19</v>
      </c>
      <c r="I322" s="202"/>
      <c r="J322" s="199"/>
      <c r="K322" s="199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189</v>
      </c>
      <c r="AU322" s="207" t="s">
        <v>85</v>
      </c>
      <c r="AV322" s="12" t="s">
        <v>83</v>
      </c>
      <c r="AW322" s="12" t="s">
        <v>35</v>
      </c>
      <c r="AX322" s="12" t="s">
        <v>75</v>
      </c>
      <c r="AY322" s="207" t="s">
        <v>178</v>
      </c>
    </row>
    <row r="323" spans="2:65" s="12" customFormat="1" ht="11.25">
      <c r="B323" s="198"/>
      <c r="C323" s="199"/>
      <c r="D323" s="195" t="s">
        <v>189</v>
      </c>
      <c r="E323" s="200" t="s">
        <v>19</v>
      </c>
      <c r="F323" s="201" t="s">
        <v>4022</v>
      </c>
      <c r="G323" s="199"/>
      <c r="H323" s="200" t="s">
        <v>19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189</v>
      </c>
      <c r="AU323" s="207" t="s">
        <v>85</v>
      </c>
      <c r="AV323" s="12" t="s">
        <v>83</v>
      </c>
      <c r="AW323" s="12" t="s">
        <v>35</v>
      </c>
      <c r="AX323" s="12" t="s">
        <v>75</v>
      </c>
      <c r="AY323" s="207" t="s">
        <v>178</v>
      </c>
    </row>
    <row r="324" spans="2:65" s="12" customFormat="1" ht="11.25">
      <c r="B324" s="198"/>
      <c r="C324" s="199"/>
      <c r="D324" s="195" t="s">
        <v>189</v>
      </c>
      <c r="E324" s="200" t="s">
        <v>19</v>
      </c>
      <c r="F324" s="201" t="s">
        <v>4021</v>
      </c>
      <c r="G324" s="199"/>
      <c r="H324" s="200" t="s">
        <v>19</v>
      </c>
      <c r="I324" s="202"/>
      <c r="J324" s="199"/>
      <c r="K324" s="199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189</v>
      </c>
      <c r="AU324" s="207" t="s">
        <v>85</v>
      </c>
      <c r="AV324" s="12" t="s">
        <v>83</v>
      </c>
      <c r="AW324" s="12" t="s">
        <v>35</v>
      </c>
      <c r="AX324" s="12" t="s">
        <v>75</v>
      </c>
      <c r="AY324" s="207" t="s">
        <v>178</v>
      </c>
    </row>
    <row r="325" spans="2:65" s="12" customFormat="1" ht="11.25">
      <c r="B325" s="198"/>
      <c r="C325" s="199"/>
      <c r="D325" s="195" t="s">
        <v>189</v>
      </c>
      <c r="E325" s="200" t="s">
        <v>19</v>
      </c>
      <c r="F325" s="201" t="s">
        <v>6269</v>
      </c>
      <c r="G325" s="199"/>
      <c r="H325" s="200" t="s">
        <v>19</v>
      </c>
      <c r="I325" s="202"/>
      <c r="J325" s="199"/>
      <c r="K325" s="199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189</v>
      </c>
      <c r="AU325" s="207" t="s">
        <v>85</v>
      </c>
      <c r="AV325" s="12" t="s">
        <v>83</v>
      </c>
      <c r="AW325" s="12" t="s">
        <v>35</v>
      </c>
      <c r="AX325" s="12" t="s">
        <v>75</v>
      </c>
      <c r="AY325" s="207" t="s">
        <v>178</v>
      </c>
    </row>
    <row r="326" spans="2:65" s="13" customFormat="1" ht="11.25">
      <c r="B326" s="208"/>
      <c r="C326" s="209"/>
      <c r="D326" s="195" t="s">
        <v>189</v>
      </c>
      <c r="E326" s="210" t="s">
        <v>19</v>
      </c>
      <c r="F326" s="211" t="s">
        <v>6275</v>
      </c>
      <c r="G326" s="209"/>
      <c r="H326" s="212">
        <v>0.03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189</v>
      </c>
      <c r="AU326" s="218" t="s">
        <v>85</v>
      </c>
      <c r="AV326" s="13" t="s">
        <v>85</v>
      </c>
      <c r="AW326" s="13" t="s">
        <v>35</v>
      </c>
      <c r="AX326" s="13" t="s">
        <v>75</v>
      </c>
      <c r="AY326" s="218" t="s">
        <v>178</v>
      </c>
    </row>
    <row r="327" spans="2:65" s="12" customFormat="1" ht="11.25">
      <c r="B327" s="198"/>
      <c r="C327" s="199"/>
      <c r="D327" s="195" t="s">
        <v>189</v>
      </c>
      <c r="E327" s="200" t="s">
        <v>19</v>
      </c>
      <c r="F327" s="201" t="s">
        <v>6271</v>
      </c>
      <c r="G327" s="199"/>
      <c r="H327" s="200" t="s">
        <v>19</v>
      </c>
      <c r="I327" s="202"/>
      <c r="J327" s="199"/>
      <c r="K327" s="199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189</v>
      </c>
      <c r="AU327" s="207" t="s">
        <v>85</v>
      </c>
      <c r="AV327" s="12" t="s">
        <v>83</v>
      </c>
      <c r="AW327" s="12" t="s">
        <v>35</v>
      </c>
      <c r="AX327" s="12" t="s">
        <v>75</v>
      </c>
      <c r="AY327" s="207" t="s">
        <v>178</v>
      </c>
    </row>
    <row r="328" spans="2:65" s="13" customFormat="1" ht="11.25">
      <c r="B328" s="208"/>
      <c r="C328" s="209"/>
      <c r="D328" s="195" t="s">
        <v>189</v>
      </c>
      <c r="E328" s="210" t="s">
        <v>19</v>
      </c>
      <c r="F328" s="211" t="s">
        <v>6276</v>
      </c>
      <c r="G328" s="209"/>
      <c r="H328" s="212">
        <v>2.1999999999999999E-2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189</v>
      </c>
      <c r="AU328" s="218" t="s">
        <v>85</v>
      </c>
      <c r="AV328" s="13" t="s">
        <v>85</v>
      </c>
      <c r="AW328" s="13" t="s">
        <v>35</v>
      </c>
      <c r="AX328" s="13" t="s">
        <v>75</v>
      </c>
      <c r="AY328" s="218" t="s">
        <v>178</v>
      </c>
    </row>
    <row r="329" spans="2:65" s="14" customFormat="1" ht="11.25">
      <c r="B329" s="219"/>
      <c r="C329" s="220"/>
      <c r="D329" s="195" t="s">
        <v>189</v>
      </c>
      <c r="E329" s="221" t="s">
        <v>19</v>
      </c>
      <c r="F329" s="222" t="s">
        <v>258</v>
      </c>
      <c r="G329" s="220"/>
      <c r="H329" s="223">
        <v>5.1999999999999998E-2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189</v>
      </c>
      <c r="AU329" s="229" t="s">
        <v>85</v>
      </c>
      <c r="AV329" s="14" t="s">
        <v>185</v>
      </c>
      <c r="AW329" s="14" t="s">
        <v>35</v>
      </c>
      <c r="AX329" s="14" t="s">
        <v>83</v>
      </c>
      <c r="AY329" s="229" t="s">
        <v>178</v>
      </c>
    </row>
    <row r="330" spans="2:65" s="1" customFormat="1" ht="16.5" customHeight="1">
      <c r="B330" s="35"/>
      <c r="C330" s="183" t="s">
        <v>432</v>
      </c>
      <c r="D330" s="183" t="s">
        <v>180</v>
      </c>
      <c r="E330" s="184" t="s">
        <v>6277</v>
      </c>
      <c r="F330" s="185" t="s">
        <v>6278</v>
      </c>
      <c r="G330" s="186" t="s">
        <v>496</v>
      </c>
      <c r="H330" s="187">
        <v>10.5</v>
      </c>
      <c r="I330" s="188"/>
      <c r="J330" s="189">
        <f>ROUND(I330*H330,2)</f>
        <v>0</v>
      </c>
      <c r="K330" s="185" t="s">
        <v>184</v>
      </c>
      <c r="L330" s="39"/>
      <c r="M330" s="190" t="s">
        <v>19</v>
      </c>
      <c r="N330" s="191" t="s">
        <v>46</v>
      </c>
      <c r="O330" s="61"/>
      <c r="P330" s="192">
        <f>O330*H330</f>
        <v>0</v>
      </c>
      <c r="Q330" s="192">
        <v>3.465E-2</v>
      </c>
      <c r="R330" s="192">
        <f>Q330*H330</f>
        <v>0.36382500000000001</v>
      </c>
      <c r="S330" s="192">
        <v>0</v>
      </c>
      <c r="T330" s="193">
        <f>S330*H330</f>
        <v>0</v>
      </c>
      <c r="AR330" s="18" t="s">
        <v>185</v>
      </c>
      <c r="AT330" s="18" t="s">
        <v>180</v>
      </c>
      <c r="AU330" s="18" t="s">
        <v>85</v>
      </c>
      <c r="AY330" s="18" t="s">
        <v>178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8" t="s">
        <v>83</v>
      </c>
      <c r="BK330" s="194">
        <f>ROUND(I330*H330,2)</f>
        <v>0</v>
      </c>
      <c r="BL330" s="18" t="s">
        <v>185</v>
      </c>
      <c r="BM330" s="18" t="s">
        <v>6279</v>
      </c>
    </row>
    <row r="331" spans="2:65" s="1" customFormat="1" ht="19.5">
      <c r="B331" s="35"/>
      <c r="C331" s="36"/>
      <c r="D331" s="195" t="s">
        <v>187</v>
      </c>
      <c r="E331" s="36"/>
      <c r="F331" s="196" t="s">
        <v>6280</v>
      </c>
      <c r="G331" s="36"/>
      <c r="H331" s="36"/>
      <c r="I331" s="113"/>
      <c r="J331" s="36"/>
      <c r="K331" s="36"/>
      <c r="L331" s="39"/>
      <c r="M331" s="197"/>
      <c r="N331" s="61"/>
      <c r="O331" s="61"/>
      <c r="P331" s="61"/>
      <c r="Q331" s="61"/>
      <c r="R331" s="61"/>
      <c r="S331" s="61"/>
      <c r="T331" s="62"/>
      <c r="AT331" s="18" t="s">
        <v>187</v>
      </c>
      <c r="AU331" s="18" t="s">
        <v>85</v>
      </c>
    </row>
    <row r="332" spans="2:65" s="12" customFormat="1" ht="11.25">
      <c r="B332" s="198"/>
      <c r="C332" s="199"/>
      <c r="D332" s="195" t="s">
        <v>189</v>
      </c>
      <c r="E332" s="200" t="s">
        <v>19</v>
      </c>
      <c r="F332" s="201" t="s">
        <v>6281</v>
      </c>
      <c r="G332" s="199"/>
      <c r="H332" s="200" t="s">
        <v>19</v>
      </c>
      <c r="I332" s="202"/>
      <c r="J332" s="199"/>
      <c r="K332" s="199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189</v>
      </c>
      <c r="AU332" s="207" t="s">
        <v>85</v>
      </c>
      <c r="AV332" s="12" t="s">
        <v>83</v>
      </c>
      <c r="AW332" s="12" t="s">
        <v>35</v>
      </c>
      <c r="AX332" s="12" t="s">
        <v>75</v>
      </c>
      <c r="AY332" s="207" t="s">
        <v>178</v>
      </c>
    </row>
    <row r="333" spans="2:65" s="12" customFormat="1" ht="11.25">
      <c r="B333" s="198"/>
      <c r="C333" s="199"/>
      <c r="D333" s="195" t="s">
        <v>189</v>
      </c>
      <c r="E333" s="200" t="s">
        <v>19</v>
      </c>
      <c r="F333" s="201" t="s">
        <v>6282</v>
      </c>
      <c r="G333" s="199"/>
      <c r="H333" s="200" t="s">
        <v>19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189</v>
      </c>
      <c r="AU333" s="207" t="s">
        <v>85</v>
      </c>
      <c r="AV333" s="12" t="s">
        <v>83</v>
      </c>
      <c r="AW333" s="12" t="s">
        <v>35</v>
      </c>
      <c r="AX333" s="12" t="s">
        <v>75</v>
      </c>
      <c r="AY333" s="207" t="s">
        <v>178</v>
      </c>
    </row>
    <row r="334" spans="2:65" s="13" customFormat="1" ht="11.25">
      <c r="B334" s="208"/>
      <c r="C334" s="209"/>
      <c r="D334" s="195" t="s">
        <v>189</v>
      </c>
      <c r="E334" s="210" t="s">
        <v>19</v>
      </c>
      <c r="F334" s="211" t="s">
        <v>4140</v>
      </c>
      <c r="G334" s="209"/>
      <c r="H334" s="212">
        <v>6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189</v>
      </c>
      <c r="AU334" s="218" t="s">
        <v>85</v>
      </c>
      <c r="AV334" s="13" t="s">
        <v>85</v>
      </c>
      <c r="AW334" s="13" t="s">
        <v>35</v>
      </c>
      <c r="AX334" s="13" t="s">
        <v>75</v>
      </c>
      <c r="AY334" s="218" t="s">
        <v>178</v>
      </c>
    </row>
    <row r="335" spans="2:65" s="12" customFormat="1" ht="11.25">
      <c r="B335" s="198"/>
      <c r="C335" s="199"/>
      <c r="D335" s="195" t="s">
        <v>189</v>
      </c>
      <c r="E335" s="200" t="s">
        <v>19</v>
      </c>
      <c r="F335" s="201" t="s">
        <v>6283</v>
      </c>
      <c r="G335" s="199"/>
      <c r="H335" s="200" t="s">
        <v>19</v>
      </c>
      <c r="I335" s="202"/>
      <c r="J335" s="199"/>
      <c r="K335" s="199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189</v>
      </c>
      <c r="AU335" s="207" t="s">
        <v>85</v>
      </c>
      <c r="AV335" s="12" t="s">
        <v>83</v>
      </c>
      <c r="AW335" s="12" t="s">
        <v>35</v>
      </c>
      <c r="AX335" s="12" t="s">
        <v>75</v>
      </c>
      <c r="AY335" s="207" t="s">
        <v>178</v>
      </c>
    </row>
    <row r="336" spans="2:65" s="13" customFormat="1" ht="11.25">
      <c r="B336" s="208"/>
      <c r="C336" s="209"/>
      <c r="D336" s="195" t="s">
        <v>189</v>
      </c>
      <c r="E336" s="210" t="s">
        <v>19</v>
      </c>
      <c r="F336" s="211" t="s">
        <v>6284</v>
      </c>
      <c r="G336" s="209"/>
      <c r="H336" s="212">
        <v>4.5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189</v>
      </c>
      <c r="AU336" s="218" t="s">
        <v>85</v>
      </c>
      <c r="AV336" s="13" t="s">
        <v>85</v>
      </c>
      <c r="AW336" s="13" t="s">
        <v>35</v>
      </c>
      <c r="AX336" s="13" t="s">
        <v>75</v>
      </c>
      <c r="AY336" s="218" t="s">
        <v>178</v>
      </c>
    </row>
    <row r="337" spans="2:65" s="14" customFormat="1" ht="11.25">
      <c r="B337" s="219"/>
      <c r="C337" s="220"/>
      <c r="D337" s="195" t="s">
        <v>189</v>
      </c>
      <c r="E337" s="221" t="s">
        <v>19</v>
      </c>
      <c r="F337" s="222" t="s">
        <v>258</v>
      </c>
      <c r="G337" s="220"/>
      <c r="H337" s="223">
        <v>10.5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189</v>
      </c>
      <c r="AU337" s="229" t="s">
        <v>85</v>
      </c>
      <c r="AV337" s="14" t="s">
        <v>185</v>
      </c>
      <c r="AW337" s="14" t="s">
        <v>35</v>
      </c>
      <c r="AX337" s="14" t="s">
        <v>83</v>
      </c>
      <c r="AY337" s="229" t="s">
        <v>178</v>
      </c>
    </row>
    <row r="338" spans="2:65" s="1" customFormat="1" ht="27" customHeight="1">
      <c r="B338" s="35"/>
      <c r="C338" s="245" t="s">
        <v>436</v>
      </c>
      <c r="D338" s="245" t="s">
        <v>970</v>
      </c>
      <c r="E338" s="246" t="s">
        <v>6285</v>
      </c>
      <c r="F338" s="247" t="s">
        <v>6286</v>
      </c>
      <c r="G338" s="248" t="s">
        <v>496</v>
      </c>
      <c r="H338" s="249">
        <v>10.5</v>
      </c>
      <c r="I338" s="250"/>
      <c r="J338" s="251">
        <f>ROUND(I338*H338,2)</f>
        <v>0</v>
      </c>
      <c r="K338" s="247" t="s">
        <v>1889</v>
      </c>
      <c r="L338" s="252"/>
      <c r="M338" s="253" t="s">
        <v>19</v>
      </c>
      <c r="N338" s="254" t="s">
        <v>46</v>
      </c>
      <c r="O338" s="61"/>
      <c r="P338" s="192">
        <f>O338*H338</f>
        <v>0</v>
      </c>
      <c r="Q338" s="192">
        <v>5.5E-2</v>
      </c>
      <c r="R338" s="192">
        <f>Q338*H338</f>
        <v>0.57750000000000001</v>
      </c>
      <c r="S338" s="192">
        <v>0</v>
      </c>
      <c r="T338" s="193">
        <f>S338*H338</f>
        <v>0</v>
      </c>
      <c r="AR338" s="18" t="s">
        <v>230</v>
      </c>
      <c r="AT338" s="18" t="s">
        <v>970</v>
      </c>
      <c r="AU338" s="18" t="s">
        <v>85</v>
      </c>
      <c r="AY338" s="18" t="s">
        <v>178</v>
      </c>
      <c r="BE338" s="194">
        <f>IF(N338="základní",J338,0)</f>
        <v>0</v>
      </c>
      <c r="BF338" s="194">
        <f>IF(N338="snížená",J338,0)</f>
        <v>0</v>
      </c>
      <c r="BG338" s="194">
        <f>IF(N338="zákl. přenesená",J338,0)</f>
        <v>0</v>
      </c>
      <c r="BH338" s="194">
        <f>IF(N338="sníž. přenesená",J338,0)</f>
        <v>0</v>
      </c>
      <c r="BI338" s="194">
        <f>IF(N338="nulová",J338,0)</f>
        <v>0</v>
      </c>
      <c r="BJ338" s="18" t="s">
        <v>83</v>
      </c>
      <c r="BK338" s="194">
        <f>ROUND(I338*H338,2)</f>
        <v>0</v>
      </c>
      <c r="BL338" s="18" t="s">
        <v>185</v>
      </c>
      <c r="BM338" s="18" t="s">
        <v>6287</v>
      </c>
    </row>
    <row r="339" spans="2:65" s="1" customFormat="1" ht="11.25">
      <c r="B339" s="35"/>
      <c r="C339" s="36"/>
      <c r="D339" s="195" t="s">
        <v>187</v>
      </c>
      <c r="E339" s="36"/>
      <c r="F339" s="196" t="s">
        <v>6288</v>
      </c>
      <c r="G339" s="36"/>
      <c r="H339" s="36"/>
      <c r="I339" s="113"/>
      <c r="J339" s="36"/>
      <c r="K339" s="36"/>
      <c r="L339" s="39"/>
      <c r="M339" s="197"/>
      <c r="N339" s="61"/>
      <c r="O339" s="61"/>
      <c r="P339" s="61"/>
      <c r="Q339" s="61"/>
      <c r="R339" s="61"/>
      <c r="S339" s="61"/>
      <c r="T339" s="62"/>
      <c r="AT339" s="18" t="s">
        <v>187</v>
      </c>
      <c r="AU339" s="18" t="s">
        <v>85</v>
      </c>
    </row>
    <row r="340" spans="2:65" s="12" customFormat="1" ht="11.25">
      <c r="B340" s="198"/>
      <c r="C340" s="199"/>
      <c r="D340" s="195" t="s">
        <v>189</v>
      </c>
      <c r="E340" s="200" t="s">
        <v>19</v>
      </c>
      <c r="F340" s="201" t="s">
        <v>6289</v>
      </c>
      <c r="G340" s="199"/>
      <c r="H340" s="200" t="s">
        <v>19</v>
      </c>
      <c r="I340" s="202"/>
      <c r="J340" s="199"/>
      <c r="K340" s="199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189</v>
      </c>
      <c r="AU340" s="207" t="s">
        <v>85</v>
      </c>
      <c r="AV340" s="12" t="s">
        <v>83</v>
      </c>
      <c r="AW340" s="12" t="s">
        <v>35</v>
      </c>
      <c r="AX340" s="12" t="s">
        <v>75</v>
      </c>
      <c r="AY340" s="207" t="s">
        <v>178</v>
      </c>
    </row>
    <row r="341" spans="2:65" s="12" customFormat="1" ht="11.25">
      <c r="B341" s="198"/>
      <c r="C341" s="199"/>
      <c r="D341" s="195" t="s">
        <v>189</v>
      </c>
      <c r="E341" s="200" t="s">
        <v>19</v>
      </c>
      <c r="F341" s="201" t="s">
        <v>6290</v>
      </c>
      <c r="G341" s="199"/>
      <c r="H341" s="200" t="s">
        <v>19</v>
      </c>
      <c r="I341" s="202"/>
      <c r="J341" s="199"/>
      <c r="K341" s="199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189</v>
      </c>
      <c r="AU341" s="207" t="s">
        <v>85</v>
      </c>
      <c r="AV341" s="12" t="s">
        <v>83</v>
      </c>
      <c r="AW341" s="12" t="s">
        <v>35</v>
      </c>
      <c r="AX341" s="12" t="s">
        <v>75</v>
      </c>
      <c r="AY341" s="207" t="s">
        <v>178</v>
      </c>
    </row>
    <row r="342" spans="2:65" s="13" customFormat="1" ht="11.25">
      <c r="B342" s="208"/>
      <c r="C342" s="209"/>
      <c r="D342" s="195" t="s">
        <v>189</v>
      </c>
      <c r="E342" s="210" t="s">
        <v>19</v>
      </c>
      <c r="F342" s="211" t="s">
        <v>6291</v>
      </c>
      <c r="G342" s="209"/>
      <c r="H342" s="212">
        <v>10.5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189</v>
      </c>
      <c r="AU342" s="218" t="s">
        <v>85</v>
      </c>
      <c r="AV342" s="13" t="s">
        <v>85</v>
      </c>
      <c r="AW342" s="13" t="s">
        <v>35</v>
      </c>
      <c r="AX342" s="13" t="s">
        <v>83</v>
      </c>
      <c r="AY342" s="218" t="s">
        <v>178</v>
      </c>
    </row>
    <row r="343" spans="2:65" s="11" customFormat="1" ht="22.9" customHeight="1">
      <c r="B343" s="167"/>
      <c r="C343" s="168"/>
      <c r="D343" s="169" t="s">
        <v>74</v>
      </c>
      <c r="E343" s="181" t="s">
        <v>209</v>
      </c>
      <c r="F343" s="181" t="s">
        <v>4049</v>
      </c>
      <c r="G343" s="168"/>
      <c r="H343" s="168"/>
      <c r="I343" s="171"/>
      <c r="J343" s="182">
        <f>BK343</f>
        <v>0</v>
      </c>
      <c r="K343" s="168"/>
      <c r="L343" s="173"/>
      <c r="M343" s="174"/>
      <c r="N343" s="175"/>
      <c r="O343" s="175"/>
      <c r="P343" s="176">
        <f>SUM(P344:P370)</f>
        <v>0</v>
      </c>
      <c r="Q343" s="175"/>
      <c r="R343" s="176">
        <f>SUM(R344:R370)</f>
        <v>109.55325774999999</v>
      </c>
      <c r="S343" s="175"/>
      <c r="T343" s="177">
        <f>SUM(T344:T370)</f>
        <v>0</v>
      </c>
      <c r="AR343" s="178" t="s">
        <v>83</v>
      </c>
      <c r="AT343" s="179" t="s">
        <v>74</v>
      </c>
      <c r="AU343" s="179" t="s">
        <v>83</v>
      </c>
      <c r="AY343" s="178" t="s">
        <v>178</v>
      </c>
      <c r="BK343" s="180">
        <f>SUM(BK344:BK370)</f>
        <v>0</v>
      </c>
    </row>
    <row r="344" spans="2:65" s="1" customFormat="1" ht="16.5" customHeight="1">
      <c r="B344" s="35"/>
      <c r="C344" s="183" t="s">
        <v>442</v>
      </c>
      <c r="D344" s="183" t="s">
        <v>180</v>
      </c>
      <c r="E344" s="184" t="s">
        <v>6292</v>
      </c>
      <c r="F344" s="185" t="s">
        <v>6293</v>
      </c>
      <c r="G344" s="186" t="s">
        <v>183</v>
      </c>
      <c r="H344" s="187">
        <v>142.47499999999999</v>
      </c>
      <c r="I344" s="188"/>
      <c r="J344" s="189">
        <f>ROUND(I344*H344,2)</f>
        <v>0</v>
      </c>
      <c r="K344" s="185" t="s">
        <v>184</v>
      </c>
      <c r="L344" s="39"/>
      <c r="M344" s="190" t="s">
        <v>19</v>
      </c>
      <c r="N344" s="191" t="s">
        <v>46</v>
      </c>
      <c r="O344" s="61"/>
      <c r="P344" s="192">
        <f>O344*H344</f>
        <v>0</v>
      </c>
      <c r="Q344" s="192">
        <v>0.106</v>
      </c>
      <c r="R344" s="192">
        <f>Q344*H344</f>
        <v>15.102349999999999</v>
      </c>
      <c r="S344" s="192">
        <v>0</v>
      </c>
      <c r="T344" s="193">
        <f>S344*H344</f>
        <v>0</v>
      </c>
      <c r="AR344" s="18" t="s">
        <v>185</v>
      </c>
      <c r="AT344" s="18" t="s">
        <v>180</v>
      </c>
      <c r="AU344" s="18" t="s">
        <v>85</v>
      </c>
      <c r="AY344" s="18" t="s">
        <v>178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8" t="s">
        <v>83</v>
      </c>
      <c r="BK344" s="194">
        <f>ROUND(I344*H344,2)</f>
        <v>0</v>
      </c>
      <c r="BL344" s="18" t="s">
        <v>185</v>
      </c>
      <c r="BM344" s="18" t="s">
        <v>6294</v>
      </c>
    </row>
    <row r="345" spans="2:65" s="1" customFormat="1" ht="11.25">
      <c r="B345" s="35"/>
      <c r="C345" s="36"/>
      <c r="D345" s="195" t="s">
        <v>187</v>
      </c>
      <c r="E345" s="36"/>
      <c r="F345" s="196" t="s">
        <v>6295</v>
      </c>
      <c r="G345" s="36"/>
      <c r="H345" s="36"/>
      <c r="I345" s="113"/>
      <c r="J345" s="36"/>
      <c r="K345" s="36"/>
      <c r="L345" s="39"/>
      <c r="M345" s="197"/>
      <c r="N345" s="61"/>
      <c r="O345" s="61"/>
      <c r="P345" s="61"/>
      <c r="Q345" s="61"/>
      <c r="R345" s="61"/>
      <c r="S345" s="61"/>
      <c r="T345" s="62"/>
      <c r="AT345" s="18" t="s">
        <v>187</v>
      </c>
      <c r="AU345" s="18" t="s">
        <v>85</v>
      </c>
    </row>
    <row r="346" spans="2:65" s="1" customFormat="1" ht="29.25">
      <c r="B346" s="35"/>
      <c r="C346" s="36"/>
      <c r="D346" s="195" t="s">
        <v>333</v>
      </c>
      <c r="E346" s="36"/>
      <c r="F346" s="241" t="s">
        <v>6296</v>
      </c>
      <c r="G346" s="36"/>
      <c r="H346" s="36"/>
      <c r="I346" s="113"/>
      <c r="J346" s="36"/>
      <c r="K346" s="36"/>
      <c r="L346" s="39"/>
      <c r="M346" s="197"/>
      <c r="N346" s="61"/>
      <c r="O346" s="61"/>
      <c r="P346" s="61"/>
      <c r="Q346" s="61"/>
      <c r="R346" s="61"/>
      <c r="S346" s="61"/>
      <c r="T346" s="62"/>
      <c r="AT346" s="18" t="s">
        <v>333</v>
      </c>
      <c r="AU346" s="18" t="s">
        <v>85</v>
      </c>
    </row>
    <row r="347" spans="2:65" s="12" customFormat="1" ht="11.25">
      <c r="B347" s="198"/>
      <c r="C347" s="199"/>
      <c r="D347" s="195" t="s">
        <v>189</v>
      </c>
      <c r="E347" s="200" t="s">
        <v>19</v>
      </c>
      <c r="F347" s="201" t="s">
        <v>6297</v>
      </c>
      <c r="G347" s="199"/>
      <c r="H347" s="200" t="s">
        <v>19</v>
      </c>
      <c r="I347" s="202"/>
      <c r="J347" s="199"/>
      <c r="K347" s="199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189</v>
      </c>
      <c r="AU347" s="207" t="s">
        <v>85</v>
      </c>
      <c r="AV347" s="12" t="s">
        <v>83</v>
      </c>
      <c r="AW347" s="12" t="s">
        <v>35</v>
      </c>
      <c r="AX347" s="12" t="s">
        <v>75</v>
      </c>
      <c r="AY347" s="207" t="s">
        <v>178</v>
      </c>
    </row>
    <row r="348" spans="2:65" s="12" customFormat="1" ht="11.25">
      <c r="B348" s="198"/>
      <c r="C348" s="199"/>
      <c r="D348" s="195" t="s">
        <v>189</v>
      </c>
      <c r="E348" s="200" t="s">
        <v>19</v>
      </c>
      <c r="F348" s="201" t="s">
        <v>6298</v>
      </c>
      <c r="G348" s="199"/>
      <c r="H348" s="200" t="s">
        <v>19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189</v>
      </c>
      <c r="AU348" s="207" t="s">
        <v>85</v>
      </c>
      <c r="AV348" s="12" t="s">
        <v>83</v>
      </c>
      <c r="AW348" s="12" t="s">
        <v>35</v>
      </c>
      <c r="AX348" s="12" t="s">
        <v>75</v>
      </c>
      <c r="AY348" s="207" t="s">
        <v>178</v>
      </c>
    </row>
    <row r="349" spans="2:65" s="13" customFormat="1" ht="11.25">
      <c r="B349" s="208"/>
      <c r="C349" s="209"/>
      <c r="D349" s="195" t="s">
        <v>189</v>
      </c>
      <c r="E349" s="210" t="s">
        <v>19</v>
      </c>
      <c r="F349" s="211" t="s">
        <v>6299</v>
      </c>
      <c r="G349" s="209"/>
      <c r="H349" s="212">
        <v>23.324999999999999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189</v>
      </c>
      <c r="AU349" s="218" t="s">
        <v>85</v>
      </c>
      <c r="AV349" s="13" t="s">
        <v>85</v>
      </c>
      <c r="AW349" s="13" t="s">
        <v>35</v>
      </c>
      <c r="AX349" s="13" t="s">
        <v>75</v>
      </c>
      <c r="AY349" s="218" t="s">
        <v>178</v>
      </c>
    </row>
    <row r="350" spans="2:65" s="12" customFormat="1" ht="11.25">
      <c r="B350" s="198"/>
      <c r="C350" s="199"/>
      <c r="D350" s="195" t="s">
        <v>189</v>
      </c>
      <c r="E350" s="200" t="s">
        <v>19</v>
      </c>
      <c r="F350" s="201" t="s">
        <v>6300</v>
      </c>
      <c r="G350" s="199"/>
      <c r="H350" s="200" t="s">
        <v>19</v>
      </c>
      <c r="I350" s="202"/>
      <c r="J350" s="199"/>
      <c r="K350" s="199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189</v>
      </c>
      <c r="AU350" s="207" t="s">
        <v>85</v>
      </c>
      <c r="AV350" s="12" t="s">
        <v>83</v>
      </c>
      <c r="AW350" s="12" t="s">
        <v>35</v>
      </c>
      <c r="AX350" s="12" t="s">
        <v>75</v>
      </c>
      <c r="AY350" s="207" t="s">
        <v>178</v>
      </c>
    </row>
    <row r="351" spans="2:65" s="13" customFormat="1" ht="11.25">
      <c r="B351" s="208"/>
      <c r="C351" s="209"/>
      <c r="D351" s="195" t="s">
        <v>189</v>
      </c>
      <c r="E351" s="210" t="s">
        <v>19</v>
      </c>
      <c r="F351" s="211" t="s">
        <v>6301</v>
      </c>
      <c r="G351" s="209"/>
      <c r="H351" s="212">
        <v>8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189</v>
      </c>
      <c r="AU351" s="218" t="s">
        <v>85</v>
      </c>
      <c r="AV351" s="13" t="s">
        <v>85</v>
      </c>
      <c r="AW351" s="13" t="s">
        <v>35</v>
      </c>
      <c r="AX351" s="13" t="s">
        <v>75</v>
      </c>
      <c r="AY351" s="218" t="s">
        <v>178</v>
      </c>
    </row>
    <row r="352" spans="2:65" s="12" customFormat="1" ht="11.25">
      <c r="B352" s="198"/>
      <c r="C352" s="199"/>
      <c r="D352" s="195" t="s">
        <v>189</v>
      </c>
      <c r="E352" s="200" t="s">
        <v>19</v>
      </c>
      <c r="F352" s="201" t="s">
        <v>6166</v>
      </c>
      <c r="G352" s="199"/>
      <c r="H352" s="200" t="s">
        <v>19</v>
      </c>
      <c r="I352" s="202"/>
      <c r="J352" s="199"/>
      <c r="K352" s="199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189</v>
      </c>
      <c r="AU352" s="207" t="s">
        <v>85</v>
      </c>
      <c r="AV352" s="12" t="s">
        <v>83</v>
      </c>
      <c r="AW352" s="12" t="s">
        <v>35</v>
      </c>
      <c r="AX352" s="12" t="s">
        <v>75</v>
      </c>
      <c r="AY352" s="207" t="s">
        <v>178</v>
      </c>
    </row>
    <row r="353" spans="2:65" s="13" customFormat="1" ht="11.25">
      <c r="B353" s="208"/>
      <c r="C353" s="209"/>
      <c r="D353" s="195" t="s">
        <v>189</v>
      </c>
      <c r="E353" s="210" t="s">
        <v>19</v>
      </c>
      <c r="F353" s="211" t="s">
        <v>6302</v>
      </c>
      <c r="G353" s="209"/>
      <c r="H353" s="212">
        <v>53.4</v>
      </c>
      <c r="I353" s="213"/>
      <c r="J353" s="209"/>
      <c r="K353" s="209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189</v>
      </c>
      <c r="AU353" s="218" t="s">
        <v>85</v>
      </c>
      <c r="AV353" s="13" t="s">
        <v>85</v>
      </c>
      <c r="AW353" s="13" t="s">
        <v>35</v>
      </c>
      <c r="AX353" s="13" t="s">
        <v>75</v>
      </c>
      <c r="AY353" s="218" t="s">
        <v>178</v>
      </c>
    </row>
    <row r="354" spans="2:65" s="12" customFormat="1" ht="11.25">
      <c r="B354" s="198"/>
      <c r="C354" s="199"/>
      <c r="D354" s="195" t="s">
        <v>189</v>
      </c>
      <c r="E354" s="200" t="s">
        <v>19</v>
      </c>
      <c r="F354" s="201" t="s">
        <v>6083</v>
      </c>
      <c r="G354" s="199"/>
      <c r="H354" s="200" t="s">
        <v>19</v>
      </c>
      <c r="I354" s="202"/>
      <c r="J354" s="199"/>
      <c r="K354" s="199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189</v>
      </c>
      <c r="AU354" s="207" t="s">
        <v>85</v>
      </c>
      <c r="AV354" s="12" t="s">
        <v>83</v>
      </c>
      <c r="AW354" s="12" t="s">
        <v>35</v>
      </c>
      <c r="AX354" s="12" t="s">
        <v>75</v>
      </c>
      <c r="AY354" s="207" t="s">
        <v>178</v>
      </c>
    </row>
    <row r="355" spans="2:65" s="13" customFormat="1" ht="11.25">
      <c r="B355" s="208"/>
      <c r="C355" s="209"/>
      <c r="D355" s="195" t="s">
        <v>189</v>
      </c>
      <c r="E355" s="210" t="s">
        <v>19</v>
      </c>
      <c r="F355" s="211" t="s">
        <v>6084</v>
      </c>
      <c r="G355" s="209"/>
      <c r="H355" s="212">
        <v>53.25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189</v>
      </c>
      <c r="AU355" s="218" t="s">
        <v>85</v>
      </c>
      <c r="AV355" s="13" t="s">
        <v>85</v>
      </c>
      <c r="AW355" s="13" t="s">
        <v>35</v>
      </c>
      <c r="AX355" s="13" t="s">
        <v>75</v>
      </c>
      <c r="AY355" s="218" t="s">
        <v>178</v>
      </c>
    </row>
    <row r="356" spans="2:65" s="13" customFormat="1" ht="11.25">
      <c r="B356" s="208"/>
      <c r="C356" s="209"/>
      <c r="D356" s="195" t="s">
        <v>189</v>
      </c>
      <c r="E356" s="210" t="s">
        <v>19</v>
      </c>
      <c r="F356" s="211" t="s">
        <v>6303</v>
      </c>
      <c r="G356" s="209"/>
      <c r="H356" s="212">
        <v>4.5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189</v>
      </c>
      <c r="AU356" s="218" t="s">
        <v>85</v>
      </c>
      <c r="AV356" s="13" t="s">
        <v>85</v>
      </c>
      <c r="AW356" s="13" t="s">
        <v>35</v>
      </c>
      <c r="AX356" s="13" t="s">
        <v>75</v>
      </c>
      <c r="AY356" s="218" t="s">
        <v>178</v>
      </c>
    </row>
    <row r="357" spans="2:65" s="14" customFormat="1" ht="11.25">
      <c r="B357" s="219"/>
      <c r="C357" s="220"/>
      <c r="D357" s="195" t="s">
        <v>189</v>
      </c>
      <c r="E357" s="221" t="s">
        <v>19</v>
      </c>
      <c r="F357" s="222" t="s">
        <v>258</v>
      </c>
      <c r="G357" s="220"/>
      <c r="H357" s="223">
        <v>142.47499999999999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189</v>
      </c>
      <c r="AU357" s="229" t="s">
        <v>85</v>
      </c>
      <c r="AV357" s="14" t="s">
        <v>185</v>
      </c>
      <c r="AW357" s="14" t="s">
        <v>35</v>
      </c>
      <c r="AX357" s="14" t="s">
        <v>83</v>
      </c>
      <c r="AY357" s="229" t="s">
        <v>178</v>
      </c>
    </row>
    <row r="358" spans="2:65" s="1" customFormat="1" ht="16.5" customHeight="1">
      <c r="B358" s="35"/>
      <c r="C358" s="183" t="s">
        <v>447</v>
      </c>
      <c r="D358" s="183" t="s">
        <v>180</v>
      </c>
      <c r="E358" s="184" t="s">
        <v>6304</v>
      </c>
      <c r="F358" s="185" t="s">
        <v>6305</v>
      </c>
      <c r="G358" s="186" t="s">
        <v>183</v>
      </c>
      <c r="H358" s="187">
        <v>142.47499999999999</v>
      </c>
      <c r="I358" s="188"/>
      <c r="J358" s="189">
        <f>ROUND(I358*H358,2)</f>
        <v>0</v>
      </c>
      <c r="K358" s="185" t="s">
        <v>184</v>
      </c>
      <c r="L358" s="39"/>
      <c r="M358" s="190" t="s">
        <v>19</v>
      </c>
      <c r="N358" s="191" t="s">
        <v>46</v>
      </c>
      <c r="O358" s="61"/>
      <c r="P358" s="192">
        <f>O358*H358</f>
        <v>0</v>
      </c>
      <c r="Q358" s="192">
        <v>0.39600000000000002</v>
      </c>
      <c r="R358" s="192">
        <f>Q358*H358</f>
        <v>56.420099999999998</v>
      </c>
      <c r="S358" s="192">
        <v>0</v>
      </c>
      <c r="T358" s="193">
        <f>S358*H358</f>
        <v>0</v>
      </c>
      <c r="AR358" s="18" t="s">
        <v>185</v>
      </c>
      <c r="AT358" s="18" t="s">
        <v>180</v>
      </c>
      <c r="AU358" s="18" t="s">
        <v>85</v>
      </c>
      <c r="AY358" s="18" t="s">
        <v>178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8" t="s">
        <v>83</v>
      </c>
      <c r="BK358" s="194">
        <f>ROUND(I358*H358,2)</f>
        <v>0</v>
      </c>
      <c r="BL358" s="18" t="s">
        <v>185</v>
      </c>
      <c r="BM358" s="18" t="s">
        <v>6306</v>
      </c>
    </row>
    <row r="359" spans="2:65" s="1" customFormat="1" ht="11.25">
      <c r="B359" s="35"/>
      <c r="C359" s="36"/>
      <c r="D359" s="195" t="s">
        <v>187</v>
      </c>
      <c r="E359" s="36"/>
      <c r="F359" s="196" t="s">
        <v>6307</v>
      </c>
      <c r="G359" s="36"/>
      <c r="H359" s="36"/>
      <c r="I359" s="113"/>
      <c r="J359" s="36"/>
      <c r="K359" s="36"/>
      <c r="L359" s="39"/>
      <c r="M359" s="197"/>
      <c r="N359" s="61"/>
      <c r="O359" s="61"/>
      <c r="P359" s="61"/>
      <c r="Q359" s="61"/>
      <c r="R359" s="61"/>
      <c r="S359" s="61"/>
      <c r="T359" s="62"/>
      <c r="AT359" s="18" t="s">
        <v>187</v>
      </c>
      <c r="AU359" s="18" t="s">
        <v>85</v>
      </c>
    </row>
    <row r="360" spans="2:65" s="1" customFormat="1" ht="29.25">
      <c r="B360" s="35"/>
      <c r="C360" s="36"/>
      <c r="D360" s="195" t="s">
        <v>333</v>
      </c>
      <c r="E360" s="36"/>
      <c r="F360" s="241" t="s">
        <v>6308</v>
      </c>
      <c r="G360" s="36"/>
      <c r="H360" s="36"/>
      <c r="I360" s="113"/>
      <c r="J360" s="36"/>
      <c r="K360" s="36"/>
      <c r="L360" s="39"/>
      <c r="M360" s="197"/>
      <c r="N360" s="61"/>
      <c r="O360" s="61"/>
      <c r="P360" s="61"/>
      <c r="Q360" s="61"/>
      <c r="R360" s="61"/>
      <c r="S360" s="61"/>
      <c r="T360" s="62"/>
      <c r="AT360" s="18" t="s">
        <v>333</v>
      </c>
      <c r="AU360" s="18" t="s">
        <v>85</v>
      </c>
    </row>
    <row r="361" spans="2:65" s="12" customFormat="1" ht="11.25">
      <c r="B361" s="198"/>
      <c r="C361" s="199"/>
      <c r="D361" s="195" t="s">
        <v>189</v>
      </c>
      <c r="E361" s="200" t="s">
        <v>19</v>
      </c>
      <c r="F361" s="201" t="s">
        <v>6297</v>
      </c>
      <c r="G361" s="199"/>
      <c r="H361" s="200" t="s">
        <v>19</v>
      </c>
      <c r="I361" s="202"/>
      <c r="J361" s="199"/>
      <c r="K361" s="199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189</v>
      </c>
      <c r="AU361" s="207" t="s">
        <v>85</v>
      </c>
      <c r="AV361" s="12" t="s">
        <v>83</v>
      </c>
      <c r="AW361" s="12" t="s">
        <v>35</v>
      </c>
      <c r="AX361" s="12" t="s">
        <v>75</v>
      </c>
      <c r="AY361" s="207" t="s">
        <v>178</v>
      </c>
    </row>
    <row r="362" spans="2:65" s="13" customFormat="1" ht="11.25">
      <c r="B362" s="208"/>
      <c r="C362" s="209"/>
      <c r="D362" s="195" t="s">
        <v>189</v>
      </c>
      <c r="E362" s="210" t="s">
        <v>19</v>
      </c>
      <c r="F362" s="211" t="s">
        <v>6309</v>
      </c>
      <c r="G362" s="209"/>
      <c r="H362" s="212">
        <v>142.47499999999999</v>
      </c>
      <c r="I362" s="213"/>
      <c r="J362" s="209"/>
      <c r="K362" s="209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189</v>
      </c>
      <c r="AU362" s="218" t="s">
        <v>85</v>
      </c>
      <c r="AV362" s="13" t="s">
        <v>85</v>
      </c>
      <c r="AW362" s="13" t="s">
        <v>35</v>
      </c>
      <c r="AX362" s="13" t="s">
        <v>83</v>
      </c>
      <c r="AY362" s="218" t="s">
        <v>178</v>
      </c>
    </row>
    <row r="363" spans="2:65" s="1" customFormat="1" ht="16.5" customHeight="1">
      <c r="B363" s="35"/>
      <c r="C363" s="183" t="s">
        <v>452</v>
      </c>
      <c r="D363" s="183" t="s">
        <v>180</v>
      </c>
      <c r="E363" s="184" t="s">
        <v>6310</v>
      </c>
      <c r="F363" s="185" t="s">
        <v>6311</v>
      </c>
      <c r="G363" s="186" t="s">
        <v>183</v>
      </c>
      <c r="H363" s="187">
        <v>142.47499999999999</v>
      </c>
      <c r="I363" s="188"/>
      <c r="J363" s="189">
        <f>ROUND(I363*H363,2)</f>
        <v>0</v>
      </c>
      <c r="K363" s="185" t="s">
        <v>184</v>
      </c>
      <c r="L363" s="39"/>
      <c r="M363" s="190" t="s">
        <v>19</v>
      </c>
      <c r="N363" s="191" t="s">
        <v>46</v>
      </c>
      <c r="O363" s="61"/>
      <c r="P363" s="192">
        <f>O363*H363</f>
        <v>0</v>
      </c>
      <c r="Q363" s="192">
        <v>8.5650000000000004E-2</v>
      </c>
      <c r="R363" s="192">
        <f>Q363*H363</f>
        <v>12.20298375</v>
      </c>
      <c r="S363" s="192">
        <v>0</v>
      </c>
      <c r="T363" s="193">
        <f>S363*H363</f>
        <v>0</v>
      </c>
      <c r="AR363" s="18" t="s">
        <v>185</v>
      </c>
      <c r="AT363" s="18" t="s">
        <v>180</v>
      </c>
      <c r="AU363" s="18" t="s">
        <v>85</v>
      </c>
      <c r="AY363" s="18" t="s">
        <v>178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83</v>
      </c>
      <c r="BK363" s="194">
        <f>ROUND(I363*H363,2)</f>
        <v>0</v>
      </c>
      <c r="BL363" s="18" t="s">
        <v>185</v>
      </c>
      <c r="BM363" s="18" t="s">
        <v>6312</v>
      </c>
    </row>
    <row r="364" spans="2:65" s="1" customFormat="1" ht="29.25">
      <c r="B364" s="35"/>
      <c r="C364" s="36"/>
      <c r="D364" s="195" t="s">
        <v>187</v>
      </c>
      <c r="E364" s="36"/>
      <c r="F364" s="196" t="s">
        <v>6313</v>
      </c>
      <c r="G364" s="36"/>
      <c r="H364" s="36"/>
      <c r="I364" s="113"/>
      <c r="J364" s="36"/>
      <c r="K364" s="36"/>
      <c r="L364" s="39"/>
      <c r="M364" s="197"/>
      <c r="N364" s="61"/>
      <c r="O364" s="61"/>
      <c r="P364" s="61"/>
      <c r="Q364" s="61"/>
      <c r="R364" s="61"/>
      <c r="S364" s="61"/>
      <c r="T364" s="62"/>
      <c r="AT364" s="18" t="s">
        <v>187</v>
      </c>
      <c r="AU364" s="18" t="s">
        <v>85</v>
      </c>
    </row>
    <row r="365" spans="2:65" s="1" customFormat="1" ht="39">
      <c r="B365" s="35"/>
      <c r="C365" s="36"/>
      <c r="D365" s="195" t="s">
        <v>333</v>
      </c>
      <c r="E365" s="36"/>
      <c r="F365" s="241" t="s">
        <v>4720</v>
      </c>
      <c r="G365" s="36"/>
      <c r="H365" s="36"/>
      <c r="I365" s="113"/>
      <c r="J365" s="36"/>
      <c r="K365" s="36"/>
      <c r="L365" s="39"/>
      <c r="M365" s="197"/>
      <c r="N365" s="61"/>
      <c r="O365" s="61"/>
      <c r="P365" s="61"/>
      <c r="Q365" s="61"/>
      <c r="R365" s="61"/>
      <c r="S365" s="61"/>
      <c r="T365" s="62"/>
      <c r="AT365" s="18" t="s">
        <v>333</v>
      </c>
      <c r="AU365" s="18" t="s">
        <v>85</v>
      </c>
    </row>
    <row r="366" spans="2:65" s="12" customFormat="1" ht="11.25">
      <c r="B366" s="198"/>
      <c r="C366" s="199"/>
      <c r="D366" s="195" t="s">
        <v>189</v>
      </c>
      <c r="E366" s="200" t="s">
        <v>19</v>
      </c>
      <c r="F366" s="201" t="s">
        <v>6297</v>
      </c>
      <c r="G366" s="199"/>
      <c r="H366" s="200" t="s">
        <v>19</v>
      </c>
      <c r="I366" s="202"/>
      <c r="J366" s="199"/>
      <c r="K366" s="199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189</v>
      </c>
      <c r="AU366" s="207" t="s">
        <v>85</v>
      </c>
      <c r="AV366" s="12" t="s">
        <v>83</v>
      </c>
      <c r="AW366" s="12" t="s">
        <v>35</v>
      </c>
      <c r="AX366" s="12" t="s">
        <v>75</v>
      </c>
      <c r="AY366" s="207" t="s">
        <v>178</v>
      </c>
    </row>
    <row r="367" spans="2:65" s="13" customFormat="1" ht="11.25">
      <c r="B367" s="208"/>
      <c r="C367" s="209"/>
      <c r="D367" s="195" t="s">
        <v>189</v>
      </c>
      <c r="E367" s="210" t="s">
        <v>19</v>
      </c>
      <c r="F367" s="211" t="s">
        <v>6309</v>
      </c>
      <c r="G367" s="209"/>
      <c r="H367" s="212">
        <v>142.47499999999999</v>
      </c>
      <c r="I367" s="213"/>
      <c r="J367" s="209"/>
      <c r="K367" s="209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189</v>
      </c>
      <c r="AU367" s="218" t="s">
        <v>85</v>
      </c>
      <c r="AV367" s="13" t="s">
        <v>85</v>
      </c>
      <c r="AW367" s="13" t="s">
        <v>35</v>
      </c>
      <c r="AX367" s="13" t="s">
        <v>83</v>
      </c>
      <c r="AY367" s="218" t="s">
        <v>178</v>
      </c>
    </row>
    <row r="368" spans="2:65" s="1" customFormat="1" ht="16.5" customHeight="1">
      <c r="B368" s="35"/>
      <c r="C368" s="245" t="s">
        <v>457</v>
      </c>
      <c r="D368" s="245" t="s">
        <v>970</v>
      </c>
      <c r="E368" s="246" t="s">
        <v>6314</v>
      </c>
      <c r="F368" s="247" t="s">
        <v>6315</v>
      </c>
      <c r="G368" s="248" t="s">
        <v>183</v>
      </c>
      <c r="H368" s="249">
        <v>146.749</v>
      </c>
      <c r="I368" s="250"/>
      <c r="J368" s="251">
        <f>ROUND(I368*H368,2)</f>
        <v>0</v>
      </c>
      <c r="K368" s="247" t="s">
        <v>184</v>
      </c>
      <c r="L368" s="252"/>
      <c r="M368" s="253" t="s">
        <v>19</v>
      </c>
      <c r="N368" s="254" t="s">
        <v>46</v>
      </c>
      <c r="O368" s="61"/>
      <c r="P368" s="192">
        <f>O368*H368</f>
        <v>0</v>
      </c>
      <c r="Q368" s="192">
        <v>0.17599999999999999</v>
      </c>
      <c r="R368" s="192">
        <f>Q368*H368</f>
        <v>25.827823999999996</v>
      </c>
      <c r="S368" s="192">
        <v>0</v>
      </c>
      <c r="T368" s="193">
        <f>S368*H368</f>
        <v>0</v>
      </c>
      <c r="AR368" s="18" t="s">
        <v>230</v>
      </c>
      <c r="AT368" s="18" t="s">
        <v>970</v>
      </c>
      <c r="AU368" s="18" t="s">
        <v>85</v>
      </c>
      <c r="AY368" s="18" t="s">
        <v>178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83</v>
      </c>
      <c r="BK368" s="194">
        <f>ROUND(I368*H368,2)</f>
        <v>0</v>
      </c>
      <c r="BL368" s="18" t="s">
        <v>185</v>
      </c>
      <c r="BM368" s="18" t="s">
        <v>6316</v>
      </c>
    </row>
    <row r="369" spans="2:65" s="1" customFormat="1" ht="11.25">
      <c r="B369" s="35"/>
      <c r="C369" s="36"/>
      <c r="D369" s="195" t="s">
        <v>187</v>
      </c>
      <c r="E369" s="36"/>
      <c r="F369" s="196" t="s">
        <v>6315</v>
      </c>
      <c r="G369" s="36"/>
      <c r="H369" s="36"/>
      <c r="I369" s="113"/>
      <c r="J369" s="36"/>
      <c r="K369" s="36"/>
      <c r="L369" s="39"/>
      <c r="M369" s="197"/>
      <c r="N369" s="61"/>
      <c r="O369" s="61"/>
      <c r="P369" s="61"/>
      <c r="Q369" s="61"/>
      <c r="R369" s="61"/>
      <c r="S369" s="61"/>
      <c r="T369" s="62"/>
      <c r="AT369" s="18" t="s">
        <v>187</v>
      </c>
      <c r="AU369" s="18" t="s">
        <v>85</v>
      </c>
    </row>
    <row r="370" spans="2:65" s="13" customFormat="1" ht="11.25">
      <c r="B370" s="208"/>
      <c r="C370" s="209"/>
      <c r="D370" s="195" t="s">
        <v>189</v>
      </c>
      <c r="E370" s="209"/>
      <c r="F370" s="211" t="s">
        <v>6317</v>
      </c>
      <c r="G370" s="209"/>
      <c r="H370" s="212">
        <v>146.749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189</v>
      </c>
      <c r="AU370" s="218" t="s">
        <v>85</v>
      </c>
      <c r="AV370" s="13" t="s">
        <v>85</v>
      </c>
      <c r="AW370" s="13" t="s">
        <v>4</v>
      </c>
      <c r="AX370" s="13" t="s">
        <v>83</v>
      </c>
      <c r="AY370" s="218" t="s">
        <v>178</v>
      </c>
    </row>
    <row r="371" spans="2:65" s="11" customFormat="1" ht="22.9" customHeight="1">
      <c r="B371" s="167"/>
      <c r="C371" s="168"/>
      <c r="D371" s="169" t="s">
        <v>74</v>
      </c>
      <c r="E371" s="181" t="s">
        <v>216</v>
      </c>
      <c r="F371" s="181" t="s">
        <v>217</v>
      </c>
      <c r="G371" s="168"/>
      <c r="H371" s="168"/>
      <c r="I371" s="171"/>
      <c r="J371" s="182">
        <f>BK371</f>
        <v>0</v>
      </c>
      <c r="K371" s="168"/>
      <c r="L371" s="173"/>
      <c r="M371" s="174"/>
      <c r="N371" s="175"/>
      <c r="O371" s="175"/>
      <c r="P371" s="176">
        <f>SUM(P372:P440)</f>
        <v>0</v>
      </c>
      <c r="Q371" s="175"/>
      <c r="R371" s="176">
        <f>SUM(R372:R440)</f>
        <v>21.946587459999996</v>
      </c>
      <c r="S371" s="175"/>
      <c r="T371" s="177">
        <f>SUM(T372:T440)</f>
        <v>10.079000000000001</v>
      </c>
      <c r="AR371" s="178" t="s">
        <v>83</v>
      </c>
      <c r="AT371" s="179" t="s">
        <v>74</v>
      </c>
      <c r="AU371" s="179" t="s">
        <v>83</v>
      </c>
      <c r="AY371" s="178" t="s">
        <v>178</v>
      </c>
      <c r="BK371" s="180">
        <f>SUM(BK372:BK440)</f>
        <v>0</v>
      </c>
    </row>
    <row r="372" spans="2:65" s="1" customFormat="1" ht="16.5" customHeight="1">
      <c r="B372" s="35"/>
      <c r="C372" s="183" t="s">
        <v>465</v>
      </c>
      <c r="D372" s="183" t="s">
        <v>180</v>
      </c>
      <c r="E372" s="184" t="s">
        <v>6318</v>
      </c>
      <c r="F372" s="185" t="s">
        <v>6319</v>
      </c>
      <c r="G372" s="186" t="s">
        <v>496</v>
      </c>
      <c r="H372" s="187">
        <v>104.6</v>
      </c>
      <c r="I372" s="188"/>
      <c r="J372" s="189">
        <f>ROUND(I372*H372,2)</f>
        <v>0</v>
      </c>
      <c r="K372" s="185" t="s">
        <v>184</v>
      </c>
      <c r="L372" s="39"/>
      <c r="M372" s="190" t="s">
        <v>19</v>
      </c>
      <c r="N372" s="191" t="s">
        <v>46</v>
      </c>
      <c r="O372" s="61"/>
      <c r="P372" s="192">
        <f>O372*H372</f>
        <v>0</v>
      </c>
      <c r="Q372" s="192">
        <v>0.1295</v>
      </c>
      <c r="R372" s="192">
        <f>Q372*H372</f>
        <v>13.5457</v>
      </c>
      <c r="S372" s="192">
        <v>0</v>
      </c>
      <c r="T372" s="193">
        <f>S372*H372</f>
        <v>0</v>
      </c>
      <c r="AR372" s="18" t="s">
        <v>185</v>
      </c>
      <c r="AT372" s="18" t="s">
        <v>180</v>
      </c>
      <c r="AU372" s="18" t="s">
        <v>85</v>
      </c>
      <c r="AY372" s="18" t="s">
        <v>178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83</v>
      </c>
      <c r="BK372" s="194">
        <f>ROUND(I372*H372,2)</f>
        <v>0</v>
      </c>
      <c r="BL372" s="18" t="s">
        <v>185</v>
      </c>
      <c r="BM372" s="18" t="s">
        <v>6320</v>
      </c>
    </row>
    <row r="373" spans="2:65" s="1" customFormat="1" ht="19.5">
      <c r="B373" s="35"/>
      <c r="C373" s="36"/>
      <c r="D373" s="195" t="s">
        <v>187</v>
      </c>
      <c r="E373" s="36"/>
      <c r="F373" s="196" t="s">
        <v>6321</v>
      </c>
      <c r="G373" s="36"/>
      <c r="H373" s="36"/>
      <c r="I373" s="113"/>
      <c r="J373" s="36"/>
      <c r="K373" s="36"/>
      <c r="L373" s="39"/>
      <c r="M373" s="197"/>
      <c r="N373" s="61"/>
      <c r="O373" s="61"/>
      <c r="P373" s="61"/>
      <c r="Q373" s="61"/>
      <c r="R373" s="61"/>
      <c r="S373" s="61"/>
      <c r="T373" s="62"/>
      <c r="AT373" s="18" t="s">
        <v>187</v>
      </c>
      <c r="AU373" s="18" t="s">
        <v>85</v>
      </c>
    </row>
    <row r="374" spans="2:65" s="12" customFormat="1" ht="11.25">
      <c r="B374" s="198"/>
      <c r="C374" s="199"/>
      <c r="D374" s="195" t="s">
        <v>189</v>
      </c>
      <c r="E374" s="200" t="s">
        <v>19</v>
      </c>
      <c r="F374" s="201" t="s">
        <v>6322</v>
      </c>
      <c r="G374" s="199"/>
      <c r="H374" s="200" t="s">
        <v>19</v>
      </c>
      <c r="I374" s="202"/>
      <c r="J374" s="199"/>
      <c r="K374" s="199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189</v>
      </c>
      <c r="AU374" s="207" t="s">
        <v>85</v>
      </c>
      <c r="AV374" s="12" t="s">
        <v>83</v>
      </c>
      <c r="AW374" s="12" t="s">
        <v>35</v>
      </c>
      <c r="AX374" s="12" t="s">
        <v>75</v>
      </c>
      <c r="AY374" s="207" t="s">
        <v>178</v>
      </c>
    </row>
    <row r="375" spans="2:65" s="12" customFormat="1" ht="11.25">
      <c r="B375" s="198"/>
      <c r="C375" s="199"/>
      <c r="D375" s="195" t="s">
        <v>189</v>
      </c>
      <c r="E375" s="200" t="s">
        <v>19</v>
      </c>
      <c r="F375" s="201" t="s">
        <v>6164</v>
      </c>
      <c r="G375" s="199"/>
      <c r="H375" s="200" t="s">
        <v>19</v>
      </c>
      <c r="I375" s="202"/>
      <c r="J375" s="199"/>
      <c r="K375" s="199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189</v>
      </c>
      <c r="AU375" s="207" t="s">
        <v>85</v>
      </c>
      <c r="AV375" s="12" t="s">
        <v>83</v>
      </c>
      <c r="AW375" s="12" t="s">
        <v>35</v>
      </c>
      <c r="AX375" s="12" t="s">
        <v>75</v>
      </c>
      <c r="AY375" s="207" t="s">
        <v>178</v>
      </c>
    </row>
    <row r="376" spans="2:65" s="13" customFormat="1" ht="11.25">
      <c r="B376" s="208"/>
      <c r="C376" s="209"/>
      <c r="D376" s="195" t="s">
        <v>189</v>
      </c>
      <c r="E376" s="210" t="s">
        <v>19</v>
      </c>
      <c r="F376" s="211" t="s">
        <v>6323</v>
      </c>
      <c r="G376" s="209"/>
      <c r="H376" s="212">
        <v>34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189</v>
      </c>
      <c r="AU376" s="218" t="s">
        <v>85</v>
      </c>
      <c r="AV376" s="13" t="s">
        <v>85</v>
      </c>
      <c r="AW376" s="13" t="s">
        <v>35</v>
      </c>
      <c r="AX376" s="13" t="s">
        <v>75</v>
      </c>
      <c r="AY376" s="218" t="s">
        <v>178</v>
      </c>
    </row>
    <row r="377" spans="2:65" s="12" customFormat="1" ht="11.25">
      <c r="B377" s="198"/>
      <c r="C377" s="199"/>
      <c r="D377" s="195" t="s">
        <v>189</v>
      </c>
      <c r="E377" s="200" t="s">
        <v>19</v>
      </c>
      <c r="F377" s="201" t="s">
        <v>6166</v>
      </c>
      <c r="G377" s="199"/>
      <c r="H377" s="200" t="s">
        <v>19</v>
      </c>
      <c r="I377" s="202"/>
      <c r="J377" s="199"/>
      <c r="K377" s="199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189</v>
      </c>
      <c r="AU377" s="207" t="s">
        <v>85</v>
      </c>
      <c r="AV377" s="12" t="s">
        <v>83</v>
      </c>
      <c r="AW377" s="12" t="s">
        <v>35</v>
      </c>
      <c r="AX377" s="12" t="s">
        <v>75</v>
      </c>
      <c r="AY377" s="207" t="s">
        <v>178</v>
      </c>
    </row>
    <row r="378" spans="2:65" s="13" customFormat="1" ht="11.25">
      <c r="B378" s="208"/>
      <c r="C378" s="209"/>
      <c r="D378" s="195" t="s">
        <v>189</v>
      </c>
      <c r="E378" s="210" t="s">
        <v>19</v>
      </c>
      <c r="F378" s="211" t="s">
        <v>6324</v>
      </c>
      <c r="G378" s="209"/>
      <c r="H378" s="212">
        <v>27.6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189</v>
      </c>
      <c r="AU378" s="218" t="s">
        <v>85</v>
      </c>
      <c r="AV378" s="13" t="s">
        <v>85</v>
      </c>
      <c r="AW378" s="13" t="s">
        <v>35</v>
      </c>
      <c r="AX378" s="13" t="s">
        <v>75</v>
      </c>
      <c r="AY378" s="218" t="s">
        <v>178</v>
      </c>
    </row>
    <row r="379" spans="2:65" s="12" customFormat="1" ht="11.25">
      <c r="B379" s="198"/>
      <c r="C379" s="199"/>
      <c r="D379" s="195" t="s">
        <v>189</v>
      </c>
      <c r="E379" s="200" t="s">
        <v>19</v>
      </c>
      <c r="F379" s="201" t="s">
        <v>6083</v>
      </c>
      <c r="G379" s="199"/>
      <c r="H379" s="200" t="s">
        <v>19</v>
      </c>
      <c r="I379" s="202"/>
      <c r="J379" s="199"/>
      <c r="K379" s="199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189</v>
      </c>
      <c r="AU379" s="207" t="s">
        <v>85</v>
      </c>
      <c r="AV379" s="12" t="s">
        <v>83</v>
      </c>
      <c r="AW379" s="12" t="s">
        <v>35</v>
      </c>
      <c r="AX379" s="12" t="s">
        <v>75</v>
      </c>
      <c r="AY379" s="207" t="s">
        <v>178</v>
      </c>
    </row>
    <row r="380" spans="2:65" s="13" customFormat="1" ht="11.25">
      <c r="B380" s="208"/>
      <c r="C380" s="209"/>
      <c r="D380" s="195" t="s">
        <v>189</v>
      </c>
      <c r="E380" s="210" t="s">
        <v>19</v>
      </c>
      <c r="F380" s="211" t="s">
        <v>6098</v>
      </c>
      <c r="G380" s="209"/>
      <c r="H380" s="212">
        <v>35.5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189</v>
      </c>
      <c r="AU380" s="218" t="s">
        <v>85</v>
      </c>
      <c r="AV380" s="13" t="s">
        <v>85</v>
      </c>
      <c r="AW380" s="13" t="s">
        <v>35</v>
      </c>
      <c r="AX380" s="13" t="s">
        <v>75</v>
      </c>
      <c r="AY380" s="218" t="s">
        <v>178</v>
      </c>
    </row>
    <row r="381" spans="2:65" s="13" customFormat="1" ht="11.25">
      <c r="B381" s="208"/>
      <c r="C381" s="209"/>
      <c r="D381" s="195" t="s">
        <v>189</v>
      </c>
      <c r="E381" s="210" t="s">
        <v>19</v>
      </c>
      <c r="F381" s="211" t="s">
        <v>6325</v>
      </c>
      <c r="G381" s="209"/>
      <c r="H381" s="212">
        <v>7.5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189</v>
      </c>
      <c r="AU381" s="218" t="s">
        <v>85</v>
      </c>
      <c r="AV381" s="13" t="s">
        <v>85</v>
      </c>
      <c r="AW381" s="13" t="s">
        <v>35</v>
      </c>
      <c r="AX381" s="13" t="s">
        <v>75</v>
      </c>
      <c r="AY381" s="218" t="s">
        <v>178</v>
      </c>
    </row>
    <row r="382" spans="2:65" s="14" customFormat="1" ht="11.25">
      <c r="B382" s="219"/>
      <c r="C382" s="220"/>
      <c r="D382" s="195" t="s">
        <v>189</v>
      </c>
      <c r="E382" s="221" t="s">
        <v>19</v>
      </c>
      <c r="F382" s="222" t="s">
        <v>258</v>
      </c>
      <c r="G382" s="220"/>
      <c r="H382" s="223">
        <v>104.6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189</v>
      </c>
      <c r="AU382" s="229" t="s">
        <v>85</v>
      </c>
      <c r="AV382" s="14" t="s">
        <v>185</v>
      </c>
      <c r="AW382" s="14" t="s">
        <v>35</v>
      </c>
      <c r="AX382" s="14" t="s">
        <v>83</v>
      </c>
      <c r="AY382" s="229" t="s">
        <v>178</v>
      </c>
    </row>
    <row r="383" spans="2:65" s="1" customFormat="1" ht="16.5" customHeight="1">
      <c r="B383" s="35"/>
      <c r="C383" s="245" t="s">
        <v>471</v>
      </c>
      <c r="D383" s="245" t="s">
        <v>970</v>
      </c>
      <c r="E383" s="246" t="s">
        <v>6326</v>
      </c>
      <c r="F383" s="247" t="s">
        <v>6327</v>
      </c>
      <c r="G383" s="248" t="s">
        <v>496</v>
      </c>
      <c r="H383" s="249">
        <v>107.738</v>
      </c>
      <c r="I383" s="250"/>
      <c r="J383" s="251">
        <f>ROUND(I383*H383,2)</f>
        <v>0</v>
      </c>
      <c r="K383" s="247" t="s">
        <v>184</v>
      </c>
      <c r="L383" s="252"/>
      <c r="M383" s="253" t="s">
        <v>19</v>
      </c>
      <c r="N383" s="254" t="s">
        <v>46</v>
      </c>
      <c r="O383" s="61"/>
      <c r="P383" s="192">
        <f>O383*H383</f>
        <v>0</v>
      </c>
      <c r="Q383" s="192">
        <v>4.4999999999999998E-2</v>
      </c>
      <c r="R383" s="192">
        <f>Q383*H383</f>
        <v>4.8482099999999999</v>
      </c>
      <c r="S383" s="192">
        <v>0</v>
      </c>
      <c r="T383" s="193">
        <f>S383*H383</f>
        <v>0</v>
      </c>
      <c r="AR383" s="18" t="s">
        <v>230</v>
      </c>
      <c r="AT383" s="18" t="s">
        <v>970</v>
      </c>
      <c r="AU383" s="18" t="s">
        <v>85</v>
      </c>
      <c r="AY383" s="18" t="s">
        <v>178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83</v>
      </c>
      <c r="BK383" s="194">
        <f>ROUND(I383*H383,2)</f>
        <v>0</v>
      </c>
      <c r="BL383" s="18" t="s">
        <v>185</v>
      </c>
      <c r="BM383" s="18" t="s">
        <v>6328</v>
      </c>
    </row>
    <row r="384" spans="2:65" s="1" customFormat="1" ht="11.25">
      <c r="B384" s="35"/>
      <c r="C384" s="36"/>
      <c r="D384" s="195" t="s">
        <v>187</v>
      </c>
      <c r="E384" s="36"/>
      <c r="F384" s="196" t="s">
        <v>6327</v>
      </c>
      <c r="G384" s="36"/>
      <c r="H384" s="36"/>
      <c r="I384" s="113"/>
      <c r="J384" s="36"/>
      <c r="K384" s="36"/>
      <c r="L384" s="39"/>
      <c r="M384" s="197"/>
      <c r="N384" s="61"/>
      <c r="O384" s="61"/>
      <c r="P384" s="61"/>
      <c r="Q384" s="61"/>
      <c r="R384" s="61"/>
      <c r="S384" s="61"/>
      <c r="T384" s="62"/>
      <c r="AT384" s="18" t="s">
        <v>187</v>
      </c>
      <c r="AU384" s="18" t="s">
        <v>85</v>
      </c>
    </row>
    <row r="385" spans="2:65" s="13" customFormat="1" ht="11.25">
      <c r="B385" s="208"/>
      <c r="C385" s="209"/>
      <c r="D385" s="195" t="s">
        <v>189</v>
      </c>
      <c r="E385" s="209"/>
      <c r="F385" s="211" t="s">
        <v>6329</v>
      </c>
      <c r="G385" s="209"/>
      <c r="H385" s="212">
        <v>107.738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189</v>
      </c>
      <c r="AU385" s="218" t="s">
        <v>85</v>
      </c>
      <c r="AV385" s="13" t="s">
        <v>85</v>
      </c>
      <c r="AW385" s="13" t="s">
        <v>4</v>
      </c>
      <c r="AX385" s="13" t="s">
        <v>83</v>
      </c>
      <c r="AY385" s="218" t="s">
        <v>178</v>
      </c>
    </row>
    <row r="386" spans="2:65" s="1" customFormat="1" ht="16.5" customHeight="1">
      <c r="B386" s="35"/>
      <c r="C386" s="183" t="s">
        <v>478</v>
      </c>
      <c r="D386" s="183" t="s">
        <v>180</v>
      </c>
      <c r="E386" s="184" t="s">
        <v>6330</v>
      </c>
      <c r="F386" s="185" t="s">
        <v>6331</v>
      </c>
      <c r="G386" s="186" t="s">
        <v>226</v>
      </c>
      <c r="H386" s="187">
        <v>1.569</v>
      </c>
      <c r="I386" s="188"/>
      <c r="J386" s="189">
        <f>ROUND(I386*H386,2)</f>
        <v>0</v>
      </c>
      <c r="K386" s="185" t="s">
        <v>184</v>
      </c>
      <c r="L386" s="39"/>
      <c r="M386" s="190" t="s">
        <v>19</v>
      </c>
      <c r="N386" s="191" t="s">
        <v>46</v>
      </c>
      <c r="O386" s="61"/>
      <c r="P386" s="192">
        <f>O386*H386</f>
        <v>0</v>
      </c>
      <c r="Q386" s="192">
        <v>2.2563399999999998</v>
      </c>
      <c r="R386" s="192">
        <f>Q386*H386</f>
        <v>3.5401974599999995</v>
      </c>
      <c r="S386" s="192">
        <v>0</v>
      </c>
      <c r="T386" s="193">
        <f>S386*H386</f>
        <v>0</v>
      </c>
      <c r="AR386" s="18" t="s">
        <v>185</v>
      </c>
      <c r="AT386" s="18" t="s">
        <v>180</v>
      </c>
      <c r="AU386" s="18" t="s">
        <v>85</v>
      </c>
      <c r="AY386" s="18" t="s">
        <v>178</v>
      </c>
      <c r="BE386" s="194">
        <f>IF(N386="základní",J386,0)</f>
        <v>0</v>
      </c>
      <c r="BF386" s="194">
        <f>IF(N386="snížená",J386,0)</f>
        <v>0</v>
      </c>
      <c r="BG386" s="194">
        <f>IF(N386="zákl. přenesená",J386,0)</f>
        <v>0</v>
      </c>
      <c r="BH386" s="194">
        <f>IF(N386="sníž. přenesená",J386,0)</f>
        <v>0</v>
      </c>
      <c r="BI386" s="194">
        <f>IF(N386="nulová",J386,0)</f>
        <v>0</v>
      </c>
      <c r="BJ386" s="18" t="s">
        <v>83</v>
      </c>
      <c r="BK386" s="194">
        <f>ROUND(I386*H386,2)</f>
        <v>0</v>
      </c>
      <c r="BL386" s="18" t="s">
        <v>185</v>
      </c>
      <c r="BM386" s="18" t="s">
        <v>6332</v>
      </c>
    </row>
    <row r="387" spans="2:65" s="1" customFormat="1" ht="11.25">
      <c r="B387" s="35"/>
      <c r="C387" s="36"/>
      <c r="D387" s="195" t="s">
        <v>187</v>
      </c>
      <c r="E387" s="36"/>
      <c r="F387" s="196" t="s">
        <v>6333</v>
      </c>
      <c r="G387" s="36"/>
      <c r="H387" s="36"/>
      <c r="I387" s="113"/>
      <c r="J387" s="36"/>
      <c r="K387" s="36"/>
      <c r="L387" s="39"/>
      <c r="M387" s="197"/>
      <c r="N387" s="61"/>
      <c r="O387" s="61"/>
      <c r="P387" s="61"/>
      <c r="Q387" s="61"/>
      <c r="R387" s="61"/>
      <c r="S387" s="61"/>
      <c r="T387" s="62"/>
      <c r="AT387" s="18" t="s">
        <v>187</v>
      </c>
      <c r="AU387" s="18" t="s">
        <v>85</v>
      </c>
    </row>
    <row r="388" spans="2:65" s="1" customFormat="1" ht="19.5">
      <c r="B388" s="35"/>
      <c r="C388" s="36"/>
      <c r="D388" s="195" t="s">
        <v>333</v>
      </c>
      <c r="E388" s="36"/>
      <c r="F388" s="241" t="s">
        <v>6334</v>
      </c>
      <c r="G388" s="36"/>
      <c r="H388" s="36"/>
      <c r="I388" s="113"/>
      <c r="J388" s="36"/>
      <c r="K388" s="36"/>
      <c r="L388" s="39"/>
      <c r="M388" s="197"/>
      <c r="N388" s="61"/>
      <c r="O388" s="61"/>
      <c r="P388" s="61"/>
      <c r="Q388" s="61"/>
      <c r="R388" s="61"/>
      <c r="S388" s="61"/>
      <c r="T388" s="62"/>
      <c r="AT388" s="18" t="s">
        <v>333</v>
      </c>
      <c r="AU388" s="18" t="s">
        <v>85</v>
      </c>
    </row>
    <row r="389" spans="2:65" s="12" customFormat="1" ht="11.25">
      <c r="B389" s="198"/>
      <c r="C389" s="199"/>
      <c r="D389" s="195" t="s">
        <v>189</v>
      </c>
      <c r="E389" s="200" t="s">
        <v>19</v>
      </c>
      <c r="F389" s="201" t="s">
        <v>6335</v>
      </c>
      <c r="G389" s="199"/>
      <c r="H389" s="200" t="s">
        <v>19</v>
      </c>
      <c r="I389" s="202"/>
      <c r="J389" s="199"/>
      <c r="K389" s="199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189</v>
      </c>
      <c r="AU389" s="207" t="s">
        <v>85</v>
      </c>
      <c r="AV389" s="12" t="s">
        <v>83</v>
      </c>
      <c r="AW389" s="12" t="s">
        <v>35</v>
      </c>
      <c r="AX389" s="12" t="s">
        <v>75</v>
      </c>
      <c r="AY389" s="207" t="s">
        <v>178</v>
      </c>
    </row>
    <row r="390" spans="2:65" s="13" customFormat="1" ht="11.25">
      <c r="B390" s="208"/>
      <c r="C390" s="209"/>
      <c r="D390" s="195" t="s">
        <v>189</v>
      </c>
      <c r="E390" s="210" t="s">
        <v>19</v>
      </c>
      <c r="F390" s="211" t="s">
        <v>6336</v>
      </c>
      <c r="G390" s="209"/>
      <c r="H390" s="212">
        <v>1.569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189</v>
      </c>
      <c r="AU390" s="218" t="s">
        <v>85</v>
      </c>
      <c r="AV390" s="13" t="s">
        <v>85</v>
      </c>
      <c r="AW390" s="13" t="s">
        <v>35</v>
      </c>
      <c r="AX390" s="13" t="s">
        <v>83</v>
      </c>
      <c r="AY390" s="218" t="s">
        <v>178</v>
      </c>
    </row>
    <row r="391" spans="2:65" s="1" customFormat="1" ht="16.5" customHeight="1">
      <c r="B391" s="35"/>
      <c r="C391" s="183" t="s">
        <v>484</v>
      </c>
      <c r="D391" s="183" t="s">
        <v>180</v>
      </c>
      <c r="E391" s="184" t="s">
        <v>4101</v>
      </c>
      <c r="F391" s="185" t="s">
        <v>4102</v>
      </c>
      <c r="G391" s="186" t="s">
        <v>291</v>
      </c>
      <c r="H391" s="187">
        <v>78</v>
      </c>
      <c r="I391" s="188"/>
      <c r="J391" s="189">
        <f>ROUND(I391*H391,2)</f>
        <v>0</v>
      </c>
      <c r="K391" s="185" t="s">
        <v>184</v>
      </c>
      <c r="L391" s="39"/>
      <c r="M391" s="190" t="s">
        <v>19</v>
      </c>
      <c r="N391" s="191" t="s">
        <v>46</v>
      </c>
      <c r="O391" s="61"/>
      <c r="P391" s="192">
        <f>O391*H391</f>
        <v>0</v>
      </c>
      <c r="Q391" s="192">
        <v>1.0000000000000001E-5</v>
      </c>
      <c r="R391" s="192">
        <f>Q391*H391</f>
        <v>7.8000000000000009E-4</v>
      </c>
      <c r="S391" s="192">
        <v>0</v>
      </c>
      <c r="T391" s="193">
        <f>S391*H391</f>
        <v>0</v>
      </c>
      <c r="AR391" s="18" t="s">
        <v>185</v>
      </c>
      <c r="AT391" s="18" t="s">
        <v>180</v>
      </c>
      <c r="AU391" s="18" t="s">
        <v>85</v>
      </c>
      <c r="AY391" s="18" t="s">
        <v>178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8" t="s">
        <v>83</v>
      </c>
      <c r="BK391" s="194">
        <f>ROUND(I391*H391,2)</f>
        <v>0</v>
      </c>
      <c r="BL391" s="18" t="s">
        <v>185</v>
      </c>
      <c r="BM391" s="18" t="s">
        <v>6337</v>
      </c>
    </row>
    <row r="392" spans="2:65" s="1" customFormat="1" ht="11.25">
      <c r="B392" s="35"/>
      <c r="C392" s="36"/>
      <c r="D392" s="195" t="s">
        <v>187</v>
      </c>
      <c r="E392" s="36"/>
      <c r="F392" s="196" t="s">
        <v>4104</v>
      </c>
      <c r="G392" s="36"/>
      <c r="H392" s="36"/>
      <c r="I392" s="113"/>
      <c r="J392" s="36"/>
      <c r="K392" s="36"/>
      <c r="L392" s="39"/>
      <c r="M392" s="197"/>
      <c r="N392" s="61"/>
      <c r="O392" s="61"/>
      <c r="P392" s="61"/>
      <c r="Q392" s="61"/>
      <c r="R392" s="61"/>
      <c r="S392" s="61"/>
      <c r="T392" s="62"/>
      <c r="AT392" s="18" t="s">
        <v>187</v>
      </c>
      <c r="AU392" s="18" t="s">
        <v>85</v>
      </c>
    </row>
    <row r="393" spans="2:65" s="12" customFormat="1" ht="11.25">
      <c r="B393" s="198"/>
      <c r="C393" s="199"/>
      <c r="D393" s="195" t="s">
        <v>189</v>
      </c>
      <c r="E393" s="200" t="s">
        <v>19</v>
      </c>
      <c r="F393" s="201" t="s">
        <v>6338</v>
      </c>
      <c r="G393" s="199"/>
      <c r="H393" s="200" t="s">
        <v>19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189</v>
      </c>
      <c r="AU393" s="207" t="s">
        <v>85</v>
      </c>
      <c r="AV393" s="12" t="s">
        <v>83</v>
      </c>
      <c r="AW393" s="12" t="s">
        <v>35</v>
      </c>
      <c r="AX393" s="12" t="s">
        <v>75</v>
      </c>
      <c r="AY393" s="207" t="s">
        <v>178</v>
      </c>
    </row>
    <row r="394" spans="2:65" s="12" customFormat="1" ht="11.25">
      <c r="B394" s="198"/>
      <c r="C394" s="199"/>
      <c r="D394" s="195" t="s">
        <v>189</v>
      </c>
      <c r="E394" s="200" t="s">
        <v>19</v>
      </c>
      <c r="F394" s="201" t="s">
        <v>6339</v>
      </c>
      <c r="G394" s="199"/>
      <c r="H394" s="200" t="s">
        <v>19</v>
      </c>
      <c r="I394" s="202"/>
      <c r="J394" s="199"/>
      <c r="K394" s="199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189</v>
      </c>
      <c r="AU394" s="207" t="s">
        <v>85</v>
      </c>
      <c r="AV394" s="12" t="s">
        <v>83</v>
      </c>
      <c r="AW394" s="12" t="s">
        <v>35</v>
      </c>
      <c r="AX394" s="12" t="s">
        <v>75</v>
      </c>
      <c r="AY394" s="207" t="s">
        <v>178</v>
      </c>
    </row>
    <row r="395" spans="2:65" s="13" customFormat="1" ht="11.25">
      <c r="B395" s="208"/>
      <c r="C395" s="209"/>
      <c r="D395" s="195" t="s">
        <v>189</v>
      </c>
      <c r="E395" s="210" t="s">
        <v>19</v>
      </c>
      <c r="F395" s="211" t="s">
        <v>6340</v>
      </c>
      <c r="G395" s="209"/>
      <c r="H395" s="212">
        <v>60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189</v>
      </c>
      <c r="AU395" s="218" t="s">
        <v>85</v>
      </c>
      <c r="AV395" s="13" t="s">
        <v>85</v>
      </c>
      <c r="AW395" s="13" t="s">
        <v>35</v>
      </c>
      <c r="AX395" s="13" t="s">
        <v>75</v>
      </c>
      <c r="AY395" s="218" t="s">
        <v>178</v>
      </c>
    </row>
    <row r="396" spans="2:65" s="12" customFormat="1" ht="22.5">
      <c r="B396" s="198"/>
      <c r="C396" s="199"/>
      <c r="D396" s="195" t="s">
        <v>189</v>
      </c>
      <c r="E396" s="200" t="s">
        <v>19</v>
      </c>
      <c r="F396" s="201" t="s">
        <v>6341</v>
      </c>
      <c r="G396" s="199"/>
      <c r="H396" s="200" t="s">
        <v>19</v>
      </c>
      <c r="I396" s="202"/>
      <c r="J396" s="199"/>
      <c r="K396" s="199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189</v>
      </c>
      <c r="AU396" s="207" t="s">
        <v>85</v>
      </c>
      <c r="AV396" s="12" t="s">
        <v>83</v>
      </c>
      <c r="AW396" s="12" t="s">
        <v>35</v>
      </c>
      <c r="AX396" s="12" t="s">
        <v>75</v>
      </c>
      <c r="AY396" s="207" t="s">
        <v>178</v>
      </c>
    </row>
    <row r="397" spans="2:65" s="12" customFormat="1" ht="11.25">
      <c r="B397" s="198"/>
      <c r="C397" s="199"/>
      <c r="D397" s="195" t="s">
        <v>189</v>
      </c>
      <c r="E397" s="200" t="s">
        <v>19</v>
      </c>
      <c r="F397" s="201" t="s">
        <v>6342</v>
      </c>
      <c r="G397" s="199"/>
      <c r="H397" s="200" t="s">
        <v>19</v>
      </c>
      <c r="I397" s="202"/>
      <c r="J397" s="199"/>
      <c r="K397" s="199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189</v>
      </c>
      <c r="AU397" s="207" t="s">
        <v>85</v>
      </c>
      <c r="AV397" s="12" t="s">
        <v>83</v>
      </c>
      <c r="AW397" s="12" t="s">
        <v>35</v>
      </c>
      <c r="AX397" s="12" t="s">
        <v>75</v>
      </c>
      <c r="AY397" s="207" t="s">
        <v>178</v>
      </c>
    </row>
    <row r="398" spans="2:65" s="13" customFormat="1" ht="11.25">
      <c r="B398" s="208"/>
      <c r="C398" s="209"/>
      <c r="D398" s="195" t="s">
        <v>189</v>
      </c>
      <c r="E398" s="210" t="s">
        <v>19</v>
      </c>
      <c r="F398" s="211" t="s">
        <v>6343</v>
      </c>
      <c r="G398" s="209"/>
      <c r="H398" s="212">
        <v>18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189</v>
      </c>
      <c r="AU398" s="218" t="s">
        <v>85</v>
      </c>
      <c r="AV398" s="13" t="s">
        <v>85</v>
      </c>
      <c r="AW398" s="13" t="s">
        <v>35</v>
      </c>
      <c r="AX398" s="13" t="s">
        <v>75</v>
      </c>
      <c r="AY398" s="218" t="s">
        <v>178</v>
      </c>
    </row>
    <row r="399" spans="2:65" s="14" customFormat="1" ht="11.25">
      <c r="B399" s="219"/>
      <c r="C399" s="220"/>
      <c r="D399" s="195" t="s">
        <v>189</v>
      </c>
      <c r="E399" s="221" t="s">
        <v>19</v>
      </c>
      <c r="F399" s="222" t="s">
        <v>258</v>
      </c>
      <c r="G399" s="220"/>
      <c r="H399" s="223">
        <v>78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189</v>
      </c>
      <c r="AU399" s="229" t="s">
        <v>85</v>
      </c>
      <c r="AV399" s="14" t="s">
        <v>185</v>
      </c>
      <c r="AW399" s="14" t="s">
        <v>35</v>
      </c>
      <c r="AX399" s="14" t="s">
        <v>83</v>
      </c>
      <c r="AY399" s="229" t="s">
        <v>178</v>
      </c>
    </row>
    <row r="400" spans="2:65" s="1" customFormat="1" ht="16.5" customHeight="1">
      <c r="B400" s="35"/>
      <c r="C400" s="183" t="s">
        <v>493</v>
      </c>
      <c r="D400" s="183" t="s">
        <v>180</v>
      </c>
      <c r="E400" s="184" t="s">
        <v>4111</v>
      </c>
      <c r="F400" s="185" t="s">
        <v>4112</v>
      </c>
      <c r="G400" s="186" t="s">
        <v>291</v>
      </c>
      <c r="H400" s="187">
        <v>78</v>
      </c>
      <c r="I400" s="188"/>
      <c r="J400" s="189">
        <f>ROUND(I400*H400,2)</f>
        <v>0</v>
      </c>
      <c r="K400" s="185" t="s">
        <v>184</v>
      </c>
      <c r="L400" s="39"/>
      <c r="M400" s="190" t="s">
        <v>19</v>
      </c>
      <c r="N400" s="191" t="s">
        <v>46</v>
      </c>
      <c r="O400" s="61"/>
      <c r="P400" s="192">
        <f>O400*H400</f>
        <v>0</v>
      </c>
      <c r="Q400" s="192">
        <v>1.4999999999999999E-4</v>
      </c>
      <c r="R400" s="192">
        <f>Q400*H400</f>
        <v>1.1699999999999999E-2</v>
      </c>
      <c r="S400" s="192">
        <v>0</v>
      </c>
      <c r="T400" s="193">
        <f>S400*H400</f>
        <v>0</v>
      </c>
      <c r="AR400" s="18" t="s">
        <v>185</v>
      </c>
      <c r="AT400" s="18" t="s">
        <v>180</v>
      </c>
      <c r="AU400" s="18" t="s">
        <v>85</v>
      </c>
      <c r="AY400" s="18" t="s">
        <v>178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83</v>
      </c>
      <c r="BK400" s="194">
        <f>ROUND(I400*H400,2)</f>
        <v>0</v>
      </c>
      <c r="BL400" s="18" t="s">
        <v>185</v>
      </c>
      <c r="BM400" s="18" t="s">
        <v>6344</v>
      </c>
    </row>
    <row r="401" spans="2:65" s="1" customFormat="1" ht="11.25">
      <c r="B401" s="35"/>
      <c r="C401" s="36"/>
      <c r="D401" s="195" t="s">
        <v>187</v>
      </c>
      <c r="E401" s="36"/>
      <c r="F401" s="196" t="s">
        <v>4114</v>
      </c>
      <c r="G401" s="36"/>
      <c r="H401" s="36"/>
      <c r="I401" s="113"/>
      <c r="J401" s="36"/>
      <c r="K401" s="36"/>
      <c r="L401" s="39"/>
      <c r="M401" s="197"/>
      <c r="N401" s="61"/>
      <c r="O401" s="61"/>
      <c r="P401" s="61"/>
      <c r="Q401" s="61"/>
      <c r="R401" s="61"/>
      <c r="S401" s="61"/>
      <c r="T401" s="62"/>
      <c r="AT401" s="18" t="s">
        <v>187</v>
      </c>
      <c r="AU401" s="18" t="s">
        <v>85</v>
      </c>
    </row>
    <row r="402" spans="2:65" s="12" customFormat="1" ht="11.25">
      <c r="B402" s="198"/>
      <c r="C402" s="199"/>
      <c r="D402" s="195" t="s">
        <v>189</v>
      </c>
      <c r="E402" s="200" t="s">
        <v>19</v>
      </c>
      <c r="F402" s="201" t="s">
        <v>6338</v>
      </c>
      <c r="G402" s="199"/>
      <c r="H402" s="200" t="s">
        <v>19</v>
      </c>
      <c r="I402" s="202"/>
      <c r="J402" s="199"/>
      <c r="K402" s="199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189</v>
      </c>
      <c r="AU402" s="207" t="s">
        <v>85</v>
      </c>
      <c r="AV402" s="12" t="s">
        <v>83</v>
      </c>
      <c r="AW402" s="12" t="s">
        <v>35</v>
      </c>
      <c r="AX402" s="12" t="s">
        <v>75</v>
      </c>
      <c r="AY402" s="207" t="s">
        <v>178</v>
      </c>
    </row>
    <row r="403" spans="2:65" s="12" customFormat="1" ht="11.25">
      <c r="B403" s="198"/>
      <c r="C403" s="199"/>
      <c r="D403" s="195" t="s">
        <v>189</v>
      </c>
      <c r="E403" s="200" t="s">
        <v>19</v>
      </c>
      <c r="F403" s="201" t="s">
        <v>6339</v>
      </c>
      <c r="G403" s="199"/>
      <c r="H403" s="200" t="s">
        <v>19</v>
      </c>
      <c r="I403" s="202"/>
      <c r="J403" s="199"/>
      <c r="K403" s="199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189</v>
      </c>
      <c r="AU403" s="207" t="s">
        <v>85</v>
      </c>
      <c r="AV403" s="12" t="s">
        <v>83</v>
      </c>
      <c r="AW403" s="12" t="s">
        <v>35</v>
      </c>
      <c r="AX403" s="12" t="s">
        <v>75</v>
      </c>
      <c r="AY403" s="207" t="s">
        <v>178</v>
      </c>
    </row>
    <row r="404" spans="2:65" s="13" customFormat="1" ht="11.25">
      <c r="B404" s="208"/>
      <c r="C404" s="209"/>
      <c r="D404" s="195" t="s">
        <v>189</v>
      </c>
      <c r="E404" s="210" t="s">
        <v>19</v>
      </c>
      <c r="F404" s="211" t="s">
        <v>6340</v>
      </c>
      <c r="G404" s="209"/>
      <c r="H404" s="212">
        <v>60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189</v>
      </c>
      <c r="AU404" s="218" t="s">
        <v>85</v>
      </c>
      <c r="AV404" s="13" t="s">
        <v>85</v>
      </c>
      <c r="AW404" s="13" t="s">
        <v>35</v>
      </c>
      <c r="AX404" s="13" t="s">
        <v>75</v>
      </c>
      <c r="AY404" s="218" t="s">
        <v>178</v>
      </c>
    </row>
    <row r="405" spans="2:65" s="12" customFormat="1" ht="22.5">
      <c r="B405" s="198"/>
      <c r="C405" s="199"/>
      <c r="D405" s="195" t="s">
        <v>189</v>
      </c>
      <c r="E405" s="200" t="s">
        <v>19</v>
      </c>
      <c r="F405" s="201" t="s">
        <v>6341</v>
      </c>
      <c r="G405" s="199"/>
      <c r="H405" s="200" t="s">
        <v>19</v>
      </c>
      <c r="I405" s="202"/>
      <c r="J405" s="199"/>
      <c r="K405" s="199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189</v>
      </c>
      <c r="AU405" s="207" t="s">
        <v>85</v>
      </c>
      <c r="AV405" s="12" t="s">
        <v>83</v>
      </c>
      <c r="AW405" s="12" t="s">
        <v>35</v>
      </c>
      <c r="AX405" s="12" t="s">
        <v>75</v>
      </c>
      <c r="AY405" s="207" t="s">
        <v>178</v>
      </c>
    </row>
    <row r="406" spans="2:65" s="12" customFormat="1" ht="11.25">
      <c r="B406" s="198"/>
      <c r="C406" s="199"/>
      <c r="D406" s="195" t="s">
        <v>189</v>
      </c>
      <c r="E406" s="200" t="s">
        <v>19</v>
      </c>
      <c r="F406" s="201" t="s">
        <v>6342</v>
      </c>
      <c r="G406" s="199"/>
      <c r="H406" s="200" t="s">
        <v>19</v>
      </c>
      <c r="I406" s="202"/>
      <c r="J406" s="199"/>
      <c r="K406" s="199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189</v>
      </c>
      <c r="AU406" s="207" t="s">
        <v>85</v>
      </c>
      <c r="AV406" s="12" t="s">
        <v>83</v>
      </c>
      <c r="AW406" s="12" t="s">
        <v>35</v>
      </c>
      <c r="AX406" s="12" t="s">
        <v>75</v>
      </c>
      <c r="AY406" s="207" t="s">
        <v>178</v>
      </c>
    </row>
    <row r="407" spans="2:65" s="13" customFormat="1" ht="11.25">
      <c r="B407" s="208"/>
      <c r="C407" s="209"/>
      <c r="D407" s="195" t="s">
        <v>189</v>
      </c>
      <c r="E407" s="210" t="s">
        <v>19</v>
      </c>
      <c r="F407" s="211" t="s">
        <v>6343</v>
      </c>
      <c r="G407" s="209"/>
      <c r="H407" s="212">
        <v>18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189</v>
      </c>
      <c r="AU407" s="218" t="s">
        <v>85</v>
      </c>
      <c r="AV407" s="13" t="s">
        <v>85</v>
      </c>
      <c r="AW407" s="13" t="s">
        <v>35</v>
      </c>
      <c r="AX407" s="13" t="s">
        <v>75</v>
      </c>
      <c r="AY407" s="218" t="s">
        <v>178</v>
      </c>
    </row>
    <row r="408" spans="2:65" s="14" customFormat="1" ht="11.25">
      <c r="B408" s="219"/>
      <c r="C408" s="220"/>
      <c r="D408" s="195" t="s">
        <v>189</v>
      </c>
      <c r="E408" s="221" t="s">
        <v>19</v>
      </c>
      <c r="F408" s="222" t="s">
        <v>258</v>
      </c>
      <c r="G408" s="220"/>
      <c r="H408" s="223">
        <v>78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189</v>
      </c>
      <c r="AU408" s="229" t="s">
        <v>85</v>
      </c>
      <c r="AV408" s="14" t="s">
        <v>185</v>
      </c>
      <c r="AW408" s="14" t="s">
        <v>35</v>
      </c>
      <c r="AX408" s="14" t="s">
        <v>83</v>
      </c>
      <c r="AY408" s="229" t="s">
        <v>178</v>
      </c>
    </row>
    <row r="409" spans="2:65" s="1" customFormat="1" ht="16.5" customHeight="1">
      <c r="B409" s="35"/>
      <c r="C409" s="183" t="s">
        <v>503</v>
      </c>
      <c r="D409" s="183" t="s">
        <v>180</v>
      </c>
      <c r="E409" s="184" t="s">
        <v>231</v>
      </c>
      <c r="F409" s="185" t="s">
        <v>232</v>
      </c>
      <c r="G409" s="186" t="s">
        <v>226</v>
      </c>
      <c r="H409" s="187">
        <v>2.6219999999999999</v>
      </c>
      <c r="I409" s="188"/>
      <c r="J409" s="189">
        <f>ROUND(I409*H409,2)</f>
        <v>0</v>
      </c>
      <c r="K409" s="185" t="s">
        <v>184</v>
      </c>
      <c r="L409" s="39"/>
      <c r="M409" s="190" t="s">
        <v>19</v>
      </c>
      <c r="N409" s="191" t="s">
        <v>46</v>
      </c>
      <c r="O409" s="61"/>
      <c r="P409" s="192">
        <f>O409*H409</f>
        <v>0</v>
      </c>
      <c r="Q409" s="192">
        <v>0</v>
      </c>
      <c r="R409" s="192">
        <f>Q409*H409</f>
        <v>0</v>
      </c>
      <c r="S409" s="192">
        <v>2</v>
      </c>
      <c r="T409" s="193">
        <f>S409*H409</f>
        <v>5.2439999999999998</v>
      </c>
      <c r="AR409" s="18" t="s">
        <v>185</v>
      </c>
      <c r="AT409" s="18" t="s">
        <v>180</v>
      </c>
      <c r="AU409" s="18" t="s">
        <v>85</v>
      </c>
      <c r="AY409" s="18" t="s">
        <v>178</v>
      </c>
      <c r="BE409" s="194">
        <f>IF(N409="základní",J409,0)</f>
        <v>0</v>
      </c>
      <c r="BF409" s="194">
        <f>IF(N409="snížená",J409,0)</f>
        <v>0</v>
      </c>
      <c r="BG409" s="194">
        <f>IF(N409="zákl. přenesená",J409,0)</f>
        <v>0</v>
      </c>
      <c r="BH409" s="194">
        <f>IF(N409="sníž. přenesená",J409,0)</f>
        <v>0</v>
      </c>
      <c r="BI409" s="194">
        <f>IF(N409="nulová",J409,0)</f>
        <v>0</v>
      </c>
      <c r="BJ409" s="18" t="s">
        <v>83</v>
      </c>
      <c r="BK409" s="194">
        <f>ROUND(I409*H409,2)</f>
        <v>0</v>
      </c>
      <c r="BL409" s="18" t="s">
        <v>185</v>
      </c>
      <c r="BM409" s="18" t="s">
        <v>6345</v>
      </c>
    </row>
    <row r="410" spans="2:65" s="1" customFormat="1" ht="11.25">
      <c r="B410" s="35"/>
      <c r="C410" s="36"/>
      <c r="D410" s="195" t="s">
        <v>187</v>
      </c>
      <c r="E410" s="36"/>
      <c r="F410" s="196" t="s">
        <v>234</v>
      </c>
      <c r="G410" s="36"/>
      <c r="H410" s="36"/>
      <c r="I410" s="113"/>
      <c r="J410" s="36"/>
      <c r="K410" s="36"/>
      <c r="L410" s="39"/>
      <c r="M410" s="197"/>
      <c r="N410" s="61"/>
      <c r="O410" s="61"/>
      <c r="P410" s="61"/>
      <c r="Q410" s="61"/>
      <c r="R410" s="61"/>
      <c r="S410" s="61"/>
      <c r="T410" s="62"/>
      <c r="AT410" s="18" t="s">
        <v>187</v>
      </c>
      <c r="AU410" s="18" t="s">
        <v>85</v>
      </c>
    </row>
    <row r="411" spans="2:65" s="12" customFormat="1" ht="11.25">
      <c r="B411" s="198"/>
      <c r="C411" s="199"/>
      <c r="D411" s="195" t="s">
        <v>189</v>
      </c>
      <c r="E411" s="200" t="s">
        <v>19</v>
      </c>
      <c r="F411" s="201" t="s">
        <v>6346</v>
      </c>
      <c r="G411" s="199"/>
      <c r="H411" s="200" t="s">
        <v>19</v>
      </c>
      <c r="I411" s="202"/>
      <c r="J411" s="199"/>
      <c r="K411" s="199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189</v>
      </c>
      <c r="AU411" s="207" t="s">
        <v>85</v>
      </c>
      <c r="AV411" s="12" t="s">
        <v>83</v>
      </c>
      <c r="AW411" s="12" t="s">
        <v>35</v>
      </c>
      <c r="AX411" s="12" t="s">
        <v>75</v>
      </c>
      <c r="AY411" s="207" t="s">
        <v>178</v>
      </c>
    </row>
    <row r="412" spans="2:65" s="12" customFormat="1" ht="11.25">
      <c r="B412" s="198"/>
      <c r="C412" s="199"/>
      <c r="D412" s="195" t="s">
        <v>189</v>
      </c>
      <c r="E412" s="200" t="s">
        <v>19</v>
      </c>
      <c r="F412" s="201" t="s">
        <v>6079</v>
      </c>
      <c r="G412" s="199"/>
      <c r="H412" s="200" t="s">
        <v>19</v>
      </c>
      <c r="I412" s="202"/>
      <c r="J412" s="199"/>
      <c r="K412" s="199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189</v>
      </c>
      <c r="AU412" s="207" t="s">
        <v>85</v>
      </c>
      <c r="AV412" s="12" t="s">
        <v>83</v>
      </c>
      <c r="AW412" s="12" t="s">
        <v>35</v>
      </c>
      <c r="AX412" s="12" t="s">
        <v>75</v>
      </c>
      <c r="AY412" s="207" t="s">
        <v>178</v>
      </c>
    </row>
    <row r="413" spans="2:65" s="13" customFormat="1" ht="11.25">
      <c r="B413" s="208"/>
      <c r="C413" s="209"/>
      <c r="D413" s="195" t="s">
        <v>189</v>
      </c>
      <c r="E413" s="210" t="s">
        <v>19</v>
      </c>
      <c r="F413" s="211" t="s">
        <v>6347</v>
      </c>
      <c r="G413" s="209"/>
      <c r="H413" s="212">
        <v>0.13300000000000001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189</v>
      </c>
      <c r="AU413" s="218" t="s">
        <v>85</v>
      </c>
      <c r="AV413" s="13" t="s">
        <v>85</v>
      </c>
      <c r="AW413" s="13" t="s">
        <v>35</v>
      </c>
      <c r="AX413" s="13" t="s">
        <v>75</v>
      </c>
      <c r="AY413" s="218" t="s">
        <v>178</v>
      </c>
    </row>
    <row r="414" spans="2:65" s="12" customFormat="1" ht="11.25">
      <c r="B414" s="198"/>
      <c r="C414" s="199"/>
      <c r="D414" s="195" t="s">
        <v>189</v>
      </c>
      <c r="E414" s="200" t="s">
        <v>19</v>
      </c>
      <c r="F414" s="201" t="s">
        <v>6081</v>
      </c>
      <c r="G414" s="199"/>
      <c r="H414" s="200" t="s">
        <v>19</v>
      </c>
      <c r="I414" s="202"/>
      <c r="J414" s="199"/>
      <c r="K414" s="199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189</v>
      </c>
      <c r="AU414" s="207" t="s">
        <v>85</v>
      </c>
      <c r="AV414" s="12" t="s">
        <v>83</v>
      </c>
      <c r="AW414" s="12" t="s">
        <v>35</v>
      </c>
      <c r="AX414" s="12" t="s">
        <v>75</v>
      </c>
      <c r="AY414" s="207" t="s">
        <v>178</v>
      </c>
    </row>
    <row r="415" spans="2:65" s="13" customFormat="1" ht="11.25">
      <c r="B415" s="208"/>
      <c r="C415" s="209"/>
      <c r="D415" s="195" t="s">
        <v>189</v>
      </c>
      <c r="E415" s="210" t="s">
        <v>19</v>
      </c>
      <c r="F415" s="211" t="s">
        <v>6348</v>
      </c>
      <c r="G415" s="209"/>
      <c r="H415" s="212">
        <v>1.246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189</v>
      </c>
      <c r="AU415" s="218" t="s">
        <v>85</v>
      </c>
      <c r="AV415" s="13" t="s">
        <v>85</v>
      </c>
      <c r="AW415" s="13" t="s">
        <v>35</v>
      </c>
      <c r="AX415" s="13" t="s">
        <v>75</v>
      </c>
      <c r="AY415" s="218" t="s">
        <v>178</v>
      </c>
    </row>
    <row r="416" spans="2:65" s="12" customFormat="1" ht="11.25">
      <c r="B416" s="198"/>
      <c r="C416" s="199"/>
      <c r="D416" s="195" t="s">
        <v>189</v>
      </c>
      <c r="E416" s="200" t="s">
        <v>19</v>
      </c>
      <c r="F416" s="201" t="s">
        <v>6083</v>
      </c>
      <c r="G416" s="199"/>
      <c r="H416" s="200" t="s">
        <v>19</v>
      </c>
      <c r="I416" s="202"/>
      <c r="J416" s="199"/>
      <c r="K416" s="199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189</v>
      </c>
      <c r="AU416" s="207" t="s">
        <v>85</v>
      </c>
      <c r="AV416" s="12" t="s">
        <v>83</v>
      </c>
      <c r="AW416" s="12" t="s">
        <v>35</v>
      </c>
      <c r="AX416" s="12" t="s">
        <v>75</v>
      </c>
      <c r="AY416" s="207" t="s">
        <v>178</v>
      </c>
    </row>
    <row r="417" spans="2:65" s="13" customFormat="1" ht="11.25">
      <c r="B417" s="208"/>
      <c r="C417" s="209"/>
      <c r="D417" s="195" t="s">
        <v>189</v>
      </c>
      <c r="E417" s="210" t="s">
        <v>19</v>
      </c>
      <c r="F417" s="211" t="s">
        <v>6349</v>
      </c>
      <c r="G417" s="209"/>
      <c r="H417" s="212">
        <v>1.2430000000000001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189</v>
      </c>
      <c r="AU417" s="218" t="s">
        <v>85</v>
      </c>
      <c r="AV417" s="13" t="s">
        <v>85</v>
      </c>
      <c r="AW417" s="13" t="s">
        <v>35</v>
      </c>
      <c r="AX417" s="13" t="s">
        <v>75</v>
      </c>
      <c r="AY417" s="218" t="s">
        <v>178</v>
      </c>
    </row>
    <row r="418" spans="2:65" s="14" customFormat="1" ht="11.25">
      <c r="B418" s="219"/>
      <c r="C418" s="220"/>
      <c r="D418" s="195" t="s">
        <v>189</v>
      </c>
      <c r="E418" s="221" t="s">
        <v>19</v>
      </c>
      <c r="F418" s="222" t="s">
        <v>258</v>
      </c>
      <c r="G418" s="220"/>
      <c r="H418" s="223">
        <v>2.6219999999999999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189</v>
      </c>
      <c r="AU418" s="229" t="s">
        <v>85</v>
      </c>
      <c r="AV418" s="14" t="s">
        <v>185</v>
      </c>
      <c r="AW418" s="14" t="s">
        <v>35</v>
      </c>
      <c r="AX418" s="14" t="s">
        <v>83</v>
      </c>
      <c r="AY418" s="229" t="s">
        <v>178</v>
      </c>
    </row>
    <row r="419" spans="2:65" s="1" customFormat="1" ht="16.5" customHeight="1">
      <c r="B419" s="35"/>
      <c r="C419" s="183" t="s">
        <v>508</v>
      </c>
      <c r="D419" s="183" t="s">
        <v>180</v>
      </c>
      <c r="E419" s="184" t="s">
        <v>6350</v>
      </c>
      <c r="F419" s="185" t="s">
        <v>6351</v>
      </c>
      <c r="G419" s="186" t="s">
        <v>226</v>
      </c>
      <c r="H419" s="187">
        <v>0.84499999999999997</v>
      </c>
      <c r="I419" s="188"/>
      <c r="J419" s="189">
        <f>ROUND(I419*H419,2)</f>
        <v>0</v>
      </c>
      <c r="K419" s="185" t="s">
        <v>184</v>
      </c>
      <c r="L419" s="39"/>
      <c r="M419" s="190" t="s">
        <v>19</v>
      </c>
      <c r="N419" s="191" t="s">
        <v>46</v>
      </c>
      <c r="O419" s="61"/>
      <c r="P419" s="192">
        <f>O419*H419</f>
        <v>0</v>
      </c>
      <c r="Q419" s="192">
        <v>0</v>
      </c>
      <c r="R419" s="192">
        <f>Q419*H419</f>
        <v>0</v>
      </c>
      <c r="S419" s="192">
        <v>2.2000000000000002</v>
      </c>
      <c r="T419" s="193">
        <f>S419*H419</f>
        <v>1.859</v>
      </c>
      <c r="AR419" s="18" t="s">
        <v>185</v>
      </c>
      <c r="AT419" s="18" t="s">
        <v>180</v>
      </c>
      <c r="AU419" s="18" t="s">
        <v>85</v>
      </c>
      <c r="AY419" s="18" t="s">
        <v>178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18" t="s">
        <v>83</v>
      </c>
      <c r="BK419" s="194">
        <f>ROUND(I419*H419,2)</f>
        <v>0</v>
      </c>
      <c r="BL419" s="18" t="s">
        <v>185</v>
      </c>
      <c r="BM419" s="18" t="s">
        <v>6352</v>
      </c>
    </row>
    <row r="420" spans="2:65" s="1" customFormat="1" ht="11.25">
      <c r="B420" s="35"/>
      <c r="C420" s="36"/>
      <c r="D420" s="195" t="s">
        <v>187</v>
      </c>
      <c r="E420" s="36"/>
      <c r="F420" s="196" t="s">
        <v>6353</v>
      </c>
      <c r="G420" s="36"/>
      <c r="H420" s="36"/>
      <c r="I420" s="113"/>
      <c r="J420" s="36"/>
      <c r="K420" s="36"/>
      <c r="L420" s="39"/>
      <c r="M420" s="197"/>
      <c r="N420" s="61"/>
      <c r="O420" s="61"/>
      <c r="P420" s="61"/>
      <c r="Q420" s="61"/>
      <c r="R420" s="61"/>
      <c r="S420" s="61"/>
      <c r="T420" s="62"/>
      <c r="AT420" s="18" t="s">
        <v>187</v>
      </c>
      <c r="AU420" s="18" t="s">
        <v>85</v>
      </c>
    </row>
    <row r="421" spans="2:65" s="12" customFormat="1" ht="11.25">
      <c r="B421" s="198"/>
      <c r="C421" s="199"/>
      <c r="D421" s="195" t="s">
        <v>189</v>
      </c>
      <c r="E421" s="200" t="s">
        <v>19</v>
      </c>
      <c r="F421" s="201" t="s">
        <v>6261</v>
      </c>
      <c r="G421" s="199"/>
      <c r="H421" s="200" t="s">
        <v>19</v>
      </c>
      <c r="I421" s="202"/>
      <c r="J421" s="199"/>
      <c r="K421" s="199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189</v>
      </c>
      <c r="AU421" s="207" t="s">
        <v>85</v>
      </c>
      <c r="AV421" s="12" t="s">
        <v>83</v>
      </c>
      <c r="AW421" s="12" t="s">
        <v>35</v>
      </c>
      <c r="AX421" s="12" t="s">
        <v>75</v>
      </c>
      <c r="AY421" s="207" t="s">
        <v>178</v>
      </c>
    </row>
    <row r="422" spans="2:65" s="12" customFormat="1" ht="11.25">
      <c r="B422" s="198"/>
      <c r="C422" s="199"/>
      <c r="D422" s="195" t="s">
        <v>189</v>
      </c>
      <c r="E422" s="200" t="s">
        <v>19</v>
      </c>
      <c r="F422" s="201" t="s">
        <v>6354</v>
      </c>
      <c r="G422" s="199"/>
      <c r="H422" s="200" t="s">
        <v>19</v>
      </c>
      <c r="I422" s="202"/>
      <c r="J422" s="199"/>
      <c r="K422" s="199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189</v>
      </c>
      <c r="AU422" s="207" t="s">
        <v>85</v>
      </c>
      <c r="AV422" s="12" t="s">
        <v>83</v>
      </c>
      <c r="AW422" s="12" t="s">
        <v>35</v>
      </c>
      <c r="AX422" s="12" t="s">
        <v>75</v>
      </c>
      <c r="AY422" s="207" t="s">
        <v>178</v>
      </c>
    </row>
    <row r="423" spans="2:65" s="13" customFormat="1" ht="11.25">
      <c r="B423" s="208"/>
      <c r="C423" s="209"/>
      <c r="D423" s="195" t="s">
        <v>189</v>
      </c>
      <c r="E423" s="210" t="s">
        <v>19</v>
      </c>
      <c r="F423" s="211" t="s">
        <v>6355</v>
      </c>
      <c r="G423" s="209"/>
      <c r="H423" s="212">
        <v>0.22500000000000001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189</v>
      </c>
      <c r="AU423" s="218" t="s">
        <v>85</v>
      </c>
      <c r="AV423" s="13" t="s">
        <v>85</v>
      </c>
      <c r="AW423" s="13" t="s">
        <v>35</v>
      </c>
      <c r="AX423" s="13" t="s">
        <v>75</v>
      </c>
      <c r="AY423" s="218" t="s">
        <v>178</v>
      </c>
    </row>
    <row r="424" spans="2:65" s="13" customFormat="1" ht="11.25">
      <c r="B424" s="208"/>
      <c r="C424" s="209"/>
      <c r="D424" s="195" t="s">
        <v>189</v>
      </c>
      <c r="E424" s="210" t="s">
        <v>19</v>
      </c>
      <c r="F424" s="211" t="s">
        <v>6356</v>
      </c>
      <c r="G424" s="209"/>
      <c r="H424" s="212">
        <v>0.16200000000000001</v>
      </c>
      <c r="I424" s="213"/>
      <c r="J424" s="209"/>
      <c r="K424" s="209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189</v>
      </c>
      <c r="AU424" s="218" t="s">
        <v>85</v>
      </c>
      <c r="AV424" s="13" t="s">
        <v>85</v>
      </c>
      <c r="AW424" s="13" t="s">
        <v>35</v>
      </c>
      <c r="AX424" s="13" t="s">
        <v>75</v>
      </c>
      <c r="AY424" s="218" t="s">
        <v>178</v>
      </c>
    </row>
    <row r="425" spans="2:65" s="13" customFormat="1" ht="11.25">
      <c r="B425" s="208"/>
      <c r="C425" s="209"/>
      <c r="D425" s="195" t="s">
        <v>189</v>
      </c>
      <c r="E425" s="210" t="s">
        <v>19</v>
      </c>
      <c r="F425" s="211" t="s">
        <v>6357</v>
      </c>
      <c r="G425" s="209"/>
      <c r="H425" s="212">
        <v>0.12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189</v>
      </c>
      <c r="AU425" s="218" t="s">
        <v>85</v>
      </c>
      <c r="AV425" s="13" t="s">
        <v>85</v>
      </c>
      <c r="AW425" s="13" t="s">
        <v>35</v>
      </c>
      <c r="AX425" s="13" t="s">
        <v>75</v>
      </c>
      <c r="AY425" s="218" t="s">
        <v>178</v>
      </c>
    </row>
    <row r="426" spans="2:65" s="13" customFormat="1" ht="11.25">
      <c r="B426" s="208"/>
      <c r="C426" s="209"/>
      <c r="D426" s="195" t="s">
        <v>189</v>
      </c>
      <c r="E426" s="210" t="s">
        <v>19</v>
      </c>
      <c r="F426" s="211" t="s">
        <v>6358</v>
      </c>
      <c r="G426" s="209"/>
      <c r="H426" s="212">
        <v>0.33800000000000002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189</v>
      </c>
      <c r="AU426" s="218" t="s">
        <v>85</v>
      </c>
      <c r="AV426" s="13" t="s">
        <v>85</v>
      </c>
      <c r="AW426" s="13" t="s">
        <v>35</v>
      </c>
      <c r="AX426" s="13" t="s">
        <v>75</v>
      </c>
      <c r="AY426" s="218" t="s">
        <v>178</v>
      </c>
    </row>
    <row r="427" spans="2:65" s="14" customFormat="1" ht="11.25">
      <c r="B427" s="219"/>
      <c r="C427" s="220"/>
      <c r="D427" s="195" t="s">
        <v>189</v>
      </c>
      <c r="E427" s="221" t="s">
        <v>19</v>
      </c>
      <c r="F427" s="222" t="s">
        <v>258</v>
      </c>
      <c r="G427" s="220"/>
      <c r="H427" s="223">
        <v>0.84499999999999997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189</v>
      </c>
      <c r="AU427" s="229" t="s">
        <v>85</v>
      </c>
      <c r="AV427" s="14" t="s">
        <v>185</v>
      </c>
      <c r="AW427" s="14" t="s">
        <v>35</v>
      </c>
      <c r="AX427" s="14" t="s">
        <v>83</v>
      </c>
      <c r="AY427" s="229" t="s">
        <v>178</v>
      </c>
    </row>
    <row r="428" spans="2:65" s="1" customFormat="1" ht="16.5" customHeight="1">
      <c r="B428" s="35"/>
      <c r="C428" s="183" t="s">
        <v>514</v>
      </c>
      <c r="D428" s="183" t="s">
        <v>180</v>
      </c>
      <c r="E428" s="184" t="s">
        <v>6359</v>
      </c>
      <c r="F428" s="185" t="s">
        <v>6360</v>
      </c>
      <c r="G428" s="186" t="s">
        <v>496</v>
      </c>
      <c r="H428" s="187">
        <v>10.5</v>
      </c>
      <c r="I428" s="188"/>
      <c r="J428" s="189">
        <f>ROUND(I428*H428,2)</f>
        <v>0</v>
      </c>
      <c r="K428" s="185" t="s">
        <v>184</v>
      </c>
      <c r="L428" s="39"/>
      <c r="M428" s="190" t="s">
        <v>19</v>
      </c>
      <c r="N428" s="191" t="s">
        <v>46</v>
      </c>
      <c r="O428" s="61"/>
      <c r="P428" s="192">
        <f>O428*H428</f>
        <v>0</v>
      </c>
      <c r="Q428" s="192">
        <v>0</v>
      </c>
      <c r="R428" s="192">
        <f>Q428*H428</f>
        <v>0</v>
      </c>
      <c r="S428" s="192">
        <v>0.112</v>
      </c>
      <c r="T428" s="193">
        <f>S428*H428</f>
        <v>1.1759999999999999</v>
      </c>
      <c r="AR428" s="18" t="s">
        <v>185</v>
      </c>
      <c r="AT428" s="18" t="s">
        <v>180</v>
      </c>
      <c r="AU428" s="18" t="s">
        <v>85</v>
      </c>
      <c r="AY428" s="18" t="s">
        <v>178</v>
      </c>
      <c r="BE428" s="194">
        <f>IF(N428="základní",J428,0)</f>
        <v>0</v>
      </c>
      <c r="BF428" s="194">
        <f>IF(N428="snížená",J428,0)</f>
        <v>0</v>
      </c>
      <c r="BG428" s="194">
        <f>IF(N428="zákl. přenesená",J428,0)</f>
        <v>0</v>
      </c>
      <c r="BH428" s="194">
        <f>IF(N428="sníž. přenesená",J428,0)</f>
        <v>0</v>
      </c>
      <c r="BI428" s="194">
        <f>IF(N428="nulová",J428,0)</f>
        <v>0</v>
      </c>
      <c r="BJ428" s="18" t="s">
        <v>83</v>
      </c>
      <c r="BK428" s="194">
        <f>ROUND(I428*H428,2)</f>
        <v>0</v>
      </c>
      <c r="BL428" s="18" t="s">
        <v>185</v>
      </c>
      <c r="BM428" s="18" t="s">
        <v>6361</v>
      </c>
    </row>
    <row r="429" spans="2:65" s="1" customFormat="1" ht="11.25">
      <c r="B429" s="35"/>
      <c r="C429" s="36"/>
      <c r="D429" s="195" t="s">
        <v>187</v>
      </c>
      <c r="E429" s="36"/>
      <c r="F429" s="196" t="s">
        <v>6362</v>
      </c>
      <c r="G429" s="36"/>
      <c r="H429" s="36"/>
      <c r="I429" s="113"/>
      <c r="J429" s="36"/>
      <c r="K429" s="36"/>
      <c r="L429" s="39"/>
      <c r="M429" s="197"/>
      <c r="N429" s="61"/>
      <c r="O429" s="61"/>
      <c r="P429" s="61"/>
      <c r="Q429" s="61"/>
      <c r="R429" s="61"/>
      <c r="S429" s="61"/>
      <c r="T429" s="62"/>
      <c r="AT429" s="18" t="s">
        <v>187</v>
      </c>
      <c r="AU429" s="18" t="s">
        <v>85</v>
      </c>
    </row>
    <row r="430" spans="2:65" s="12" customFormat="1" ht="11.25">
      <c r="B430" s="198"/>
      <c r="C430" s="199"/>
      <c r="D430" s="195" t="s">
        <v>189</v>
      </c>
      <c r="E430" s="200" t="s">
        <v>19</v>
      </c>
      <c r="F430" s="201" t="s">
        <v>6261</v>
      </c>
      <c r="G430" s="199"/>
      <c r="H430" s="200" t="s">
        <v>19</v>
      </c>
      <c r="I430" s="202"/>
      <c r="J430" s="199"/>
      <c r="K430" s="199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189</v>
      </c>
      <c r="AU430" s="207" t="s">
        <v>85</v>
      </c>
      <c r="AV430" s="12" t="s">
        <v>83</v>
      </c>
      <c r="AW430" s="12" t="s">
        <v>35</v>
      </c>
      <c r="AX430" s="12" t="s">
        <v>75</v>
      </c>
      <c r="AY430" s="207" t="s">
        <v>178</v>
      </c>
    </row>
    <row r="431" spans="2:65" s="12" customFormat="1" ht="11.25">
      <c r="B431" s="198"/>
      <c r="C431" s="199"/>
      <c r="D431" s="195" t="s">
        <v>189</v>
      </c>
      <c r="E431" s="200" t="s">
        <v>19</v>
      </c>
      <c r="F431" s="201" t="s">
        <v>6363</v>
      </c>
      <c r="G431" s="199"/>
      <c r="H431" s="200" t="s">
        <v>19</v>
      </c>
      <c r="I431" s="202"/>
      <c r="J431" s="199"/>
      <c r="K431" s="199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189</v>
      </c>
      <c r="AU431" s="207" t="s">
        <v>85</v>
      </c>
      <c r="AV431" s="12" t="s">
        <v>83</v>
      </c>
      <c r="AW431" s="12" t="s">
        <v>35</v>
      </c>
      <c r="AX431" s="12" t="s">
        <v>75</v>
      </c>
      <c r="AY431" s="207" t="s">
        <v>178</v>
      </c>
    </row>
    <row r="432" spans="2:65" s="13" customFormat="1" ht="11.25">
      <c r="B432" s="208"/>
      <c r="C432" s="209"/>
      <c r="D432" s="195" t="s">
        <v>189</v>
      </c>
      <c r="E432" s="210" t="s">
        <v>19</v>
      </c>
      <c r="F432" s="211" t="s">
        <v>6364</v>
      </c>
      <c r="G432" s="209"/>
      <c r="H432" s="212">
        <v>10.5</v>
      </c>
      <c r="I432" s="213"/>
      <c r="J432" s="209"/>
      <c r="K432" s="209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189</v>
      </c>
      <c r="AU432" s="218" t="s">
        <v>85</v>
      </c>
      <c r="AV432" s="13" t="s">
        <v>85</v>
      </c>
      <c r="AW432" s="13" t="s">
        <v>35</v>
      </c>
      <c r="AX432" s="13" t="s">
        <v>83</v>
      </c>
      <c r="AY432" s="218" t="s">
        <v>178</v>
      </c>
    </row>
    <row r="433" spans="2:65" s="1" customFormat="1" ht="16.5" customHeight="1">
      <c r="B433" s="35"/>
      <c r="C433" s="183" t="s">
        <v>519</v>
      </c>
      <c r="D433" s="183" t="s">
        <v>180</v>
      </c>
      <c r="E433" s="184" t="s">
        <v>4136</v>
      </c>
      <c r="F433" s="185" t="s">
        <v>4137</v>
      </c>
      <c r="G433" s="186" t="s">
        <v>496</v>
      </c>
      <c r="H433" s="187">
        <v>4.5</v>
      </c>
      <c r="I433" s="188"/>
      <c r="J433" s="189">
        <f>ROUND(I433*H433,2)</f>
        <v>0</v>
      </c>
      <c r="K433" s="185" t="s">
        <v>184</v>
      </c>
      <c r="L433" s="39"/>
      <c r="M433" s="190" t="s">
        <v>19</v>
      </c>
      <c r="N433" s="191" t="s">
        <v>46</v>
      </c>
      <c r="O433" s="61"/>
      <c r="P433" s="192">
        <f>O433*H433</f>
        <v>0</v>
      </c>
      <c r="Q433" s="192">
        <v>0</v>
      </c>
      <c r="R433" s="192">
        <f>Q433*H433</f>
        <v>0</v>
      </c>
      <c r="S433" s="192">
        <v>7.0000000000000007E-2</v>
      </c>
      <c r="T433" s="193">
        <f>S433*H433</f>
        <v>0.31500000000000006</v>
      </c>
      <c r="AR433" s="18" t="s">
        <v>185</v>
      </c>
      <c r="AT433" s="18" t="s">
        <v>180</v>
      </c>
      <c r="AU433" s="18" t="s">
        <v>85</v>
      </c>
      <c r="AY433" s="18" t="s">
        <v>178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8" t="s">
        <v>83</v>
      </c>
      <c r="BK433" s="194">
        <f>ROUND(I433*H433,2)</f>
        <v>0</v>
      </c>
      <c r="BL433" s="18" t="s">
        <v>185</v>
      </c>
      <c r="BM433" s="18" t="s">
        <v>6365</v>
      </c>
    </row>
    <row r="434" spans="2:65" s="1" customFormat="1" ht="11.25">
      <c r="B434" s="35"/>
      <c r="C434" s="36"/>
      <c r="D434" s="195" t="s">
        <v>187</v>
      </c>
      <c r="E434" s="36"/>
      <c r="F434" s="196" t="s">
        <v>4137</v>
      </c>
      <c r="G434" s="36"/>
      <c r="H434" s="36"/>
      <c r="I434" s="113"/>
      <c r="J434" s="36"/>
      <c r="K434" s="36"/>
      <c r="L434" s="39"/>
      <c r="M434" s="197"/>
      <c r="N434" s="61"/>
      <c r="O434" s="61"/>
      <c r="P434" s="61"/>
      <c r="Q434" s="61"/>
      <c r="R434" s="61"/>
      <c r="S434" s="61"/>
      <c r="T434" s="62"/>
      <c r="AT434" s="18" t="s">
        <v>187</v>
      </c>
      <c r="AU434" s="18" t="s">
        <v>85</v>
      </c>
    </row>
    <row r="435" spans="2:65" s="12" customFormat="1" ht="11.25">
      <c r="B435" s="198"/>
      <c r="C435" s="199"/>
      <c r="D435" s="195" t="s">
        <v>189</v>
      </c>
      <c r="E435" s="200" t="s">
        <v>19</v>
      </c>
      <c r="F435" s="201" t="s">
        <v>6366</v>
      </c>
      <c r="G435" s="199"/>
      <c r="H435" s="200" t="s">
        <v>19</v>
      </c>
      <c r="I435" s="202"/>
      <c r="J435" s="199"/>
      <c r="K435" s="199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189</v>
      </c>
      <c r="AU435" s="207" t="s">
        <v>85</v>
      </c>
      <c r="AV435" s="12" t="s">
        <v>83</v>
      </c>
      <c r="AW435" s="12" t="s">
        <v>35</v>
      </c>
      <c r="AX435" s="12" t="s">
        <v>75</v>
      </c>
      <c r="AY435" s="207" t="s">
        <v>178</v>
      </c>
    </row>
    <row r="436" spans="2:65" s="13" customFormat="1" ht="11.25">
      <c r="B436" s="208"/>
      <c r="C436" s="209"/>
      <c r="D436" s="195" t="s">
        <v>189</v>
      </c>
      <c r="E436" s="210" t="s">
        <v>19</v>
      </c>
      <c r="F436" s="211" t="s">
        <v>6284</v>
      </c>
      <c r="G436" s="209"/>
      <c r="H436" s="212">
        <v>4.5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189</v>
      </c>
      <c r="AU436" s="218" t="s">
        <v>85</v>
      </c>
      <c r="AV436" s="13" t="s">
        <v>85</v>
      </c>
      <c r="AW436" s="13" t="s">
        <v>35</v>
      </c>
      <c r="AX436" s="13" t="s">
        <v>83</v>
      </c>
      <c r="AY436" s="218" t="s">
        <v>178</v>
      </c>
    </row>
    <row r="437" spans="2:65" s="1" customFormat="1" ht="16.5" customHeight="1">
      <c r="B437" s="35"/>
      <c r="C437" s="183" t="s">
        <v>526</v>
      </c>
      <c r="D437" s="183" t="s">
        <v>180</v>
      </c>
      <c r="E437" s="184" t="s">
        <v>4144</v>
      </c>
      <c r="F437" s="185" t="s">
        <v>4145</v>
      </c>
      <c r="G437" s="186" t="s">
        <v>226</v>
      </c>
      <c r="H437" s="187">
        <v>0.67500000000000004</v>
      </c>
      <c r="I437" s="188"/>
      <c r="J437" s="189">
        <f>ROUND(I437*H437,2)</f>
        <v>0</v>
      </c>
      <c r="K437" s="185" t="s">
        <v>184</v>
      </c>
      <c r="L437" s="39"/>
      <c r="M437" s="190" t="s">
        <v>19</v>
      </c>
      <c r="N437" s="191" t="s">
        <v>46</v>
      </c>
      <c r="O437" s="61"/>
      <c r="P437" s="192">
        <f>O437*H437</f>
        <v>0</v>
      </c>
      <c r="Q437" s="192">
        <v>0</v>
      </c>
      <c r="R437" s="192">
        <f>Q437*H437</f>
        <v>0</v>
      </c>
      <c r="S437" s="192">
        <v>2.2000000000000002</v>
      </c>
      <c r="T437" s="193">
        <f>S437*H437</f>
        <v>1.4850000000000003</v>
      </c>
      <c r="AR437" s="18" t="s">
        <v>185</v>
      </c>
      <c r="AT437" s="18" t="s">
        <v>180</v>
      </c>
      <c r="AU437" s="18" t="s">
        <v>85</v>
      </c>
      <c r="AY437" s="18" t="s">
        <v>178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8" t="s">
        <v>83</v>
      </c>
      <c r="BK437" s="194">
        <f>ROUND(I437*H437,2)</f>
        <v>0</v>
      </c>
      <c r="BL437" s="18" t="s">
        <v>185</v>
      </c>
      <c r="BM437" s="18" t="s">
        <v>6367</v>
      </c>
    </row>
    <row r="438" spans="2:65" s="1" customFormat="1" ht="11.25">
      <c r="B438" s="35"/>
      <c r="C438" s="36"/>
      <c r="D438" s="195" t="s">
        <v>187</v>
      </c>
      <c r="E438" s="36"/>
      <c r="F438" s="196" t="s">
        <v>4147</v>
      </c>
      <c r="G438" s="36"/>
      <c r="H438" s="36"/>
      <c r="I438" s="113"/>
      <c r="J438" s="36"/>
      <c r="K438" s="36"/>
      <c r="L438" s="39"/>
      <c r="M438" s="197"/>
      <c r="N438" s="61"/>
      <c r="O438" s="61"/>
      <c r="P438" s="61"/>
      <c r="Q438" s="61"/>
      <c r="R438" s="61"/>
      <c r="S438" s="61"/>
      <c r="T438" s="62"/>
      <c r="AT438" s="18" t="s">
        <v>187</v>
      </c>
      <c r="AU438" s="18" t="s">
        <v>85</v>
      </c>
    </row>
    <row r="439" spans="2:65" s="12" customFormat="1" ht="11.25">
      <c r="B439" s="198"/>
      <c r="C439" s="199"/>
      <c r="D439" s="195" t="s">
        <v>189</v>
      </c>
      <c r="E439" s="200" t="s">
        <v>19</v>
      </c>
      <c r="F439" s="201" t="s">
        <v>6368</v>
      </c>
      <c r="G439" s="199"/>
      <c r="H439" s="200" t="s">
        <v>19</v>
      </c>
      <c r="I439" s="202"/>
      <c r="J439" s="199"/>
      <c r="K439" s="199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189</v>
      </c>
      <c r="AU439" s="207" t="s">
        <v>85</v>
      </c>
      <c r="AV439" s="12" t="s">
        <v>83</v>
      </c>
      <c r="AW439" s="12" t="s">
        <v>35</v>
      </c>
      <c r="AX439" s="12" t="s">
        <v>75</v>
      </c>
      <c r="AY439" s="207" t="s">
        <v>178</v>
      </c>
    </row>
    <row r="440" spans="2:65" s="13" customFormat="1" ht="11.25">
      <c r="B440" s="208"/>
      <c r="C440" s="209"/>
      <c r="D440" s="195" t="s">
        <v>189</v>
      </c>
      <c r="E440" s="210" t="s">
        <v>19</v>
      </c>
      <c r="F440" s="211" t="s">
        <v>6369</v>
      </c>
      <c r="G440" s="209"/>
      <c r="H440" s="212">
        <v>0.67500000000000004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189</v>
      </c>
      <c r="AU440" s="218" t="s">
        <v>85</v>
      </c>
      <c r="AV440" s="13" t="s">
        <v>85</v>
      </c>
      <c r="AW440" s="13" t="s">
        <v>35</v>
      </c>
      <c r="AX440" s="13" t="s">
        <v>83</v>
      </c>
      <c r="AY440" s="218" t="s">
        <v>178</v>
      </c>
    </row>
    <row r="441" spans="2:65" s="11" customFormat="1" ht="22.9" customHeight="1">
      <c r="B441" s="167"/>
      <c r="C441" s="168"/>
      <c r="D441" s="169" t="s">
        <v>74</v>
      </c>
      <c r="E441" s="181" t="s">
        <v>357</v>
      </c>
      <c r="F441" s="181" t="s">
        <v>358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SUM(P442:P496)</f>
        <v>0</v>
      </c>
      <c r="Q441" s="175"/>
      <c r="R441" s="176">
        <f>SUM(R442:R496)</f>
        <v>0</v>
      </c>
      <c r="S441" s="175"/>
      <c r="T441" s="177">
        <f>SUM(T442:T496)</f>
        <v>0</v>
      </c>
      <c r="AR441" s="178" t="s">
        <v>83</v>
      </c>
      <c r="AT441" s="179" t="s">
        <v>74</v>
      </c>
      <c r="AU441" s="179" t="s">
        <v>83</v>
      </c>
      <c r="AY441" s="178" t="s">
        <v>178</v>
      </c>
      <c r="BK441" s="180">
        <f>SUM(BK442:BK496)</f>
        <v>0</v>
      </c>
    </row>
    <row r="442" spans="2:65" s="1" customFormat="1" ht="16.5" customHeight="1">
      <c r="B442" s="35"/>
      <c r="C442" s="183" t="s">
        <v>533</v>
      </c>
      <c r="D442" s="183" t="s">
        <v>180</v>
      </c>
      <c r="E442" s="184" t="s">
        <v>5173</v>
      </c>
      <c r="F442" s="185" t="s">
        <v>5174</v>
      </c>
      <c r="G442" s="186" t="s">
        <v>362</v>
      </c>
      <c r="H442" s="187">
        <v>17.196999999999999</v>
      </c>
      <c r="I442" s="188"/>
      <c r="J442" s="189">
        <f>ROUND(I442*H442,2)</f>
        <v>0</v>
      </c>
      <c r="K442" s="185" t="s">
        <v>184</v>
      </c>
      <c r="L442" s="39"/>
      <c r="M442" s="190" t="s">
        <v>19</v>
      </c>
      <c r="N442" s="191" t="s">
        <v>46</v>
      </c>
      <c r="O442" s="61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AR442" s="18" t="s">
        <v>185</v>
      </c>
      <c r="AT442" s="18" t="s">
        <v>180</v>
      </c>
      <c r="AU442" s="18" t="s">
        <v>85</v>
      </c>
      <c r="AY442" s="18" t="s">
        <v>178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8" t="s">
        <v>83</v>
      </c>
      <c r="BK442" s="194">
        <f>ROUND(I442*H442,2)</f>
        <v>0</v>
      </c>
      <c r="BL442" s="18" t="s">
        <v>185</v>
      </c>
      <c r="BM442" s="18" t="s">
        <v>6370</v>
      </c>
    </row>
    <row r="443" spans="2:65" s="1" customFormat="1" ht="11.25">
      <c r="B443" s="35"/>
      <c r="C443" s="36"/>
      <c r="D443" s="195" t="s">
        <v>187</v>
      </c>
      <c r="E443" s="36"/>
      <c r="F443" s="196" t="s">
        <v>5176</v>
      </c>
      <c r="G443" s="36"/>
      <c r="H443" s="36"/>
      <c r="I443" s="113"/>
      <c r="J443" s="36"/>
      <c r="K443" s="36"/>
      <c r="L443" s="39"/>
      <c r="M443" s="197"/>
      <c r="N443" s="61"/>
      <c r="O443" s="61"/>
      <c r="P443" s="61"/>
      <c r="Q443" s="61"/>
      <c r="R443" s="61"/>
      <c r="S443" s="61"/>
      <c r="T443" s="62"/>
      <c r="AT443" s="18" t="s">
        <v>187</v>
      </c>
      <c r="AU443" s="18" t="s">
        <v>85</v>
      </c>
    </row>
    <row r="444" spans="2:65" s="13" customFormat="1" ht="11.25">
      <c r="B444" s="208"/>
      <c r="C444" s="209"/>
      <c r="D444" s="195" t="s">
        <v>189</v>
      </c>
      <c r="E444" s="210" t="s">
        <v>19</v>
      </c>
      <c r="F444" s="211" t="s">
        <v>6371</v>
      </c>
      <c r="G444" s="209"/>
      <c r="H444" s="212">
        <v>8.9030000000000005</v>
      </c>
      <c r="I444" s="213"/>
      <c r="J444" s="209"/>
      <c r="K444" s="209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189</v>
      </c>
      <c r="AU444" s="218" t="s">
        <v>85</v>
      </c>
      <c r="AV444" s="13" t="s">
        <v>85</v>
      </c>
      <c r="AW444" s="13" t="s">
        <v>35</v>
      </c>
      <c r="AX444" s="13" t="s">
        <v>75</v>
      </c>
      <c r="AY444" s="218" t="s">
        <v>178</v>
      </c>
    </row>
    <row r="445" spans="2:65" s="13" customFormat="1" ht="11.25">
      <c r="B445" s="208"/>
      <c r="C445" s="209"/>
      <c r="D445" s="195" t="s">
        <v>189</v>
      </c>
      <c r="E445" s="210" t="s">
        <v>19</v>
      </c>
      <c r="F445" s="211" t="s">
        <v>6372</v>
      </c>
      <c r="G445" s="209"/>
      <c r="H445" s="212">
        <v>8.2940000000000005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189</v>
      </c>
      <c r="AU445" s="218" t="s">
        <v>85</v>
      </c>
      <c r="AV445" s="13" t="s">
        <v>85</v>
      </c>
      <c r="AW445" s="13" t="s">
        <v>35</v>
      </c>
      <c r="AX445" s="13" t="s">
        <v>75</v>
      </c>
      <c r="AY445" s="218" t="s">
        <v>178</v>
      </c>
    </row>
    <row r="446" spans="2:65" s="14" customFormat="1" ht="11.25">
      <c r="B446" s="219"/>
      <c r="C446" s="220"/>
      <c r="D446" s="195" t="s">
        <v>189</v>
      </c>
      <c r="E446" s="221" t="s">
        <v>19</v>
      </c>
      <c r="F446" s="222" t="s">
        <v>258</v>
      </c>
      <c r="G446" s="220"/>
      <c r="H446" s="223">
        <v>17.196999999999999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189</v>
      </c>
      <c r="AU446" s="229" t="s">
        <v>85</v>
      </c>
      <c r="AV446" s="14" t="s">
        <v>185</v>
      </c>
      <c r="AW446" s="14" t="s">
        <v>35</v>
      </c>
      <c r="AX446" s="14" t="s">
        <v>83</v>
      </c>
      <c r="AY446" s="229" t="s">
        <v>178</v>
      </c>
    </row>
    <row r="447" spans="2:65" s="1" customFormat="1" ht="16.5" customHeight="1">
      <c r="B447" s="35"/>
      <c r="C447" s="183" t="s">
        <v>538</v>
      </c>
      <c r="D447" s="183" t="s">
        <v>180</v>
      </c>
      <c r="E447" s="184" t="s">
        <v>6373</v>
      </c>
      <c r="F447" s="185" t="s">
        <v>6374</v>
      </c>
      <c r="G447" s="186" t="s">
        <v>362</v>
      </c>
      <c r="H447" s="187">
        <v>29.565000000000001</v>
      </c>
      <c r="I447" s="188"/>
      <c r="J447" s="189">
        <f>ROUND(I447*H447,2)</f>
        <v>0</v>
      </c>
      <c r="K447" s="185" t="s">
        <v>184</v>
      </c>
      <c r="L447" s="39"/>
      <c r="M447" s="190" t="s">
        <v>19</v>
      </c>
      <c r="N447" s="191" t="s">
        <v>46</v>
      </c>
      <c r="O447" s="61"/>
      <c r="P447" s="192">
        <f>O447*H447</f>
        <v>0</v>
      </c>
      <c r="Q447" s="192">
        <v>0</v>
      </c>
      <c r="R447" s="192">
        <f>Q447*H447</f>
        <v>0</v>
      </c>
      <c r="S447" s="192">
        <v>0</v>
      </c>
      <c r="T447" s="193">
        <f>S447*H447</f>
        <v>0</v>
      </c>
      <c r="AR447" s="18" t="s">
        <v>185</v>
      </c>
      <c r="AT447" s="18" t="s">
        <v>180</v>
      </c>
      <c r="AU447" s="18" t="s">
        <v>85</v>
      </c>
      <c r="AY447" s="18" t="s">
        <v>178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8" t="s">
        <v>83</v>
      </c>
      <c r="BK447" s="194">
        <f>ROUND(I447*H447,2)</f>
        <v>0</v>
      </c>
      <c r="BL447" s="18" t="s">
        <v>185</v>
      </c>
      <c r="BM447" s="18" t="s">
        <v>6375</v>
      </c>
    </row>
    <row r="448" spans="2:65" s="1" customFormat="1" ht="11.25">
      <c r="B448" s="35"/>
      <c r="C448" s="36"/>
      <c r="D448" s="195" t="s">
        <v>187</v>
      </c>
      <c r="E448" s="36"/>
      <c r="F448" s="196" t="s">
        <v>6376</v>
      </c>
      <c r="G448" s="36"/>
      <c r="H448" s="36"/>
      <c r="I448" s="113"/>
      <c r="J448" s="36"/>
      <c r="K448" s="36"/>
      <c r="L448" s="39"/>
      <c r="M448" s="197"/>
      <c r="N448" s="61"/>
      <c r="O448" s="61"/>
      <c r="P448" s="61"/>
      <c r="Q448" s="61"/>
      <c r="R448" s="61"/>
      <c r="S448" s="61"/>
      <c r="T448" s="62"/>
      <c r="AT448" s="18" t="s">
        <v>187</v>
      </c>
      <c r="AU448" s="18" t="s">
        <v>85</v>
      </c>
    </row>
    <row r="449" spans="2:65" s="13" customFormat="1" ht="11.25">
      <c r="B449" s="208"/>
      <c r="C449" s="209"/>
      <c r="D449" s="195" t="s">
        <v>189</v>
      </c>
      <c r="E449" s="210" t="s">
        <v>19</v>
      </c>
      <c r="F449" s="211" t="s">
        <v>6377</v>
      </c>
      <c r="G449" s="209"/>
      <c r="H449" s="212">
        <v>26.875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189</v>
      </c>
      <c r="AU449" s="218" t="s">
        <v>85</v>
      </c>
      <c r="AV449" s="13" t="s">
        <v>85</v>
      </c>
      <c r="AW449" s="13" t="s">
        <v>35</v>
      </c>
      <c r="AX449" s="13" t="s">
        <v>75</v>
      </c>
      <c r="AY449" s="218" t="s">
        <v>178</v>
      </c>
    </row>
    <row r="450" spans="2:65" s="13" customFormat="1" ht="11.25">
      <c r="B450" s="208"/>
      <c r="C450" s="209"/>
      <c r="D450" s="195" t="s">
        <v>189</v>
      </c>
      <c r="E450" s="210" t="s">
        <v>19</v>
      </c>
      <c r="F450" s="211" t="s">
        <v>6378</v>
      </c>
      <c r="G450" s="209"/>
      <c r="H450" s="212">
        <v>1.1759999999999999</v>
      </c>
      <c r="I450" s="213"/>
      <c r="J450" s="209"/>
      <c r="K450" s="209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189</v>
      </c>
      <c r="AU450" s="218" t="s">
        <v>85</v>
      </c>
      <c r="AV450" s="13" t="s">
        <v>85</v>
      </c>
      <c r="AW450" s="13" t="s">
        <v>35</v>
      </c>
      <c r="AX450" s="13" t="s">
        <v>75</v>
      </c>
      <c r="AY450" s="218" t="s">
        <v>178</v>
      </c>
    </row>
    <row r="451" spans="2:65" s="13" customFormat="1" ht="11.25">
      <c r="B451" s="208"/>
      <c r="C451" s="209"/>
      <c r="D451" s="195" t="s">
        <v>189</v>
      </c>
      <c r="E451" s="210" t="s">
        <v>19</v>
      </c>
      <c r="F451" s="211" t="s">
        <v>6379</v>
      </c>
      <c r="G451" s="209"/>
      <c r="H451" s="212">
        <v>1.514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189</v>
      </c>
      <c r="AU451" s="218" t="s">
        <v>85</v>
      </c>
      <c r="AV451" s="13" t="s">
        <v>85</v>
      </c>
      <c r="AW451" s="13" t="s">
        <v>35</v>
      </c>
      <c r="AX451" s="13" t="s">
        <v>75</v>
      </c>
      <c r="AY451" s="218" t="s">
        <v>178</v>
      </c>
    </row>
    <row r="452" spans="2:65" s="14" customFormat="1" ht="11.25">
      <c r="B452" s="219"/>
      <c r="C452" s="220"/>
      <c r="D452" s="195" t="s">
        <v>189</v>
      </c>
      <c r="E452" s="221" t="s">
        <v>19</v>
      </c>
      <c r="F452" s="222" t="s">
        <v>258</v>
      </c>
      <c r="G452" s="220"/>
      <c r="H452" s="223">
        <v>29.565000000000001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189</v>
      </c>
      <c r="AU452" s="229" t="s">
        <v>85</v>
      </c>
      <c r="AV452" s="14" t="s">
        <v>185</v>
      </c>
      <c r="AW452" s="14" t="s">
        <v>35</v>
      </c>
      <c r="AX452" s="14" t="s">
        <v>83</v>
      </c>
      <c r="AY452" s="229" t="s">
        <v>178</v>
      </c>
    </row>
    <row r="453" spans="2:65" s="1" customFormat="1" ht="16.5" customHeight="1">
      <c r="B453" s="35"/>
      <c r="C453" s="183" t="s">
        <v>544</v>
      </c>
      <c r="D453" s="183" t="s">
        <v>180</v>
      </c>
      <c r="E453" s="184" t="s">
        <v>4175</v>
      </c>
      <c r="F453" s="185" t="s">
        <v>4176</v>
      </c>
      <c r="G453" s="186" t="s">
        <v>362</v>
      </c>
      <c r="H453" s="187">
        <v>17.196999999999999</v>
      </c>
      <c r="I453" s="188"/>
      <c r="J453" s="189">
        <f>ROUND(I453*H453,2)</f>
        <v>0</v>
      </c>
      <c r="K453" s="185" t="s">
        <v>184</v>
      </c>
      <c r="L453" s="39"/>
      <c r="M453" s="190" t="s">
        <v>19</v>
      </c>
      <c r="N453" s="191" t="s">
        <v>46</v>
      </c>
      <c r="O453" s="61"/>
      <c r="P453" s="192">
        <f>O453*H453</f>
        <v>0</v>
      </c>
      <c r="Q453" s="192">
        <v>0</v>
      </c>
      <c r="R453" s="192">
        <f>Q453*H453</f>
        <v>0</v>
      </c>
      <c r="S453" s="192">
        <v>0</v>
      </c>
      <c r="T453" s="193">
        <f>S453*H453</f>
        <v>0</v>
      </c>
      <c r="AR453" s="18" t="s">
        <v>185</v>
      </c>
      <c r="AT453" s="18" t="s">
        <v>180</v>
      </c>
      <c r="AU453" s="18" t="s">
        <v>85</v>
      </c>
      <c r="AY453" s="18" t="s">
        <v>178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8" t="s">
        <v>83</v>
      </c>
      <c r="BK453" s="194">
        <f>ROUND(I453*H453,2)</f>
        <v>0</v>
      </c>
      <c r="BL453" s="18" t="s">
        <v>185</v>
      </c>
      <c r="BM453" s="18" t="s">
        <v>6380</v>
      </c>
    </row>
    <row r="454" spans="2:65" s="1" customFormat="1" ht="11.25">
      <c r="B454" s="35"/>
      <c r="C454" s="36"/>
      <c r="D454" s="195" t="s">
        <v>187</v>
      </c>
      <c r="E454" s="36"/>
      <c r="F454" s="196" t="s">
        <v>4178</v>
      </c>
      <c r="G454" s="36"/>
      <c r="H454" s="36"/>
      <c r="I454" s="113"/>
      <c r="J454" s="36"/>
      <c r="K454" s="36"/>
      <c r="L454" s="39"/>
      <c r="M454" s="197"/>
      <c r="N454" s="61"/>
      <c r="O454" s="61"/>
      <c r="P454" s="61"/>
      <c r="Q454" s="61"/>
      <c r="R454" s="61"/>
      <c r="S454" s="61"/>
      <c r="T454" s="62"/>
      <c r="AT454" s="18" t="s">
        <v>187</v>
      </c>
      <c r="AU454" s="18" t="s">
        <v>85</v>
      </c>
    </row>
    <row r="455" spans="2:65" s="13" customFormat="1" ht="11.25">
      <c r="B455" s="208"/>
      <c r="C455" s="209"/>
      <c r="D455" s="195" t="s">
        <v>189</v>
      </c>
      <c r="E455" s="210" t="s">
        <v>19</v>
      </c>
      <c r="F455" s="211" t="s">
        <v>6371</v>
      </c>
      <c r="G455" s="209"/>
      <c r="H455" s="212">
        <v>8.9030000000000005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189</v>
      </c>
      <c r="AU455" s="218" t="s">
        <v>85</v>
      </c>
      <c r="AV455" s="13" t="s">
        <v>85</v>
      </c>
      <c r="AW455" s="13" t="s">
        <v>35</v>
      </c>
      <c r="AX455" s="13" t="s">
        <v>75</v>
      </c>
      <c r="AY455" s="218" t="s">
        <v>178</v>
      </c>
    </row>
    <row r="456" spans="2:65" s="13" customFormat="1" ht="11.25">
      <c r="B456" s="208"/>
      <c r="C456" s="209"/>
      <c r="D456" s="195" t="s">
        <v>189</v>
      </c>
      <c r="E456" s="210" t="s">
        <v>19</v>
      </c>
      <c r="F456" s="211" t="s">
        <v>6372</v>
      </c>
      <c r="G456" s="209"/>
      <c r="H456" s="212">
        <v>8.2940000000000005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189</v>
      </c>
      <c r="AU456" s="218" t="s">
        <v>85</v>
      </c>
      <c r="AV456" s="13" t="s">
        <v>85</v>
      </c>
      <c r="AW456" s="13" t="s">
        <v>35</v>
      </c>
      <c r="AX456" s="13" t="s">
        <v>75</v>
      </c>
      <c r="AY456" s="218" t="s">
        <v>178</v>
      </c>
    </row>
    <row r="457" spans="2:65" s="14" customFormat="1" ht="11.25">
      <c r="B457" s="219"/>
      <c r="C457" s="220"/>
      <c r="D457" s="195" t="s">
        <v>189</v>
      </c>
      <c r="E457" s="221" t="s">
        <v>19</v>
      </c>
      <c r="F457" s="222" t="s">
        <v>258</v>
      </c>
      <c r="G457" s="220"/>
      <c r="H457" s="223">
        <v>17.196999999999999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189</v>
      </c>
      <c r="AU457" s="229" t="s">
        <v>85</v>
      </c>
      <c r="AV457" s="14" t="s">
        <v>185</v>
      </c>
      <c r="AW457" s="14" t="s">
        <v>35</v>
      </c>
      <c r="AX457" s="14" t="s">
        <v>83</v>
      </c>
      <c r="AY457" s="229" t="s">
        <v>178</v>
      </c>
    </row>
    <row r="458" spans="2:65" s="1" customFormat="1" ht="16.5" customHeight="1">
      <c r="B458" s="35"/>
      <c r="C458" s="183" t="s">
        <v>553</v>
      </c>
      <c r="D458" s="183" t="s">
        <v>180</v>
      </c>
      <c r="E458" s="184" t="s">
        <v>4180</v>
      </c>
      <c r="F458" s="185" t="s">
        <v>4181</v>
      </c>
      <c r="G458" s="186" t="s">
        <v>362</v>
      </c>
      <c r="H458" s="187">
        <v>154.773</v>
      </c>
      <c r="I458" s="188"/>
      <c r="J458" s="189">
        <f>ROUND(I458*H458,2)</f>
        <v>0</v>
      </c>
      <c r="K458" s="185" t="s">
        <v>184</v>
      </c>
      <c r="L458" s="39"/>
      <c r="M458" s="190" t="s">
        <v>19</v>
      </c>
      <c r="N458" s="191" t="s">
        <v>46</v>
      </c>
      <c r="O458" s="61"/>
      <c r="P458" s="192">
        <f>O458*H458</f>
        <v>0</v>
      </c>
      <c r="Q458" s="192">
        <v>0</v>
      </c>
      <c r="R458" s="192">
        <f>Q458*H458</f>
        <v>0</v>
      </c>
      <c r="S458" s="192">
        <v>0</v>
      </c>
      <c r="T458" s="193">
        <f>S458*H458</f>
        <v>0</v>
      </c>
      <c r="AR458" s="18" t="s">
        <v>185</v>
      </c>
      <c r="AT458" s="18" t="s">
        <v>180</v>
      </c>
      <c r="AU458" s="18" t="s">
        <v>85</v>
      </c>
      <c r="AY458" s="18" t="s">
        <v>178</v>
      </c>
      <c r="BE458" s="194">
        <f>IF(N458="základní",J458,0)</f>
        <v>0</v>
      </c>
      <c r="BF458" s="194">
        <f>IF(N458="snížená",J458,0)</f>
        <v>0</v>
      </c>
      <c r="BG458" s="194">
        <f>IF(N458="zákl. přenesená",J458,0)</f>
        <v>0</v>
      </c>
      <c r="BH458" s="194">
        <f>IF(N458="sníž. přenesená",J458,0)</f>
        <v>0</v>
      </c>
      <c r="BI458" s="194">
        <f>IF(N458="nulová",J458,0)</f>
        <v>0</v>
      </c>
      <c r="BJ458" s="18" t="s">
        <v>83</v>
      </c>
      <c r="BK458" s="194">
        <f>ROUND(I458*H458,2)</f>
        <v>0</v>
      </c>
      <c r="BL458" s="18" t="s">
        <v>185</v>
      </c>
      <c r="BM458" s="18" t="s">
        <v>6381</v>
      </c>
    </row>
    <row r="459" spans="2:65" s="1" customFormat="1" ht="11.25">
      <c r="B459" s="35"/>
      <c r="C459" s="36"/>
      <c r="D459" s="195" t="s">
        <v>187</v>
      </c>
      <c r="E459" s="36"/>
      <c r="F459" s="196" t="s">
        <v>4183</v>
      </c>
      <c r="G459" s="36"/>
      <c r="H459" s="36"/>
      <c r="I459" s="113"/>
      <c r="J459" s="36"/>
      <c r="K459" s="36"/>
      <c r="L459" s="39"/>
      <c r="M459" s="197"/>
      <c r="N459" s="61"/>
      <c r="O459" s="61"/>
      <c r="P459" s="61"/>
      <c r="Q459" s="61"/>
      <c r="R459" s="61"/>
      <c r="S459" s="61"/>
      <c r="T459" s="62"/>
      <c r="AT459" s="18" t="s">
        <v>187</v>
      </c>
      <c r="AU459" s="18" t="s">
        <v>85</v>
      </c>
    </row>
    <row r="460" spans="2:65" s="12" customFormat="1" ht="11.25">
      <c r="B460" s="198"/>
      <c r="C460" s="199"/>
      <c r="D460" s="195" t="s">
        <v>189</v>
      </c>
      <c r="E460" s="200" t="s">
        <v>19</v>
      </c>
      <c r="F460" s="201" t="s">
        <v>379</v>
      </c>
      <c r="G460" s="199"/>
      <c r="H460" s="200" t="s">
        <v>19</v>
      </c>
      <c r="I460" s="202"/>
      <c r="J460" s="199"/>
      <c r="K460" s="199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189</v>
      </c>
      <c r="AU460" s="207" t="s">
        <v>85</v>
      </c>
      <c r="AV460" s="12" t="s">
        <v>83</v>
      </c>
      <c r="AW460" s="12" t="s">
        <v>35</v>
      </c>
      <c r="AX460" s="12" t="s">
        <v>75</v>
      </c>
      <c r="AY460" s="207" t="s">
        <v>178</v>
      </c>
    </row>
    <row r="461" spans="2:65" s="12" customFormat="1" ht="11.25">
      <c r="B461" s="198"/>
      <c r="C461" s="199"/>
      <c r="D461" s="195" t="s">
        <v>189</v>
      </c>
      <c r="E461" s="200" t="s">
        <v>19</v>
      </c>
      <c r="F461" s="201" t="s">
        <v>380</v>
      </c>
      <c r="G461" s="199"/>
      <c r="H461" s="200" t="s">
        <v>19</v>
      </c>
      <c r="I461" s="202"/>
      <c r="J461" s="199"/>
      <c r="K461" s="199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189</v>
      </c>
      <c r="AU461" s="207" t="s">
        <v>85</v>
      </c>
      <c r="AV461" s="12" t="s">
        <v>83</v>
      </c>
      <c r="AW461" s="12" t="s">
        <v>35</v>
      </c>
      <c r="AX461" s="12" t="s">
        <v>75</v>
      </c>
      <c r="AY461" s="207" t="s">
        <v>178</v>
      </c>
    </row>
    <row r="462" spans="2:65" s="13" customFormat="1" ht="11.25">
      <c r="B462" s="208"/>
      <c r="C462" s="209"/>
      <c r="D462" s="195" t="s">
        <v>189</v>
      </c>
      <c r="E462" s="210" t="s">
        <v>19</v>
      </c>
      <c r="F462" s="211" t="s">
        <v>6382</v>
      </c>
      <c r="G462" s="209"/>
      <c r="H462" s="212">
        <v>154.773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189</v>
      </c>
      <c r="AU462" s="218" t="s">
        <v>85</v>
      </c>
      <c r="AV462" s="13" t="s">
        <v>85</v>
      </c>
      <c r="AW462" s="13" t="s">
        <v>35</v>
      </c>
      <c r="AX462" s="13" t="s">
        <v>83</v>
      </c>
      <c r="AY462" s="218" t="s">
        <v>178</v>
      </c>
    </row>
    <row r="463" spans="2:65" s="1" customFormat="1" ht="16.5" customHeight="1">
      <c r="B463" s="35"/>
      <c r="C463" s="183" t="s">
        <v>560</v>
      </c>
      <c r="D463" s="183" t="s">
        <v>180</v>
      </c>
      <c r="E463" s="184" t="s">
        <v>4185</v>
      </c>
      <c r="F463" s="185" t="s">
        <v>4186</v>
      </c>
      <c r="G463" s="186" t="s">
        <v>362</v>
      </c>
      <c r="H463" s="187">
        <v>29.565000000000001</v>
      </c>
      <c r="I463" s="188"/>
      <c r="J463" s="189">
        <f>ROUND(I463*H463,2)</f>
        <v>0</v>
      </c>
      <c r="K463" s="185" t="s">
        <v>184</v>
      </c>
      <c r="L463" s="39"/>
      <c r="M463" s="190" t="s">
        <v>19</v>
      </c>
      <c r="N463" s="191" t="s">
        <v>46</v>
      </c>
      <c r="O463" s="61"/>
      <c r="P463" s="192">
        <f>O463*H463</f>
        <v>0</v>
      </c>
      <c r="Q463" s="192">
        <v>0</v>
      </c>
      <c r="R463" s="192">
        <f>Q463*H463</f>
        <v>0</v>
      </c>
      <c r="S463" s="192">
        <v>0</v>
      </c>
      <c r="T463" s="193">
        <f>S463*H463</f>
        <v>0</v>
      </c>
      <c r="AR463" s="18" t="s">
        <v>185</v>
      </c>
      <c r="AT463" s="18" t="s">
        <v>180</v>
      </c>
      <c r="AU463" s="18" t="s">
        <v>85</v>
      </c>
      <c r="AY463" s="18" t="s">
        <v>178</v>
      </c>
      <c r="BE463" s="194">
        <f>IF(N463="základní",J463,0)</f>
        <v>0</v>
      </c>
      <c r="BF463" s="194">
        <f>IF(N463="snížená",J463,0)</f>
        <v>0</v>
      </c>
      <c r="BG463" s="194">
        <f>IF(N463="zákl. přenesená",J463,0)</f>
        <v>0</v>
      </c>
      <c r="BH463" s="194">
        <f>IF(N463="sníž. přenesená",J463,0)</f>
        <v>0</v>
      </c>
      <c r="BI463" s="194">
        <f>IF(N463="nulová",J463,0)</f>
        <v>0</v>
      </c>
      <c r="BJ463" s="18" t="s">
        <v>83</v>
      </c>
      <c r="BK463" s="194">
        <f>ROUND(I463*H463,2)</f>
        <v>0</v>
      </c>
      <c r="BL463" s="18" t="s">
        <v>185</v>
      </c>
      <c r="BM463" s="18" t="s">
        <v>6383</v>
      </c>
    </row>
    <row r="464" spans="2:65" s="1" customFormat="1" ht="11.25">
      <c r="B464" s="35"/>
      <c r="C464" s="36"/>
      <c r="D464" s="195" t="s">
        <v>187</v>
      </c>
      <c r="E464" s="36"/>
      <c r="F464" s="196" t="s">
        <v>4188</v>
      </c>
      <c r="G464" s="36"/>
      <c r="H464" s="36"/>
      <c r="I464" s="113"/>
      <c r="J464" s="36"/>
      <c r="K464" s="36"/>
      <c r="L464" s="39"/>
      <c r="M464" s="197"/>
      <c r="N464" s="61"/>
      <c r="O464" s="61"/>
      <c r="P464" s="61"/>
      <c r="Q464" s="61"/>
      <c r="R464" s="61"/>
      <c r="S464" s="61"/>
      <c r="T464" s="62"/>
      <c r="AT464" s="18" t="s">
        <v>187</v>
      </c>
      <c r="AU464" s="18" t="s">
        <v>85</v>
      </c>
    </row>
    <row r="465" spans="2:65" s="13" customFormat="1" ht="11.25">
      <c r="B465" s="208"/>
      <c r="C465" s="209"/>
      <c r="D465" s="195" t="s">
        <v>189</v>
      </c>
      <c r="E465" s="210" t="s">
        <v>19</v>
      </c>
      <c r="F465" s="211" t="s">
        <v>6377</v>
      </c>
      <c r="G465" s="209"/>
      <c r="H465" s="212">
        <v>26.875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189</v>
      </c>
      <c r="AU465" s="218" t="s">
        <v>85</v>
      </c>
      <c r="AV465" s="13" t="s">
        <v>85</v>
      </c>
      <c r="AW465" s="13" t="s">
        <v>35</v>
      </c>
      <c r="AX465" s="13" t="s">
        <v>75</v>
      </c>
      <c r="AY465" s="218" t="s">
        <v>178</v>
      </c>
    </row>
    <row r="466" spans="2:65" s="13" customFormat="1" ht="11.25">
      <c r="B466" s="208"/>
      <c r="C466" s="209"/>
      <c r="D466" s="195" t="s">
        <v>189</v>
      </c>
      <c r="E466" s="210" t="s">
        <v>19</v>
      </c>
      <c r="F466" s="211" t="s">
        <v>6384</v>
      </c>
      <c r="G466" s="209"/>
      <c r="H466" s="212">
        <v>1.1759999999999999</v>
      </c>
      <c r="I466" s="213"/>
      <c r="J466" s="209"/>
      <c r="K466" s="209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189</v>
      </c>
      <c r="AU466" s="218" t="s">
        <v>85</v>
      </c>
      <c r="AV466" s="13" t="s">
        <v>85</v>
      </c>
      <c r="AW466" s="13" t="s">
        <v>35</v>
      </c>
      <c r="AX466" s="13" t="s">
        <v>75</v>
      </c>
      <c r="AY466" s="218" t="s">
        <v>178</v>
      </c>
    </row>
    <row r="467" spans="2:65" s="13" customFormat="1" ht="11.25">
      <c r="B467" s="208"/>
      <c r="C467" s="209"/>
      <c r="D467" s="195" t="s">
        <v>189</v>
      </c>
      <c r="E467" s="210" t="s">
        <v>19</v>
      </c>
      <c r="F467" s="211" t="s">
        <v>6379</v>
      </c>
      <c r="G467" s="209"/>
      <c r="H467" s="212">
        <v>1.514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189</v>
      </c>
      <c r="AU467" s="218" t="s">
        <v>85</v>
      </c>
      <c r="AV467" s="13" t="s">
        <v>85</v>
      </c>
      <c r="AW467" s="13" t="s">
        <v>35</v>
      </c>
      <c r="AX467" s="13" t="s">
        <v>75</v>
      </c>
      <c r="AY467" s="218" t="s">
        <v>178</v>
      </c>
    </row>
    <row r="468" spans="2:65" s="14" customFormat="1" ht="11.25">
      <c r="B468" s="219"/>
      <c r="C468" s="220"/>
      <c r="D468" s="195" t="s">
        <v>189</v>
      </c>
      <c r="E468" s="221" t="s">
        <v>19</v>
      </c>
      <c r="F468" s="222" t="s">
        <v>258</v>
      </c>
      <c r="G468" s="220"/>
      <c r="H468" s="223">
        <v>29.565000000000001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189</v>
      </c>
      <c r="AU468" s="229" t="s">
        <v>85</v>
      </c>
      <c r="AV468" s="14" t="s">
        <v>185</v>
      </c>
      <c r="AW468" s="14" t="s">
        <v>35</v>
      </c>
      <c r="AX468" s="14" t="s">
        <v>83</v>
      </c>
      <c r="AY468" s="229" t="s">
        <v>178</v>
      </c>
    </row>
    <row r="469" spans="2:65" s="1" customFormat="1" ht="16.5" customHeight="1">
      <c r="B469" s="35"/>
      <c r="C469" s="183" t="s">
        <v>567</v>
      </c>
      <c r="D469" s="183" t="s">
        <v>180</v>
      </c>
      <c r="E469" s="184" t="s">
        <v>4190</v>
      </c>
      <c r="F469" s="185" t="s">
        <v>4191</v>
      </c>
      <c r="G469" s="186" t="s">
        <v>362</v>
      </c>
      <c r="H469" s="187">
        <v>249.44499999999999</v>
      </c>
      <c r="I469" s="188"/>
      <c r="J469" s="189">
        <f>ROUND(I469*H469,2)</f>
        <v>0</v>
      </c>
      <c r="K469" s="185" t="s">
        <v>184</v>
      </c>
      <c r="L469" s="39"/>
      <c r="M469" s="190" t="s">
        <v>19</v>
      </c>
      <c r="N469" s="191" t="s">
        <v>46</v>
      </c>
      <c r="O469" s="61"/>
      <c r="P469" s="192">
        <f>O469*H469</f>
        <v>0</v>
      </c>
      <c r="Q469" s="192">
        <v>0</v>
      </c>
      <c r="R469" s="192">
        <f>Q469*H469</f>
        <v>0</v>
      </c>
      <c r="S469" s="192">
        <v>0</v>
      </c>
      <c r="T469" s="193">
        <f>S469*H469</f>
        <v>0</v>
      </c>
      <c r="AR469" s="18" t="s">
        <v>185</v>
      </c>
      <c r="AT469" s="18" t="s">
        <v>180</v>
      </c>
      <c r="AU469" s="18" t="s">
        <v>85</v>
      </c>
      <c r="AY469" s="18" t="s">
        <v>178</v>
      </c>
      <c r="BE469" s="194">
        <f>IF(N469="základní",J469,0)</f>
        <v>0</v>
      </c>
      <c r="BF469" s="194">
        <f>IF(N469="snížená",J469,0)</f>
        <v>0</v>
      </c>
      <c r="BG469" s="194">
        <f>IF(N469="zákl. přenesená",J469,0)</f>
        <v>0</v>
      </c>
      <c r="BH469" s="194">
        <f>IF(N469="sníž. přenesená",J469,0)</f>
        <v>0</v>
      </c>
      <c r="BI469" s="194">
        <f>IF(N469="nulová",J469,0)</f>
        <v>0</v>
      </c>
      <c r="BJ469" s="18" t="s">
        <v>83</v>
      </c>
      <c r="BK469" s="194">
        <f>ROUND(I469*H469,2)</f>
        <v>0</v>
      </c>
      <c r="BL469" s="18" t="s">
        <v>185</v>
      </c>
      <c r="BM469" s="18" t="s">
        <v>6385</v>
      </c>
    </row>
    <row r="470" spans="2:65" s="1" customFormat="1" ht="11.25">
      <c r="B470" s="35"/>
      <c r="C470" s="36"/>
      <c r="D470" s="195" t="s">
        <v>187</v>
      </c>
      <c r="E470" s="36"/>
      <c r="F470" s="196" t="s">
        <v>4183</v>
      </c>
      <c r="G470" s="36"/>
      <c r="H470" s="36"/>
      <c r="I470" s="113"/>
      <c r="J470" s="36"/>
      <c r="K470" s="36"/>
      <c r="L470" s="39"/>
      <c r="M470" s="197"/>
      <c r="N470" s="61"/>
      <c r="O470" s="61"/>
      <c r="P470" s="61"/>
      <c r="Q470" s="61"/>
      <c r="R470" s="61"/>
      <c r="S470" s="61"/>
      <c r="T470" s="62"/>
      <c r="AT470" s="18" t="s">
        <v>187</v>
      </c>
      <c r="AU470" s="18" t="s">
        <v>85</v>
      </c>
    </row>
    <row r="471" spans="2:65" s="12" customFormat="1" ht="11.25">
      <c r="B471" s="198"/>
      <c r="C471" s="199"/>
      <c r="D471" s="195" t="s">
        <v>189</v>
      </c>
      <c r="E471" s="200" t="s">
        <v>19</v>
      </c>
      <c r="F471" s="201" t="s">
        <v>4193</v>
      </c>
      <c r="G471" s="199"/>
      <c r="H471" s="200" t="s">
        <v>19</v>
      </c>
      <c r="I471" s="202"/>
      <c r="J471" s="199"/>
      <c r="K471" s="199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189</v>
      </c>
      <c r="AU471" s="207" t="s">
        <v>85</v>
      </c>
      <c r="AV471" s="12" t="s">
        <v>83</v>
      </c>
      <c r="AW471" s="12" t="s">
        <v>35</v>
      </c>
      <c r="AX471" s="12" t="s">
        <v>75</v>
      </c>
      <c r="AY471" s="207" t="s">
        <v>178</v>
      </c>
    </row>
    <row r="472" spans="2:65" s="12" customFormat="1" ht="11.25">
      <c r="B472" s="198"/>
      <c r="C472" s="199"/>
      <c r="D472" s="195" t="s">
        <v>189</v>
      </c>
      <c r="E472" s="200" t="s">
        <v>19</v>
      </c>
      <c r="F472" s="201" t="s">
        <v>380</v>
      </c>
      <c r="G472" s="199"/>
      <c r="H472" s="200" t="s">
        <v>19</v>
      </c>
      <c r="I472" s="202"/>
      <c r="J472" s="199"/>
      <c r="K472" s="199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189</v>
      </c>
      <c r="AU472" s="207" t="s">
        <v>85</v>
      </c>
      <c r="AV472" s="12" t="s">
        <v>83</v>
      </c>
      <c r="AW472" s="12" t="s">
        <v>35</v>
      </c>
      <c r="AX472" s="12" t="s">
        <v>75</v>
      </c>
      <c r="AY472" s="207" t="s">
        <v>178</v>
      </c>
    </row>
    <row r="473" spans="2:65" s="13" customFormat="1" ht="11.25">
      <c r="B473" s="208"/>
      <c r="C473" s="209"/>
      <c r="D473" s="195" t="s">
        <v>189</v>
      </c>
      <c r="E473" s="210" t="s">
        <v>19</v>
      </c>
      <c r="F473" s="211" t="s">
        <v>6386</v>
      </c>
      <c r="G473" s="209"/>
      <c r="H473" s="212">
        <v>241.875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189</v>
      </c>
      <c r="AU473" s="218" t="s">
        <v>85</v>
      </c>
      <c r="AV473" s="13" t="s">
        <v>85</v>
      </c>
      <c r="AW473" s="13" t="s">
        <v>35</v>
      </c>
      <c r="AX473" s="13" t="s">
        <v>75</v>
      </c>
      <c r="AY473" s="218" t="s">
        <v>178</v>
      </c>
    </row>
    <row r="474" spans="2:65" s="12" customFormat="1" ht="11.25">
      <c r="B474" s="198"/>
      <c r="C474" s="199"/>
      <c r="D474" s="195" t="s">
        <v>189</v>
      </c>
      <c r="E474" s="200" t="s">
        <v>19</v>
      </c>
      <c r="F474" s="201" t="s">
        <v>385</v>
      </c>
      <c r="G474" s="199"/>
      <c r="H474" s="200" t="s">
        <v>19</v>
      </c>
      <c r="I474" s="202"/>
      <c r="J474" s="199"/>
      <c r="K474" s="199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189</v>
      </c>
      <c r="AU474" s="207" t="s">
        <v>85</v>
      </c>
      <c r="AV474" s="12" t="s">
        <v>83</v>
      </c>
      <c r="AW474" s="12" t="s">
        <v>35</v>
      </c>
      <c r="AX474" s="12" t="s">
        <v>75</v>
      </c>
      <c r="AY474" s="207" t="s">
        <v>178</v>
      </c>
    </row>
    <row r="475" spans="2:65" s="12" customFormat="1" ht="11.25">
      <c r="B475" s="198"/>
      <c r="C475" s="199"/>
      <c r="D475" s="195" t="s">
        <v>189</v>
      </c>
      <c r="E475" s="200" t="s">
        <v>19</v>
      </c>
      <c r="F475" s="201" t="s">
        <v>386</v>
      </c>
      <c r="G475" s="199"/>
      <c r="H475" s="200" t="s">
        <v>19</v>
      </c>
      <c r="I475" s="202"/>
      <c r="J475" s="199"/>
      <c r="K475" s="199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189</v>
      </c>
      <c r="AU475" s="207" t="s">
        <v>85</v>
      </c>
      <c r="AV475" s="12" t="s">
        <v>83</v>
      </c>
      <c r="AW475" s="12" t="s">
        <v>35</v>
      </c>
      <c r="AX475" s="12" t="s">
        <v>75</v>
      </c>
      <c r="AY475" s="207" t="s">
        <v>178</v>
      </c>
    </row>
    <row r="476" spans="2:65" s="13" customFormat="1" ht="11.25">
      <c r="B476" s="208"/>
      <c r="C476" s="209"/>
      <c r="D476" s="195" t="s">
        <v>189</v>
      </c>
      <c r="E476" s="210" t="s">
        <v>19</v>
      </c>
      <c r="F476" s="211" t="s">
        <v>6387</v>
      </c>
      <c r="G476" s="209"/>
      <c r="H476" s="212">
        <v>7.57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189</v>
      </c>
      <c r="AU476" s="218" t="s">
        <v>85</v>
      </c>
      <c r="AV476" s="13" t="s">
        <v>85</v>
      </c>
      <c r="AW476" s="13" t="s">
        <v>35</v>
      </c>
      <c r="AX476" s="13" t="s">
        <v>75</v>
      </c>
      <c r="AY476" s="218" t="s">
        <v>178</v>
      </c>
    </row>
    <row r="477" spans="2:65" s="14" customFormat="1" ht="11.25">
      <c r="B477" s="219"/>
      <c r="C477" s="220"/>
      <c r="D477" s="195" t="s">
        <v>189</v>
      </c>
      <c r="E477" s="221" t="s">
        <v>19</v>
      </c>
      <c r="F477" s="222" t="s">
        <v>258</v>
      </c>
      <c r="G477" s="220"/>
      <c r="H477" s="223">
        <v>249.44499999999999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189</v>
      </c>
      <c r="AU477" s="229" t="s">
        <v>85</v>
      </c>
      <c r="AV477" s="14" t="s">
        <v>185</v>
      </c>
      <c r="AW477" s="14" t="s">
        <v>35</v>
      </c>
      <c r="AX477" s="14" t="s">
        <v>83</v>
      </c>
      <c r="AY477" s="229" t="s">
        <v>178</v>
      </c>
    </row>
    <row r="478" spans="2:65" s="1" customFormat="1" ht="16.5" customHeight="1">
      <c r="B478" s="35"/>
      <c r="C478" s="183" t="s">
        <v>575</v>
      </c>
      <c r="D478" s="183" t="s">
        <v>180</v>
      </c>
      <c r="E478" s="184" t="s">
        <v>4199</v>
      </c>
      <c r="F478" s="185" t="s">
        <v>4200</v>
      </c>
      <c r="G478" s="186" t="s">
        <v>362</v>
      </c>
      <c r="H478" s="187">
        <v>46.762</v>
      </c>
      <c r="I478" s="188"/>
      <c r="J478" s="189">
        <f>ROUND(I478*H478,2)</f>
        <v>0</v>
      </c>
      <c r="K478" s="185" t="s">
        <v>184</v>
      </c>
      <c r="L478" s="39"/>
      <c r="M478" s="190" t="s">
        <v>19</v>
      </c>
      <c r="N478" s="191" t="s">
        <v>46</v>
      </c>
      <c r="O478" s="61"/>
      <c r="P478" s="192">
        <f>O478*H478</f>
        <v>0</v>
      </c>
      <c r="Q478" s="192">
        <v>0</v>
      </c>
      <c r="R478" s="192">
        <f>Q478*H478</f>
        <v>0</v>
      </c>
      <c r="S478" s="192">
        <v>0</v>
      </c>
      <c r="T478" s="193">
        <f>S478*H478</f>
        <v>0</v>
      </c>
      <c r="AR478" s="18" t="s">
        <v>185</v>
      </c>
      <c r="AT478" s="18" t="s">
        <v>180</v>
      </c>
      <c r="AU478" s="18" t="s">
        <v>85</v>
      </c>
      <c r="AY478" s="18" t="s">
        <v>178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18" t="s">
        <v>83</v>
      </c>
      <c r="BK478" s="194">
        <f>ROUND(I478*H478,2)</f>
        <v>0</v>
      </c>
      <c r="BL478" s="18" t="s">
        <v>185</v>
      </c>
      <c r="BM478" s="18" t="s">
        <v>6388</v>
      </c>
    </row>
    <row r="479" spans="2:65" s="1" customFormat="1" ht="11.25">
      <c r="B479" s="35"/>
      <c r="C479" s="36"/>
      <c r="D479" s="195" t="s">
        <v>187</v>
      </c>
      <c r="E479" s="36"/>
      <c r="F479" s="196" t="s">
        <v>4202</v>
      </c>
      <c r="G479" s="36"/>
      <c r="H479" s="36"/>
      <c r="I479" s="113"/>
      <c r="J479" s="36"/>
      <c r="K479" s="36"/>
      <c r="L479" s="39"/>
      <c r="M479" s="197"/>
      <c r="N479" s="61"/>
      <c r="O479" s="61"/>
      <c r="P479" s="61"/>
      <c r="Q479" s="61"/>
      <c r="R479" s="61"/>
      <c r="S479" s="61"/>
      <c r="T479" s="62"/>
      <c r="AT479" s="18" t="s">
        <v>187</v>
      </c>
      <c r="AU479" s="18" t="s">
        <v>85</v>
      </c>
    </row>
    <row r="480" spans="2:65" s="12" customFormat="1" ht="11.25">
      <c r="B480" s="198"/>
      <c r="C480" s="199"/>
      <c r="D480" s="195" t="s">
        <v>189</v>
      </c>
      <c r="E480" s="200" t="s">
        <v>19</v>
      </c>
      <c r="F480" s="201" t="s">
        <v>4203</v>
      </c>
      <c r="G480" s="199"/>
      <c r="H480" s="200" t="s">
        <v>19</v>
      </c>
      <c r="I480" s="202"/>
      <c r="J480" s="199"/>
      <c r="K480" s="199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189</v>
      </c>
      <c r="AU480" s="207" t="s">
        <v>85</v>
      </c>
      <c r="AV480" s="12" t="s">
        <v>83</v>
      </c>
      <c r="AW480" s="12" t="s">
        <v>35</v>
      </c>
      <c r="AX480" s="12" t="s">
        <v>75</v>
      </c>
      <c r="AY480" s="207" t="s">
        <v>178</v>
      </c>
    </row>
    <row r="481" spans="2:65" s="13" customFormat="1" ht="11.25">
      <c r="B481" s="208"/>
      <c r="C481" s="209"/>
      <c r="D481" s="195" t="s">
        <v>189</v>
      </c>
      <c r="E481" s="210" t="s">
        <v>19</v>
      </c>
      <c r="F481" s="211" t="s">
        <v>6371</v>
      </c>
      <c r="G481" s="209"/>
      <c r="H481" s="212">
        <v>8.9030000000000005</v>
      </c>
      <c r="I481" s="213"/>
      <c r="J481" s="209"/>
      <c r="K481" s="209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189</v>
      </c>
      <c r="AU481" s="218" t="s">
        <v>85</v>
      </c>
      <c r="AV481" s="13" t="s">
        <v>85</v>
      </c>
      <c r="AW481" s="13" t="s">
        <v>35</v>
      </c>
      <c r="AX481" s="13" t="s">
        <v>75</v>
      </c>
      <c r="AY481" s="218" t="s">
        <v>178</v>
      </c>
    </row>
    <row r="482" spans="2:65" s="13" customFormat="1" ht="11.25">
      <c r="B482" s="208"/>
      <c r="C482" s="209"/>
      <c r="D482" s="195" t="s">
        <v>189</v>
      </c>
      <c r="E482" s="210" t="s">
        <v>19</v>
      </c>
      <c r="F482" s="211" t="s">
        <v>6372</v>
      </c>
      <c r="G482" s="209"/>
      <c r="H482" s="212">
        <v>8.2940000000000005</v>
      </c>
      <c r="I482" s="213"/>
      <c r="J482" s="209"/>
      <c r="K482" s="209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189</v>
      </c>
      <c r="AU482" s="218" t="s">
        <v>85</v>
      </c>
      <c r="AV482" s="13" t="s">
        <v>85</v>
      </c>
      <c r="AW482" s="13" t="s">
        <v>35</v>
      </c>
      <c r="AX482" s="13" t="s">
        <v>75</v>
      </c>
      <c r="AY482" s="218" t="s">
        <v>178</v>
      </c>
    </row>
    <row r="483" spans="2:65" s="15" customFormat="1" ht="11.25">
      <c r="B483" s="230"/>
      <c r="C483" s="231"/>
      <c r="D483" s="195" t="s">
        <v>189</v>
      </c>
      <c r="E483" s="232" t="s">
        <v>19</v>
      </c>
      <c r="F483" s="233" t="s">
        <v>274</v>
      </c>
      <c r="G483" s="231"/>
      <c r="H483" s="234">
        <v>17.196999999999999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189</v>
      </c>
      <c r="AU483" s="240" t="s">
        <v>85</v>
      </c>
      <c r="AV483" s="15" t="s">
        <v>198</v>
      </c>
      <c r="AW483" s="15" t="s">
        <v>35</v>
      </c>
      <c r="AX483" s="15" t="s">
        <v>75</v>
      </c>
      <c r="AY483" s="240" t="s">
        <v>178</v>
      </c>
    </row>
    <row r="484" spans="2:65" s="12" customFormat="1" ht="11.25">
      <c r="B484" s="198"/>
      <c r="C484" s="199"/>
      <c r="D484" s="195" t="s">
        <v>189</v>
      </c>
      <c r="E484" s="200" t="s">
        <v>19</v>
      </c>
      <c r="F484" s="201" t="s">
        <v>4204</v>
      </c>
      <c r="G484" s="199"/>
      <c r="H484" s="200" t="s">
        <v>19</v>
      </c>
      <c r="I484" s="202"/>
      <c r="J484" s="199"/>
      <c r="K484" s="199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189</v>
      </c>
      <c r="AU484" s="207" t="s">
        <v>85</v>
      </c>
      <c r="AV484" s="12" t="s">
        <v>83</v>
      </c>
      <c r="AW484" s="12" t="s">
        <v>35</v>
      </c>
      <c r="AX484" s="12" t="s">
        <v>75</v>
      </c>
      <c r="AY484" s="207" t="s">
        <v>178</v>
      </c>
    </row>
    <row r="485" spans="2:65" s="13" customFormat="1" ht="11.25">
      <c r="B485" s="208"/>
      <c r="C485" s="209"/>
      <c r="D485" s="195" t="s">
        <v>189</v>
      </c>
      <c r="E485" s="210" t="s">
        <v>19</v>
      </c>
      <c r="F485" s="211" t="s">
        <v>6377</v>
      </c>
      <c r="G485" s="209"/>
      <c r="H485" s="212">
        <v>26.875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189</v>
      </c>
      <c r="AU485" s="218" t="s">
        <v>85</v>
      </c>
      <c r="AV485" s="13" t="s">
        <v>85</v>
      </c>
      <c r="AW485" s="13" t="s">
        <v>35</v>
      </c>
      <c r="AX485" s="13" t="s">
        <v>75</v>
      </c>
      <c r="AY485" s="218" t="s">
        <v>178</v>
      </c>
    </row>
    <row r="486" spans="2:65" s="13" customFormat="1" ht="11.25">
      <c r="B486" s="208"/>
      <c r="C486" s="209"/>
      <c r="D486" s="195" t="s">
        <v>189</v>
      </c>
      <c r="E486" s="210" t="s">
        <v>19</v>
      </c>
      <c r="F486" s="211" t="s">
        <v>6378</v>
      </c>
      <c r="G486" s="209"/>
      <c r="H486" s="212">
        <v>1.1759999999999999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189</v>
      </c>
      <c r="AU486" s="218" t="s">
        <v>85</v>
      </c>
      <c r="AV486" s="13" t="s">
        <v>85</v>
      </c>
      <c r="AW486" s="13" t="s">
        <v>35</v>
      </c>
      <c r="AX486" s="13" t="s">
        <v>75</v>
      </c>
      <c r="AY486" s="218" t="s">
        <v>178</v>
      </c>
    </row>
    <row r="487" spans="2:65" s="13" customFormat="1" ht="11.25">
      <c r="B487" s="208"/>
      <c r="C487" s="209"/>
      <c r="D487" s="195" t="s">
        <v>189</v>
      </c>
      <c r="E487" s="210" t="s">
        <v>19</v>
      </c>
      <c r="F487" s="211" t="s">
        <v>6379</v>
      </c>
      <c r="G487" s="209"/>
      <c r="H487" s="212">
        <v>1.514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189</v>
      </c>
      <c r="AU487" s="218" t="s">
        <v>85</v>
      </c>
      <c r="AV487" s="13" t="s">
        <v>85</v>
      </c>
      <c r="AW487" s="13" t="s">
        <v>35</v>
      </c>
      <c r="AX487" s="13" t="s">
        <v>75</v>
      </c>
      <c r="AY487" s="218" t="s">
        <v>178</v>
      </c>
    </row>
    <row r="488" spans="2:65" s="14" customFormat="1" ht="11.25">
      <c r="B488" s="219"/>
      <c r="C488" s="220"/>
      <c r="D488" s="195" t="s">
        <v>189</v>
      </c>
      <c r="E488" s="221" t="s">
        <v>19</v>
      </c>
      <c r="F488" s="222" t="s">
        <v>258</v>
      </c>
      <c r="G488" s="220"/>
      <c r="H488" s="223">
        <v>46.762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189</v>
      </c>
      <c r="AU488" s="229" t="s">
        <v>85</v>
      </c>
      <c r="AV488" s="14" t="s">
        <v>185</v>
      </c>
      <c r="AW488" s="14" t="s">
        <v>35</v>
      </c>
      <c r="AX488" s="14" t="s">
        <v>83</v>
      </c>
      <c r="AY488" s="229" t="s">
        <v>178</v>
      </c>
    </row>
    <row r="489" spans="2:65" s="1" customFormat="1" ht="16.5" customHeight="1">
      <c r="B489" s="35"/>
      <c r="C489" s="183" t="s">
        <v>582</v>
      </c>
      <c r="D489" s="183" t="s">
        <v>180</v>
      </c>
      <c r="E489" s="184" t="s">
        <v>4205</v>
      </c>
      <c r="F489" s="185" t="s">
        <v>395</v>
      </c>
      <c r="G489" s="186" t="s">
        <v>362</v>
      </c>
      <c r="H489" s="187">
        <v>35.777999999999999</v>
      </c>
      <c r="I489" s="188"/>
      <c r="J489" s="189">
        <f>ROUND(I489*H489,2)</f>
        <v>0</v>
      </c>
      <c r="K489" s="185" t="s">
        <v>184</v>
      </c>
      <c r="L489" s="39"/>
      <c r="M489" s="190" t="s">
        <v>19</v>
      </c>
      <c r="N489" s="191" t="s">
        <v>46</v>
      </c>
      <c r="O489" s="61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AR489" s="18" t="s">
        <v>185</v>
      </c>
      <c r="AT489" s="18" t="s">
        <v>180</v>
      </c>
      <c r="AU489" s="18" t="s">
        <v>85</v>
      </c>
      <c r="AY489" s="18" t="s">
        <v>178</v>
      </c>
      <c r="BE489" s="194">
        <f>IF(N489="základní",J489,0)</f>
        <v>0</v>
      </c>
      <c r="BF489" s="194">
        <f>IF(N489="snížená",J489,0)</f>
        <v>0</v>
      </c>
      <c r="BG489" s="194">
        <f>IF(N489="zákl. přenesená",J489,0)</f>
        <v>0</v>
      </c>
      <c r="BH489" s="194">
        <f>IF(N489="sníž. přenesená",J489,0)</f>
        <v>0</v>
      </c>
      <c r="BI489" s="194">
        <f>IF(N489="nulová",J489,0)</f>
        <v>0</v>
      </c>
      <c r="BJ489" s="18" t="s">
        <v>83</v>
      </c>
      <c r="BK489" s="194">
        <f>ROUND(I489*H489,2)</f>
        <v>0</v>
      </c>
      <c r="BL489" s="18" t="s">
        <v>185</v>
      </c>
      <c r="BM489" s="18" t="s">
        <v>6389</v>
      </c>
    </row>
    <row r="490" spans="2:65" s="1" customFormat="1" ht="11.25">
      <c r="B490" s="35"/>
      <c r="C490" s="36"/>
      <c r="D490" s="195" t="s">
        <v>187</v>
      </c>
      <c r="E490" s="36"/>
      <c r="F490" s="196" t="s">
        <v>397</v>
      </c>
      <c r="G490" s="36"/>
      <c r="H490" s="36"/>
      <c r="I490" s="113"/>
      <c r="J490" s="36"/>
      <c r="K490" s="36"/>
      <c r="L490" s="39"/>
      <c r="M490" s="197"/>
      <c r="N490" s="61"/>
      <c r="O490" s="61"/>
      <c r="P490" s="61"/>
      <c r="Q490" s="61"/>
      <c r="R490" s="61"/>
      <c r="S490" s="61"/>
      <c r="T490" s="62"/>
      <c r="AT490" s="18" t="s">
        <v>187</v>
      </c>
      <c r="AU490" s="18" t="s">
        <v>85</v>
      </c>
    </row>
    <row r="491" spans="2:65" s="13" customFormat="1" ht="11.25">
      <c r="B491" s="208"/>
      <c r="C491" s="209"/>
      <c r="D491" s="195" t="s">
        <v>189</v>
      </c>
      <c r="E491" s="210" t="s">
        <v>19</v>
      </c>
      <c r="F491" s="211" t="s">
        <v>6371</v>
      </c>
      <c r="G491" s="209"/>
      <c r="H491" s="212">
        <v>8.9030000000000005</v>
      </c>
      <c r="I491" s="213"/>
      <c r="J491" s="209"/>
      <c r="K491" s="209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189</v>
      </c>
      <c r="AU491" s="218" t="s">
        <v>85</v>
      </c>
      <c r="AV491" s="13" t="s">
        <v>85</v>
      </c>
      <c r="AW491" s="13" t="s">
        <v>35</v>
      </c>
      <c r="AX491" s="13" t="s">
        <v>75</v>
      </c>
      <c r="AY491" s="218" t="s">
        <v>178</v>
      </c>
    </row>
    <row r="492" spans="2:65" s="13" customFormat="1" ht="11.25">
      <c r="B492" s="208"/>
      <c r="C492" s="209"/>
      <c r="D492" s="195" t="s">
        <v>189</v>
      </c>
      <c r="E492" s="210" t="s">
        <v>19</v>
      </c>
      <c r="F492" s="211" t="s">
        <v>6377</v>
      </c>
      <c r="G492" s="209"/>
      <c r="H492" s="212">
        <v>26.875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189</v>
      </c>
      <c r="AU492" s="218" t="s">
        <v>85</v>
      </c>
      <c r="AV492" s="13" t="s">
        <v>85</v>
      </c>
      <c r="AW492" s="13" t="s">
        <v>35</v>
      </c>
      <c r="AX492" s="13" t="s">
        <v>75</v>
      </c>
      <c r="AY492" s="218" t="s">
        <v>178</v>
      </c>
    </row>
    <row r="493" spans="2:65" s="14" customFormat="1" ht="11.25">
      <c r="B493" s="219"/>
      <c r="C493" s="220"/>
      <c r="D493" s="195" t="s">
        <v>189</v>
      </c>
      <c r="E493" s="221" t="s">
        <v>19</v>
      </c>
      <c r="F493" s="222" t="s">
        <v>258</v>
      </c>
      <c r="G493" s="220"/>
      <c r="H493" s="223">
        <v>35.777999999999999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189</v>
      </c>
      <c r="AU493" s="229" t="s">
        <v>85</v>
      </c>
      <c r="AV493" s="14" t="s">
        <v>185</v>
      </c>
      <c r="AW493" s="14" t="s">
        <v>35</v>
      </c>
      <c r="AX493" s="14" t="s">
        <v>83</v>
      </c>
      <c r="AY493" s="229" t="s">
        <v>178</v>
      </c>
    </row>
    <row r="494" spans="2:65" s="1" customFormat="1" ht="16.5" customHeight="1">
      <c r="B494" s="35"/>
      <c r="C494" s="183" t="s">
        <v>590</v>
      </c>
      <c r="D494" s="183" t="s">
        <v>180</v>
      </c>
      <c r="E494" s="184" t="s">
        <v>424</v>
      </c>
      <c r="F494" s="185" t="s">
        <v>425</v>
      </c>
      <c r="G494" s="186" t="s">
        <v>362</v>
      </c>
      <c r="H494" s="187">
        <v>8.2940000000000005</v>
      </c>
      <c r="I494" s="188"/>
      <c r="J494" s="189">
        <f>ROUND(I494*H494,2)</f>
        <v>0</v>
      </c>
      <c r="K494" s="185" t="s">
        <v>184</v>
      </c>
      <c r="L494" s="39"/>
      <c r="M494" s="190" t="s">
        <v>19</v>
      </c>
      <c r="N494" s="191" t="s">
        <v>46</v>
      </c>
      <c r="O494" s="61"/>
      <c r="P494" s="192">
        <f>O494*H494</f>
        <v>0</v>
      </c>
      <c r="Q494" s="192">
        <v>0</v>
      </c>
      <c r="R494" s="192">
        <f>Q494*H494</f>
        <v>0</v>
      </c>
      <c r="S494" s="192">
        <v>0</v>
      </c>
      <c r="T494" s="193">
        <f>S494*H494</f>
        <v>0</v>
      </c>
      <c r="AR494" s="18" t="s">
        <v>185</v>
      </c>
      <c r="AT494" s="18" t="s">
        <v>180</v>
      </c>
      <c r="AU494" s="18" t="s">
        <v>85</v>
      </c>
      <c r="AY494" s="18" t="s">
        <v>178</v>
      </c>
      <c r="BE494" s="194">
        <f>IF(N494="základní",J494,0)</f>
        <v>0</v>
      </c>
      <c r="BF494" s="194">
        <f>IF(N494="snížená",J494,0)</f>
        <v>0</v>
      </c>
      <c r="BG494" s="194">
        <f>IF(N494="zákl. přenesená",J494,0)</f>
        <v>0</v>
      </c>
      <c r="BH494" s="194">
        <f>IF(N494="sníž. přenesená",J494,0)</f>
        <v>0</v>
      </c>
      <c r="BI494" s="194">
        <f>IF(N494="nulová",J494,0)</f>
        <v>0</v>
      </c>
      <c r="BJ494" s="18" t="s">
        <v>83</v>
      </c>
      <c r="BK494" s="194">
        <f>ROUND(I494*H494,2)</f>
        <v>0</v>
      </c>
      <c r="BL494" s="18" t="s">
        <v>185</v>
      </c>
      <c r="BM494" s="18" t="s">
        <v>6390</v>
      </c>
    </row>
    <row r="495" spans="2:65" s="1" customFormat="1" ht="11.25">
      <c r="B495" s="35"/>
      <c r="C495" s="36"/>
      <c r="D495" s="195" t="s">
        <v>187</v>
      </c>
      <c r="E495" s="36"/>
      <c r="F495" s="196" t="s">
        <v>427</v>
      </c>
      <c r="G495" s="36"/>
      <c r="H495" s="36"/>
      <c r="I495" s="113"/>
      <c r="J495" s="36"/>
      <c r="K495" s="36"/>
      <c r="L495" s="39"/>
      <c r="M495" s="197"/>
      <c r="N495" s="61"/>
      <c r="O495" s="61"/>
      <c r="P495" s="61"/>
      <c r="Q495" s="61"/>
      <c r="R495" s="61"/>
      <c r="S495" s="61"/>
      <c r="T495" s="62"/>
      <c r="AT495" s="18" t="s">
        <v>187</v>
      </c>
      <c r="AU495" s="18" t="s">
        <v>85</v>
      </c>
    </row>
    <row r="496" spans="2:65" s="13" customFormat="1" ht="11.25">
      <c r="B496" s="208"/>
      <c r="C496" s="209"/>
      <c r="D496" s="195" t="s">
        <v>189</v>
      </c>
      <c r="E496" s="210" t="s">
        <v>19</v>
      </c>
      <c r="F496" s="211" t="s">
        <v>6372</v>
      </c>
      <c r="G496" s="209"/>
      <c r="H496" s="212">
        <v>8.2940000000000005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189</v>
      </c>
      <c r="AU496" s="218" t="s">
        <v>85</v>
      </c>
      <c r="AV496" s="13" t="s">
        <v>85</v>
      </c>
      <c r="AW496" s="13" t="s">
        <v>35</v>
      </c>
      <c r="AX496" s="13" t="s">
        <v>83</v>
      </c>
      <c r="AY496" s="218" t="s">
        <v>178</v>
      </c>
    </row>
    <row r="497" spans="2:65" s="11" customFormat="1" ht="22.9" customHeight="1">
      <c r="B497" s="167"/>
      <c r="C497" s="168"/>
      <c r="D497" s="169" t="s">
        <v>74</v>
      </c>
      <c r="E497" s="181" t="s">
        <v>1768</v>
      </c>
      <c r="F497" s="181" t="s">
        <v>1769</v>
      </c>
      <c r="G497" s="168"/>
      <c r="H497" s="168"/>
      <c r="I497" s="171"/>
      <c r="J497" s="182">
        <f>BK497</f>
        <v>0</v>
      </c>
      <c r="K497" s="168"/>
      <c r="L497" s="173"/>
      <c r="M497" s="174"/>
      <c r="N497" s="175"/>
      <c r="O497" s="175"/>
      <c r="P497" s="176">
        <f>SUM(P498:P499)</f>
        <v>0</v>
      </c>
      <c r="Q497" s="175"/>
      <c r="R497" s="176">
        <f>SUM(R498:R499)</f>
        <v>0</v>
      </c>
      <c r="S497" s="175"/>
      <c r="T497" s="177">
        <f>SUM(T498:T499)</f>
        <v>0</v>
      </c>
      <c r="AR497" s="178" t="s">
        <v>83</v>
      </c>
      <c r="AT497" s="179" t="s">
        <v>74</v>
      </c>
      <c r="AU497" s="179" t="s">
        <v>83</v>
      </c>
      <c r="AY497" s="178" t="s">
        <v>178</v>
      </c>
      <c r="BK497" s="180">
        <f>SUM(BK498:BK499)</f>
        <v>0</v>
      </c>
    </row>
    <row r="498" spans="2:65" s="1" customFormat="1" ht="16.5" customHeight="1">
      <c r="B498" s="35"/>
      <c r="C498" s="183" t="s">
        <v>600</v>
      </c>
      <c r="D498" s="183" t="s">
        <v>180</v>
      </c>
      <c r="E498" s="184" t="s">
        <v>6391</v>
      </c>
      <c r="F498" s="185" t="s">
        <v>6392</v>
      </c>
      <c r="G498" s="186" t="s">
        <v>362</v>
      </c>
      <c r="H498" s="187">
        <v>141.196</v>
      </c>
      <c r="I498" s="188"/>
      <c r="J498" s="189">
        <f>ROUND(I498*H498,2)</f>
        <v>0</v>
      </c>
      <c r="K498" s="185" t="s">
        <v>184</v>
      </c>
      <c r="L498" s="39"/>
      <c r="M498" s="190" t="s">
        <v>19</v>
      </c>
      <c r="N498" s="191" t="s">
        <v>46</v>
      </c>
      <c r="O498" s="61"/>
      <c r="P498" s="192">
        <f>O498*H498</f>
        <v>0</v>
      </c>
      <c r="Q498" s="192">
        <v>0</v>
      </c>
      <c r="R498" s="192">
        <f>Q498*H498</f>
        <v>0</v>
      </c>
      <c r="S498" s="192">
        <v>0</v>
      </c>
      <c r="T498" s="193">
        <f>S498*H498</f>
        <v>0</v>
      </c>
      <c r="AR498" s="18" t="s">
        <v>185</v>
      </c>
      <c r="AT498" s="18" t="s">
        <v>180</v>
      </c>
      <c r="AU498" s="18" t="s">
        <v>85</v>
      </c>
      <c r="AY498" s="18" t="s">
        <v>178</v>
      </c>
      <c r="BE498" s="194">
        <f>IF(N498="základní",J498,0)</f>
        <v>0</v>
      </c>
      <c r="BF498" s="194">
        <f>IF(N498="snížená",J498,0)</f>
        <v>0</v>
      </c>
      <c r="BG498" s="194">
        <f>IF(N498="zákl. přenesená",J498,0)</f>
        <v>0</v>
      </c>
      <c r="BH498" s="194">
        <f>IF(N498="sníž. přenesená",J498,0)</f>
        <v>0</v>
      </c>
      <c r="BI498" s="194">
        <f>IF(N498="nulová",J498,0)</f>
        <v>0</v>
      </c>
      <c r="BJ498" s="18" t="s">
        <v>83</v>
      </c>
      <c r="BK498" s="194">
        <f>ROUND(I498*H498,2)</f>
        <v>0</v>
      </c>
      <c r="BL498" s="18" t="s">
        <v>185</v>
      </c>
      <c r="BM498" s="18" t="s">
        <v>6393</v>
      </c>
    </row>
    <row r="499" spans="2:65" s="1" customFormat="1" ht="11.25">
      <c r="B499" s="35"/>
      <c r="C499" s="36"/>
      <c r="D499" s="195" t="s">
        <v>187</v>
      </c>
      <c r="E499" s="36"/>
      <c r="F499" s="196" t="s">
        <v>6394</v>
      </c>
      <c r="G499" s="36"/>
      <c r="H499" s="36"/>
      <c r="I499" s="113"/>
      <c r="J499" s="36"/>
      <c r="K499" s="36"/>
      <c r="L499" s="39"/>
      <c r="M499" s="197"/>
      <c r="N499" s="61"/>
      <c r="O499" s="61"/>
      <c r="P499" s="61"/>
      <c r="Q499" s="61"/>
      <c r="R499" s="61"/>
      <c r="S499" s="61"/>
      <c r="T499" s="62"/>
      <c r="AT499" s="18" t="s">
        <v>187</v>
      </c>
      <c r="AU499" s="18" t="s">
        <v>85</v>
      </c>
    </row>
    <row r="500" spans="2:65" s="11" customFormat="1" ht="25.9" customHeight="1">
      <c r="B500" s="167"/>
      <c r="C500" s="168"/>
      <c r="D500" s="169" t="s">
        <v>74</v>
      </c>
      <c r="E500" s="170" t="s">
        <v>428</v>
      </c>
      <c r="F500" s="170" t="s">
        <v>429</v>
      </c>
      <c r="G500" s="168"/>
      <c r="H500" s="168"/>
      <c r="I500" s="171"/>
      <c r="J500" s="172">
        <f>BK500</f>
        <v>0</v>
      </c>
      <c r="K500" s="168"/>
      <c r="L500" s="173"/>
      <c r="M500" s="174"/>
      <c r="N500" s="175"/>
      <c r="O500" s="175"/>
      <c r="P500" s="176">
        <f>P501+P527+P612</f>
        <v>0</v>
      </c>
      <c r="Q500" s="175"/>
      <c r="R500" s="176">
        <f>R501+R527+R612</f>
        <v>1.32882082</v>
      </c>
      <c r="S500" s="175"/>
      <c r="T500" s="177">
        <f>T501+T527+T612</f>
        <v>1.5136000000000003</v>
      </c>
      <c r="AR500" s="178" t="s">
        <v>85</v>
      </c>
      <c r="AT500" s="179" t="s">
        <v>74</v>
      </c>
      <c r="AU500" s="179" t="s">
        <v>75</v>
      </c>
      <c r="AY500" s="178" t="s">
        <v>178</v>
      </c>
      <c r="BK500" s="180">
        <f>BK501+BK527+BK612</f>
        <v>0</v>
      </c>
    </row>
    <row r="501" spans="2:65" s="11" customFormat="1" ht="22.9" customHeight="1">
      <c r="B501" s="167"/>
      <c r="C501" s="168"/>
      <c r="D501" s="169" t="s">
        <v>74</v>
      </c>
      <c r="E501" s="181" t="s">
        <v>524</v>
      </c>
      <c r="F501" s="181" t="s">
        <v>525</v>
      </c>
      <c r="G501" s="168"/>
      <c r="H501" s="168"/>
      <c r="I501" s="171"/>
      <c r="J501" s="182">
        <f>BK501</f>
        <v>0</v>
      </c>
      <c r="K501" s="168"/>
      <c r="L501" s="173"/>
      <c r="M501" s="174"/>
      <c r="N501" s="175"/>
      <c r="O501" s="175"/>
      <c r="P501" s="176">
        <f>SUM(P502:P526)</f>
        <v>0</v>
      </c>
      <c r="Q501" s="175"/>
      <c r="R501" s="176">
        <f>SUM(R502:R526)</f>
        <v>0.31950000000000001</v>
      </c>
      <c r="S501" s="175"/>
      <c r="T501" s="177">
        <f>SUM(T502:T526)</f>
        <v>0</v>
      </c>
      <c r="AR501" s="178" t="s">
        <v>85</v>
      </c>
      <c r="AT501" s="179" t="s">
        <v>74</v>
      </c>
      <c r="AU501" s="179" t="s">
        <v>83</v>
      </c>
      <c r="AY501" s="178" t="s">
        <v>178</v>
      </c>
      <c r="BK501" s="180">
        <f>SUM(BK502:BK526)</f>
        <v>0</v>
      </c>
    </row>
    <row r="502" spans="2:65" s="1" customFormat="1" ht="16.5" customHeight="1">
      <c r="B502" s="35"/>
      <c r="C502" s="183" t="s">
        <v>1127</v>
      </c>
      <c r="D502" s="183" t="s">
        <v>180</v>
      </c>
      <c r="E502" s="184" t="s">
        <v>4254</v>
      </c>
      <c r="F502" s="185" t="s">
        <v>4255</v>
      </c>
      <c r="G502" s="186" t="s">
        <v>496</v>
      </c>
      <c r="H502" s="187">
        <v>108.1</v>
      </c>
      <c r="I502" s="188"/>
      <c r="J502" s="189">
        <f>ROUND(I502*H502,2)</f>
        <v>0</v>
      </c>
      <c r="K502" s="185" t="s">
        <v>184</v>
      </c>
      <c r="L502" s="39"/>
      <c r="M502" s="190" t="s">
        <v>19</v>
      </c>
      <c r="N502" s="191" t="s">
        <v>46</v>
      </c>
      <c r="O502" s="61"/>
      <c r="P502" s="192">
        <f>O502*H502</f>
        <v>0</v>
      </c>
      <c r="Q502" s="192">
        <v>0</v>
      </c>
      <c r="R502" s="192">
        <f>Q502*H502</f>
        <v>0</v>
      </c>
      <c r="S502" s="192">
        <v>0</v>
      </c>
      <c r="T502" s="193">
        <f>S502*H502</f>
        <v>0</v>
      </c>
      <c r="AR502" s="18" t="s">
        <v>288</v>
      </c>
      <c r="AT502" s="18" t="s">
        <v>180</v>
      </c>
      <c r="AU502" s="18" t="s">
        <v>85</v>
      </c>
      <c r="AY502" s="18" t="s">
        <v>178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18" t="s">
        <v>83</v>
      </c>
      <c r="BK502" s="194">
        <f>ROUND(I502*H502,2)</f>
        <v>0</v>
      </c>
      <c r="BL502" s="18" t="s">
        <v>288</v>
      </c>
      <c r="BM502" s="18" t="s">
        <v>6395</v>
      </c>
    </row>
    <row r="503" spans="2:65" s="1" customFormat="1" ht="11.25">
      <c r="B503" s="35"/>
      <c r="C503" s="36"/>
      <c r="D503" s="195" t="s">
        <v>187</v>
      </c>
      <c r="E503" s="36"/>
      <c r="F503" s="196" t="s">
        <v>4257</v>
      </c>
      <c r="G503" s="36"/>
      <c r="H503" s="36"/>
      <c r="I503" s="113"/>
      <c r="J503" s="36"/>
      <c r="K503" s="36"/>
      <c r="L503" s="39"/>
      <c r="M503" s="197"/>
      <c r="N503" s="61"/>
      <c r="O503" s="61"/>
      <c r="P503" s="61"/>
      <c r="Q503" s="61"/>
      <c r="R503" s="61"/>
      <c r="S503" s="61"/>
      <c r="T503" s="62"/>
      <c r="AT503" s="18" t="s">
        <v>187</v>
      </c>
      <c r="AU503" s="18" t="s">
        <v>85</v>
      </c>
    </row>
    <row r="504" spans="2:65" s="12" customFormat="1" ht="11.25">
      <c r="B504" s="198"/>
      <c r="C504" s="199"/>
      <c r="D504" s="195" t="s">
        <v>189</v>
      </c>
      <c r="E504" s="200" t="s">
        <v>19</v>
      </c>
      <c r="F504" s="201" t="s">
        <v>6396</v>
      </c>
      <c r="G504" s="199"/>
      <c r="H504" s="200" t="s">
        <v>19</v>
      </c>
      <c r="I504" s="202"/>
      <c r="J504" s="199"/>
      <c r="K504" s="199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189</v>
      </c>
      <c r="AU504" s="207" t="s">
        <v>85</v>
      </c>
      <c r="AV504" s="12" t="s">
        <v>83</v>
      </c>
      <c r="AW504" s="12" t="s">
        <v>35</v>
      </c>
      <c r="AX504" s="12" t="s">
        <v>75</v>
      </c>
      <c r="AY504" s="207" t="s">
        <v>178</v>
      </c>
    </row>
    <row r="505" spans="2:65" s="12" customFormat="1" ht="11.25">
      <c r="B505" s="198"/>
      <c r="C505" s="199"/>
      <c r="D505" s="195" t="s">
        <v>189</v>
      </c>
      <c r="E505" s="200" t="s">
        <v>19</v>
      </c>
      <c r="F505" s="201" t="s">
        <v>6397</v>
      </c>
      <c r="G505" s="199"/>
      <c r="H505" s="200" t="s">
        <v>19</v>
      </c>
      <c r="I505" s="202"/>
      <c r="J505" s="199"/>
      <c r="K505" s="199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189</v>
      </c>
      <c r="AU505" s="207" t="s">
        <v>85</v>
      </c>
      <c r="AV505" s="12" t="s">
        <v>83</v>
      </c>
      <c r="AW505" s="12" t="s">
        <v>35</v>
      </c>
      <c r="AX505" s="12" t="s">
        <v>75</v>
      </c>
      <c r="AY505" s="207" t="s">
        <v>178</v>
      </c>
    </row>
    <row r="506" spans="2:65" s="12" customFormat="1" ht="11.25">
      <c r="B506" s="198"/>
      <c r="C506" s="199"/>
      <c r="D506" s="195" t="s">
        <v>189</v>
      </c>
      <c r="E506" s="200" t="s">
        <v>19</v>
      </c>
      <c r="F506" s="201" t="s">
        <v>6398</v>
      </c>
      <c r="G506" s="199"/>
      <c r="H506" s="200" t="s">
        <v>19</v>
      </c>
      <c r="I506" s="202"/>
      <c r="J506" s="199"/>
      <c r="K506" s="199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189</v>
      </c>
      <c r="AU506" s="207" t="s">
        <v>85</v>
      </c>
      <c r="AV506" s="12" t="s">
        <v>83</v>
      </c>
      <c r="AW506" s="12" t="s">
        <v>35</v>
      </c>
      <c r="AX506" s="12" t="s">
        <v>75</v>
      </c>
      <c r="AY506" s="207" t="s">
        <v>178</v>
      </c>
    </row>
    <row r="507" spans="2:65" s="13" customFormat="1" ht="11.25">
      <c r="B507" s="208"/>
      <c r="C507" s="209"/>
      <c r="D507" s="195" t="s">
        <v>189</v>
      </c>
      <c r="E507" s="210" t="s">
        <v>19</v>
      </c>
      <c r="F507" s="211" t="s">
        <v>6399</v>
      </c>
      <c r="G507" s="209"/>
      <c r="H507" s="212">
        <v>74.099999999999994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189</v>
      </c>
      <c r="AU507" s="218" t="s">
        <v>85</v>
      </c>
      <c r="AV507" s="13" t="s">
        <v>85</v>
      </c>
      <c r="AW507" s="13" t="s">
        <v>35</v>
      </c>
      <c r="AX507" s="13" t="s">
        <v>75</v>
      </c>
      <c r="AY507" s="218" t="s">
        <v>178</v>
      </c>
    </row>
    <row r="508" spans="2:65" s="12" customFormat="1" ht="11.25">
      <c r="B508" s="198"/>
      <c r="C508" s="199"/>
      <c r="D508" s="195" t="s">
        <v>189</v>
      </c>
      <c r="E508" s="200" t="s">
        <v>19</v>
      </c>
      <c r="F508" s="201" t="s">
        <v>6400</v>
      </c>
      <c r="G508" s="199"/>
      <c r="H508" s="200" t="s">
        <v>19</v>
      </c>
      <c r="I508" s="202"/>
      <c r="J508" s="199"/>
      <c r="K508" s="199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189</v>
      </c>
      <c r="AU508" s="207" t="s">
        <v>85</v>
      </c>
      <c r="AV508" s="12" t="s">
        <v>83</v>
      </c>
      <c r="AW508" s="12" t="s">
        <v>35</v>
      </c>
      <c r="AX508" s="12" t="s">
        <v>75</v>
      </c>
      <c r="AY508" s="207" t="s">
        <v>178</v>
      </c>
    </row>
    <row r="509" spans="2:65" s="12" customFormat="1" ht="11.25">
      <c r="B509" s="198"/>
      <c r="C509" s="199"/>
      <c r="D509" s="195" t="s">
        <v>189</v>
      </c>
      <c r="E509" s="200" t="s">
        <v>19</v>
      </c>
      <c r="F509" s="201" t="s">
        <v>6401</v>
      </c>
      <c r="G509" s="199"/>
      <c r="H509" s="200" t="s">
        <v>19</v>
      </c>
      <c r="I509" s="202"/>
      <c r="J509" s="199"/>
      <c r="K509" s="199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189</v>
      </c>
      <c r="AU509" s="207" t="s">
        <v>85</v>
      </c>
      <c r="AV509" s="12" t="s">
        <v>83</v>
      </c>
      <c r="AW509" s="12" t="s">
        <v>35</v>
      </c>
      <c r="AX509" s="12" t="s">
        <v>75</v>
      </c>
      <c r="AY509" s="207" t="s">
        <v>178</v>
      </c>
    </row>
    <row r="510" spans="2:65" s="12" customFormat="1" ht="11.25">
      <c r="B510" s="198"/>
      <c r="C510" s="199"/>
      <c r="D510" s="195" t="s">
        <v>189</v>
      </c>
      <c r="E510" s="200" t="s">
        <v>19</v>
      </c>
      <c r="F510" s="201" t="s">
        <v>6402</v>
      </c>
      <c r="G510" s="199"/>
      <c r="H510" s="200" t="s">
        <v>19</v>
      </c>
      <c r="I510" s="202"/>
      <c r="J510" s="199"/>
      <c r="K510" s="199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189</v>
      </c>
      <c r="AU510" s="207" t="s">
        <v>85</v>
      </c>
      <c r="AV510" s="12" t="s">
        <v>83</v>
      </c>
      <c r="AW510" s="12" t="s">
        <v>35</v>
      </c>
      <c r="AX510" s="12" t="s">
        <v>75</v>
      </c>
      <c r="AY510" s="207" t="s">
        <v>178</v>
      </c>
    </row>
    <row r="511" spans="2:65" s="13" customFormat="1" ht="11.25">
      <c r="B511" s="208"/>
      <c r="C511" s="209"/>
      <c r="D511" s="195" t="s">
        <v>189</v>
      </c>
      <c r="E511" s="210" t="s">
        <v>19</v>
      </c>
      <c r="F511" s="211" t="s">
        <v>6403</v>
      </c>
      <c r="G511" s="209"/>
      <c r="H511" s="212">
        <v>34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189</v>
      </c>
      <c r="AU511" s="218" t="s">
        <v>85</v>
      </c>
      <c r="AV511" s="13" t="s">
        <v>85</v>
      </c>
      <c r="AW511" s="13" t="s">
        <v>35</v>
      </c>
      <c r="AX511" s="13" t="s">
        <v>75</v>
      </c>
      <c r="AY511" s="218" t="s">
        <v>178</v>
      </c>
    </row>
    <row r="512" spans="2:65" s="14" customFormat="1" ht="11.25">
      <c r="B512" s="219"/>
      <c r="C512" s="220"/>
      <c r="D512" s="195" t="s">
        <v>189</v>
      </c>
      <c r="E512" s="221" t="s">
        <v>19</v>
      </c>
      <c r="F512" s="222" t="s">
        <v>258</v>
      </c>
      <c r="G512" s="220"/>
      <c r="H512" s="223">
        <v>108.1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189</v>
      </c>
      <c r="AU512" s="229" t="s">
        <v>85</v>
      </c>
      <c r="AV512" s="14" t="s">
        <v>185</v>
      </c>
      <c r="AW512" s="14" t="s">
        <v>35</v>
      </c>
      <c r="AX512" s="14" t="s">
        <v>83</v>
      </c>
      <c r="AY512" s="229" t="s">
        <v>178</v>
      </c>
    </row>
    <row r="513" spans="2:65" s="1" customFormat="1" ht="16.5" customHeight="1">
      <c r="B513" s="35"/>
      <c r="C513" s="245" t="s">
        <v>1134</v>
      </c>
      <c r="D513" s="245" t="s">
        <v>970</v>
      </c>
      <c r="E513" s="246" t="s">
        <v>4260</v>
      </c>
      <c r="F513" s="247" t="s">
        <v>4261</v>
      </c>
      <c r="G513" s="248" t="s">
        <v>226</v>
      </c>
      <c r="H513" s="249">
        <v>0.63900000000000001</v>
      </c>
      <c r="I513" s="250"/>
      <c r="J513" s="251">
        <f>ROUND(I513*H513,2)</f>
        <v>0</v>
      </c>
      <c r="K513" s="247" t="s">
        <v>184</v>
      </c>
      <c r="L513" s="252"/>
      <c r="M513" s="253" t="s">
        <v>19</v>
      </c>
      <c r="N513" s="254" t="s">
        <v>46</v>
      </c>
      <c r="O513" s="61"/>
      <c r="P513" s="192">
        <f>O513*H513</f>
        <v>0</v>
      </c>
      <c r="Q513" s="192">
        <v>0.5</v>
      </c>
      <c r="R513" s="192">
        <f>Q513*H513</f>
        <v>0.31950000000000001</v>
      </c>
      <c r="S513" s="192">
        <v>0</v>
      </c>
      <c r="T513" s="193">
        <f>S513*H513</f>
        <v>0</v>
      </c>
      <c r="AR513" s="18" t="s">
        <v>403</v>
      </c>
      <c r="AT513" s="18" t="s">
        <v>970</v>
      </c>
      <c r="AU513" s="18" t="s">
        <v>85</v>
      </c>
      <c r="AY513" s="18" t="s">
        <v>178</v>
      </c>
      <c r="BE513" s="194">
        <f>IF(N513="základní",J513,0)</f>
        <v>0</v>
      </c>
      <c r="BF513" s="194">
        <f>IF(N513="snížená",J513,0)</f>
        <v>0</v>
      </c>
      <c r="BG513" s="194">
        <f>IF(N513="zákl. přenesená",J513,0)</f>
        <v>0</v>
      </c>
      <c r="BH513" s="194">
        <f>IF(N513="sníž. přenesená",J513,0)</f>
        <v>0</v>
      </c>
      <c r="BI513" s="194">
        <f>IF(N513="nulová",J513,0)</f>
        <v>0</v>
      </c>
      <c r="BJ513" s="18" t="s">
        <v>83</v>
      </c>
      <c r="BK513" s="194">
        <f>ROUND(I513*H513,2)</f>
        <v>0</v>
      </c>
      <c r="BL513" s="18" t="s">
        <v>288</v>
      </c>
      <c r="BM513" s="18" t="s">
        <v>6404</v>
      </c>
    </row>
    <row r="514" spans="2:65" s="1" customFormat="1" ht="11.25">
      <c r="B514" s="35"/>
      <c r="C514" s="36"/>
      <c r="D514" s="195" t="s">
        <v>187</v>
      </c>
      <c r="E514" s="36"/>
      <c r="F514" s="196" t="s">
        <v>4261</v>
      </c>
      <c r="G514" s="36"/>
      <c r="H514" s="36"/>
      <c r="I514" s="113"/>
      <c r="J514" s="36"/>
      <c r="K514" s="36"/>
      <c r="L514" s="39"/>
      <c r="M514" s="197"/>
      <c r="N514" s="61"/>
      <c r="O514" s="61"/>
      <c r="P514" s="61"/>
      <c r="Q514" s="61"/>
      <c r="R514" s="61"/>
      <c r="S514" s="61"/>
      <c r="T514" s="62"/>
      <c r="AT514" s="18" t="s">
        <v>187</v>
      </c>
      <c r="AU514" s="18" t="s">
        <v>85</v>
      </c>
    </row>
    <row r="515" spans="2:65" s="12" customFormat="1" ht="11.25">
      <c r="B515" s="198"/>
      <c r="C515" s="199"/>
      <c r="D515" s="195" t="s">
        <v>189</v>
      </c>
      <c r="E515" s="200" t="s">
        <v>19</v>
      </c>
      <c r="F515" s="201" t="s">
        <v>4263</v>
      </c>
      <c r="G515" s="199"/>
      <c r="H515" s="200" t="s">
        <v>19</v>
      </c>
      <c r="I515" s="202"/>
      <c r="J515" s="199"/>
      <c r="K515" s="199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189</v>
      </c>
      <c r="AU515" s="207" t="s">
        <v>85</v>
      </c>
      <c r="AV515" s="12" t="s">
        <v>83</v>
      </c>
      <c r="AW515" s="12" t="s">
        <v>35</v>
      </c>
      <c r="AX515" s="12" t="s">
        <v>75</v>
      </c>
      <c r="AY515" s="207" t="s">
        <v>178</v>
      </c>
    </row>
    <row r="516" spans="2:65" s="12" customFormat="1" ht="11.25">
      <c r="B516" s="198"/>
      <c r="C516" s="199"/>
      <c r="D516" s="195" t="s">
        <v>189</v>
      </c>
      <c r="E516" s="200" t="s">
        <v>19</v>
      </c>
      <c r="F516" s="201" t="s">
        <v>6405</v>
      </c>
      <c r="G516" s="199"/>
      <c r="H516" s="200" t="s">
        <v>19</v>
      </c>
      <c r="I516" s="202"/>
      <c r="J516" s="199"/>
      <c r="K516" s="199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189</v>
      </c>
      <c r="AU516" s="207" t="s">
        <v>85</v>
      </c>
      <c r="AV516" s="12" t="s">
        <v>83</v>
      </c>
      <c r="AW516" s="12" t="s">
        <v>35</v>
      </c>
      <c r="AX516" s="12" t="s">
        <v>75</v>
      </c>
      <c r="AY516" s="207" t="s">
        <v>178</v>
      </c>
    </row>
    <row r="517" spans="2:65" s="12" customFormat="1" ht="11.25">
      <c r="B517" s="198"/>
      <c r="C517" s="199"/>
      <c r="D517" s="195" t="s">
        <v>189</v>
      </c>
      <c r="E517" s="200" t="s">
        <v>19</v>
      </c>
      <c r="F517" s="201" t="s">
        <v>6397</v>
      </c>
      <c r="G517" s="199"/>
      <c r="H517" s="200" t="s">
        <v>19</v>
      </c>
      <c r="I517" s="202"/>
      <c r="J517" s="199"/>
      <c r="K517" s="199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189</v>
      </c>
      <c r="AU517" s="207" t="s">
        <v>85</v>
      </c>
      <c r="AV517" s="12" t="s">
        <v>83</v>
      </c>
      <c r="AW517" s="12" t="s">
        <v>35</v>
      </c>
      <c r="AX517" s="12" t="s">
        <v>75</v>
      </c>
      <c r="AY517" s="207" t="s">
        <v>178</v>
      </c>
    </row>
    <row r="518" spans="2:65" s="13" customFormat="1" ht="11.25">
      <c r="B518" s="208"/>
      <c r="C518" s="209"/>
      <c r="D518" s="195" t="s">
        <v>189</v>
      </c>
      <c r="E518" s="210" t="s">
        <v>19</v>
      </c>
      <c r="F518" s="211" t="s">
        <v>6406</v>
      </c>
      <c r="G518" s="209"/>
      <c r="H518" s="212">
        <v>0.48899999999999999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189</v>
      </c>
      <c r="AU518" s="218" t="s">
        <v>85</v>
      </c>
      <c r="AV518" s="13" t="s">
        <v>85</v>
      </c>
      <c r="AW518" s="13" t="s">
        <v>35</v>
      </c>
      <c r="AX518" s="13" t="s">
        <v>75</v>
      </c>
      <c r="AY518" s="218" t="s">
        <v>178</v>
      </c>
    </row>
    <row r="519" spans="2:65" s="12" customFormat="1" ht="11.25">
      <c r="B519" s="198"/>
      <c r="C519" s="199"/>
      <c r="D519" s="195" t="s">
        <v>189</v>
      </c>
      <c r="E519" s="200" t="s">
        <v>19</v>
      </c>
      <c r="F519" s="201" t="s">
        <v>6407</v>
      </c>
      <c r="G519" s="199"/>
      <c r="H519" s="200" t="s">
        <v>19</v>
      </c>
      <c r="I519" s="202"/>
      <c r="J519" s="199"/>
      <c r="K519" s="199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189</v>
      </c>
      <c r="AU519" s="207" t="s">
        <v>85</v>
      </c>
      <c r="AV519" s="12" t="s">
        <v>83</v>
      </c>
      <c r="AW519" s="12" t="s">
        <v>35</v>
      </c>
      <c r="AX519" s="12" t="s">
        <v>75</v>
      </c>
      <c r="AY519" s="207" t="s">
        <v>178</v>
      </c>
    </row>
    <row r="520" spans="2:65" s="12" customFormat="1" ht="11.25">
      <c r="B520" s="198"/>
      <c r="C520" s="199"/>
      <c r="D520" s="195" t="s">
        <v>189</v>
      </c>
      <c r="E520" s="200" t="s">
        <v>19</v>
      </c>
      <c r="F520" s="201" t="s">
        <v>6401</v>
      </c>
      <c r="G520" s="199"/>
      <c r="H520" s="200" t="s">
        <v>19</v>
      </c>
      <c r="I520" s="202"/>
      <c r="J520" s="199"/>
      <c r="K520" s="199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189</v>
      </c>
      <c r="AU520" s="207" t="s">
        <v>85</v>
      </c>
      <c r="AV520" s="12" t="s">
        <v>83</v>
      </c>
      <c r="AW520" s="12" t="s">
        <v>35</v>
      </c>
      <c r="AX520" s="12" t="s">
        <v>75</v>
      </c>
      <c r="AY520" s="207" t="s">
        <v>178</v>
      </c>
    </row>
    <row r="521" spans="2:65" s="13" customFormat="1" ht="11.25">
      <c r="B521" s="208"/>
      <c r="C521" s="209"/>
      <c r="D521" s="195" t="s">
        <v>189</v>
      </c>
      <c r="E521" s="210" t="s">
        <v>19</v>
      </c>
      <c r="F521" s="211" t="s">
        <v>6408</v>
      </c>
      <c r="G521" s="209"/>
      <c r="H521" s="212">
        <v>0.15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189</v>
      </c>
      <c r="AU521" s="218" t="s">
        <v>85</v>
      </c>
      <c r="AV521" s="13" t="s">
        <v>85</v>
      </c>
      <c r="AW521" s="13" t="s">
        <v>35</v>
      </c>
      <c r="AX521" s="13" t="s">
        <v>75</v>
      </c>
      <c r="AY521" s="218" t="s">
        <v>178</v>
      </c>
    </row>
    <row r="522" spans="2:65" s="14" customFormat="1" ht="11.25">
      <c r="B522" s="219"/>
      <c r="C522" s="220"/>
      <c r="D522" s="195" t="s">
        <v>189</v>
      </c>
      <c r="E522" s="221" t="s">
        <v>19</v>
      </c>
      <c r="F522" s="222" t="s">
        <v>258</v>
      </c>
      <c r="G522" s="220"/>
      <c r="H522" s="223">
        <v>0.63900000000000001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189</v>
      </c>
      <c r="AU522" s="229" t="s">
        <v>85</v>
      </c>
      <c r="AV522" s="14" t="s">
        <v>185</v>
      </c>
      <c r="AW522" s="14" t="s">
        <v>35</v>
      </c>
      <c r="AX522" s="14" t="s">
        <v>83</v>
      </c>
      <c r="AY522" s="229" t="s">
        <v>178</v>
      </c>
    </row>
    <row r="523" spans="2:65" s="1" customFormat="1" ht="16.5" customHeight="1">
      <c r="B523" s="35"/>
      <c r="C523" s="183" t="s">
        <v>1151</v>
      </c>
      <c r="D523" s="183" t="s">
        <v>180</v>
      </c>
      <c r="E523" s="184" t="s">
        <v>4266</v>
      </c>
      <c r="F523" s="185" t="s">
        <v>4267</v>
      </c>
      <c r="G523" s="186" t="s">
        <v>362</v>
      </c>
      <c r="H523" s="187">
        <v>0.32</v>
      </c>
      <c r="I523" s="188"/>
      <c r="J523" s="189">
        <f>ROUND(I523*H523,2)</f>
        <v>0</v>
      </c>
      <c r="K523" s="185" t="s">
        <v>184</v>
      </c>
      <c r="L523" s="39"/>
      <c r="M523" s="190" t="s">
        <v>19</v>
      </c>
      <c r="N523" s="191" t="s">
        <v>46</v>
      </c>
      <c r="O523" s="61"/>
      <c r="P523" s="192">
        <f>O523*H523</f>
        <v>0</v>
      </c>
      <c r="Q523" s="192">
        <v>0</v>
      </c>
      <c r="R523" s="192">
        <f>Q523*H523</f>
        <v>0</v>
      </c>
      <c r="S523" s="192">
        <v>0</v>
      </c>
      <c r="T523" s="193">
        <f>S523*H523</f>
        <v>0</v>
      </c>
      <c r="AR523" s="18" t="s">
        <v>288</v>
      </c>
      <c r="AT523" s="18" t="s">
        <v>180</v>
      </c>
      <c r="AU523" s="18" t="s">
        <v>85</v>
      </c>
      <c r="AY523" s="18" t="s">
        <v>178</v>
      </c>
      <c r="BE523" s="194">
        <f>IF(N523="základní",J523,0)</f>
        <v>0</v>
      </c>
      <c r="BF523" s="194">
        <f>IF(N523="snížená",J523,0)</f>
        <v>0</v>
      </c>
      <c r="BG523" s="194">
        <f>IF(N523="zákl. přenesená",J523,0)</f>
        <v>0</v>
      </c>
      <c r="BH523" s="194">
        <f>IF(N523="sníž. přenesená",J523,0)</f>
        <v>0</v>
      </c>
      <c r="BI523" s="194">
        <f>IF(N523="nulová",J523,0)</f>
        <v>0</v>
      </c>
      <c r="BJ523" s="18" t="s">
        <v>83</v>
      </c>
      <c r="BK523" s="194">
        <f>ROUND(I523*H523,2)</f>
        <v>0</v>
      </c>
      <c r="BL523" s="18" t="s">
        <v>288</v>
      </c>
      <c r="BM523" s="18" t="s">
        <v>6409</v>
      </c>
    </row>
    <row r="524" spans="2:65" s="1" customFormat="1" ht="19.5">
      <c r="B524" s="35"/>
      <c r="C524" s="36"/>
      <c r="D524" s="195" t="s">
        <v>187</v>
      </c>
      <c r="E524" s="36"/>
      <c r="F524" s="196" t="s">
        <v>4269</v>
      </c>
      <c r="G524" s="36"/>
      <c r="H524" s="36"/>
      <c r="I524" s="113"/>
      <c r="J524" s="36"/>
      <c r="K524" s="36"/>
      <c r="L524" s="39"/>
      <c r="M524" s="197"/>
      <c r="N524" s="61"/>
      <c r="O524" s="61"/>
      <c r="P524" s="61"/>
      <c r="Q524" s="61"/>
      <c r="R524" s="61"/>
      <c r="S524" s="61"/>
      <c r="T524" s="62"/>
      <c r="AT524" s="18" t="s">
        <v>187</v>
      </c>
      <c r="AU524" s="18" t="s">
        <v>85</v>
      </c>
    </row>
    <row r="525" spans="2:65" s="1" customFormat="1" ht="16.5" customHeight="1">
      <c r="B525" s="35"/>
      <c r="C525" s="183" t="s">
        <v>1160</v>
      </c>
      <c r="D525" s="183" t="s">
        <v>180</v>
      </c>
      <c r="E525" s="184" t="s">
        <v>4270</v>
      </c>
      <c r="F525" s="185" t="s">
        <v>4271</v>
      </c>
      <c r="G525" s="186" t="s">
        <v>362</v>
      </c>
      <c r="H525" s="187">
        <v>0.32</v>
      </c>
      <c r="I525" s="188"/>
      <c r="J525" s="189">
        <f>ROUND(I525*H525,2)</f>
        <v>0</v>
      </c>
      <c r="K525" s="185" t="s">
        <v>184</v>
      </c>
      <c r="L525" s="39"/>
      <c r="M525" s="190" t="s">
        <v>19</v>
      </c>
      <c r="N525" s="191" t="s">
        <v>46</v>
      </c>
      <c r="O525" s="61"/>
      <c r="P525" s="192">
        <f>O525*H525</f>
        <v>0</v>
      </c>
      <c r="Q525" s="192">
        <v>0</v>
      </c>
      <c r="R525" s="192">
        <f>Q525*H525</f>
        <v>0</v>
      </c>
      <c r="S525" s="192">
        <v>0</v>
      </c>
      <c r="T525" s="193">
        <f>S525*H525</f>
        <v>0</v>
      </c>
      <c r="AR525" s="18" t="s">
        <v>288</v>
      </c>
      <c r="AT525" s="18" t="s">
        <v>180</v>
      </c>
      <c r="AU525" s="18" t="s">
        <v>85</v>
      </c>
      <c r="AY525" s="18" t="s">
        <v>178</v>
      </c>
      <c r="BE525" s="194">
        <f>IF(N525="základní",J525,0)</f>
        <v>0</v>
      </c>
      <c r="BF525" s="194">
        <f>IF(N525="snížená",J525,0)</f>
        <v>0</v>
      </c>
      <c r="BG525" s="194">
        <f>IF(N525="zákl. přenesená",J525,0)</f>
        <v>0</v>
      </c>
      <c r="BH525" s="194">
        <f>IF(N525="sníž. přenesená",J525,0)</f>
        <v>0</v>
      </c>
      <c r="BI525" s="194">
        <f>IF(N525="nulová",J525,0)</f>
        <v>0</v>
      </c>
      <c r="BJ525" s="18" t="s">
        <v>83</v>
      </c>
      <c r="BK525" s="194">
        <f>ROUND(I525*H525,2)</f>
        <v>0</v>
      </c>
      <c r="BL525" s="18" t="s">
        <v>288</v>
      </c>
      <c r="BM525" s="18" t="s">
        <v>6410</v>
      </c>
    </row>
    <row r="526" spans="2:65" s="1" customFormat="1" ht="19.5">
      <c r="B526" s="35"/>
      <c r="C526" s="36"/>
      <c r="D526" s="195" t="s">
        <v>187</v>
      </c>
      <c r="E526" s="36"/>
      <c r="F526" s="196" t="s">
        <v>4273</v>
      </c>
      <c r="G526" s="36"/>
      <c r="H526" s="36"/>
      <c r="I526" s="113"/>
      <c r="J526" s="36"/>
      <c r="K526" s="36"/>
      <c r="L526" s="39"/>
      <c r="M526" s="197"/>
      <c r="N526" s="61"/>
      <c r="O526" s="61"/>
      <c r="P526" s="61"/>
      <c r="Q526" s="61"/>
      <c r="R526" s="61"/>
      <c r="S526" s="61"/>
      <c r="T526" s="62"/>
      <c r="AT526" s="18" t="s">
        <v>187</v>
      </c>
      <c r="AU526" s="18" t="s">
        <v>85</v>
      </c>
    </row>
    <row r="527" spans="2:65" s="11" customFormat="1" ht="22.9" customHeight="1">
      <c r="B527" s="167"/>
      <c r="C527" s="168"/>
      <c r="D527" s="169" t="s">
        <v>74</v>
      </c>
      <c r="E527" s="181" t="s">
        <v>551</v>
      </c>
      <c r="F527" s="181" t="s">
        <v>552</v>
      </c>
      <c r="G527" s="168"/>
      <c r="H527" s="168"/>
      <c r="I527" s="171"/>
      <c r="J527" s="182">
        <f>BK527</f>
        <v>0</v>
      </c>
      <c r="K527" s="168"/>
      <c r="L527" s="173"/>
      <c r="M527" s="174"/>
      <c r="N527" s="175"/>
      <c r="O527" s="175"/>
      <c r="P527" s="176">
        <f>SUM(P528:P611)</f>
        <v>0</v>
      </c>
      <c r="Q527" s="175"/>
      <c r="R527" s="176">
        <f>SUM(R528:R611)</f>
        <v>0.98837103999999998</v>
      </c>
      <c r="S527" s="175"/>
      <c r="T527" s="177">
        <f>SUM(T528:T611)</f>
        <v>1.5136000000000003</v>
      </c>
      <c r="AR527" s="178" t="s">
        <v>85</v>
      </c>
      <c r="AT527" s="179" t="s">
        <v>74</v>
      </c>
      <c r="AU527" s="179" t="s">
        <v>83</v>
      </c>
      <c r="AY527" s="178" t="s">
        <v>178</v>
      </c>
      <c r="BK527" s="180">
        <f>SUM(BK528:BK611)</f>
        <v>0</v>
      </c>
    </row>
    <row r="528" spans="2:65" s="1" customFormat="1" ht="16.5" customHeight="1">
      <c r="B528" s="35"/>
      <c r="C528" s="183" t="s">
        <v>1236</v>
      </c>
      <c r="D528" s="183" t="s">
        <v>180</v>
      </c>
      <c r="E528" s="184" t="s">
        <v>4274</v>
      </c>
      <c r="F528" s="185" t="s">
        <v>4275</v>
      </c>
      <c r="G528" s="186" t="s">
        <v>496</v>
      </c>
      <c r="H528" s="187">
        <v>80.900000000000006</v>
      </c>
      <c r="I528" s="188"/>
      <c r="J528" s="189">
        <f>ROUND(I528*H528,2)</f>
        <v>0</v>
      </c>
      <c r="K528" s="185" t="s">
        <v>184</v>
      </c>
      <c r="L528" s="39"/>
      <c r="M528" s="190" t="s">
        <v>19</v>
      </c>
      <c r="N528" s="191" t="s">
        <v>46</v>
      </c>
      <c r="O528" s="61"/>
      <c r="P528" s="192">
        <f>O528*H528</f>
        <v>0</v>
      </c>
      <c r="Q528" s="192">
        <v>0</v>
      </c>
      <c r="R528" s="192">
        <f>Q528*H528</f>
        <v>0</v>
      </c>
      <c r="S528" s="192">
        <v>1.6E-2</v>
      </c>
      <c r="T528" s="193">
        <f>S528*H528</f>
        <v>1.2944000000000002</v>
      </c>
      <c r="AR528" s="18" t="s">
        <v>288</v>
      </c>
      <c r="AT528" s="18" t="s">
        <v>180</v>
      </c>
      <c r="AU528" s="18" t="s">
        <v>85</v>
      </c>
      <c r="AY528" s="18" t="s">
        <v>178</v>
      </c>
      <c r="BE528" s="194">
        <f>IF(N528="základní",J528,0)</f>
        <v>0</v>
      </c>
      <c r="BF528" s="194">
        <f>IF(N528="snížená",J528,0)</f>
        <v>0</v>
      </c>
      <c r="BG528" s="194">
        <f>IF(N528="zákl. přenesená",J528,0)</f>
        <v>0</v>
      </c>
      <c r="BH528" s="194">
        <f>IF(N528="sníž. přenesená",J528,0)</f>
        <v>0</v>
      </c>
      <c r="BI528" s="194">
        <f>IF(N528="nulová",J528,0)</f>
        <v>0</v>
      </c>
      <c r="BJ528" s="18" t="s">
        <v>83</v>
      </c>
      <c r="BK528" s="194">
        <f>ROUND(I528*H528,2)</f>
        <v>0</v>
      </c>
      <c r="BL528" s="18" t="s">
        <v>288</v>
      </c>
      <c r="BM528" s="18" t="s">
        <v>6411</v>
      </c>
    </row>
    <row r="529" spans="2:65" s="1" customFormat="1" ht="11.25">
      <c r="B529" s="35"/>
      <c r="C529" s="36"/>
      <c r="D529" s="195" t="s">
        <v>187</v>
      </c>
      <c r="E529" s="36"/>
      <c r="F529" s="196" t="s">
        <v>4277</v>
      </c>
      <c r="G529" s="36"/>
      <c r="H529" s="36"/>
      <c r="I529" s="113"/>
      <c r="J529" s="36"/>
      <c r="K529" s="36"/>
      <c r="L529" s="39"/>
      <c r="M529" s="197"/>
      <c r="N529" s="61"/>
      <c r="O529" s="61"/>
      <c r="P529" s="61"/>
      <c r="Q529" s="61"/>
      <c r="R529" s="61"/>
      <c r="S529" s="61"/>
      <c r="T529" s="62"/>
      <c r="AT529" s="18" t="s">
        <v>187</v>
      </c>
      <c r="AU529" s="18" t="s">
        <v>85</v>
      </c>
    </row>
    <row r="530" spans="2:65" s="12" customFormat="1" ht="11.25">
      <c r="B530" s="198"/>
      <c r="C530" s="199"/>
      <c r="D530" s="195" t="s">
        <v>189</v>
      </c>
      <c r="E530" s="200" t="s">
        <v>19</v>
      </c>
      <c r="F530" s="201" t="s">
        <v>6412</v>
      </c>
      <c r="G530" s="199"/>
      <c r="H530" s="200" t="s">
        <v>19</v>
      </c>
      <c r="I530" s="202"/>
      <c r="J530" s="199"/>
      <c r="K530" s="199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189</v>
      </c>
      <c r="AU530" s="207" t="s">
        <v>85</v>
      </c>
      <c r="AV530" s="12" t="s">
        <v>83</v>
      </c>
      <c r="AW530" s="12" t="s">
        <v>35</v>
      </c>
      <c r="AX530" s="12" t="s">
        <v>75</v>
      </c>
      <c r="AY530" s="207" t="s">
        <v>178</v>
      </c>
    </row>
    <row r="531" spans="2:65" s="12" customFormat="1" ht="11.25">
      <c r="B531" s="198"/>
      <c r="C531" s="199"/>
      <c r="D531" s="195" t="s">
        <v>189</v>
      </c>
      <c r="E531" s="200" t="s">
        <v>19</v>
      </c>
      <c r="F531" s="201" t="s">
        <v>6079</v>
      </c>
      <c r="G531" s="199"/>
      <c r="H531" s="200" t="s">
        <v>19</v>
      </c>
      <c r="I531" s="202"/>
      <c r="J531" s="199"/>
      <c r="K531" s="199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189</v>
      </c>
      <c r="AU531" s="207" t="s">
        <v>85</v>
      </c>
      <c r="AV531" s="12" t="s">
        <v>83</v>
      </c>
      <c r="AW531" s="12" t="s">
        <v>35</v>
      </c>
      <c r="AX531" s="12" t="s">
        <v>75</v>
      </c>
      <c r="AY531" s="207" t="s">
        <v>178</v>
      </c>
    </row>
    <row r="532" spans="2:65" s="13" customFormat="1" ht="11.25">
      <c r="B532" s="208"/>
      <c r="C532" s="209"/>
      <c r="D532" s="195" t="s">
        <v>189</v>
      </c>
      <c r="E532" s="210" t="s">
        <v>19</v>
      </c>
      <c r="F532" s="211" t="s">
        <v>6413</v>
      </c>
      <c r="G532" s="209"/>
      <c r="H532" s="212">
        <v>3.8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189</v>
      </c>
      <c r="AU532" s="218" t="s">
        <v>85</v>
      </c>
      <c r="AV532" s="13" t="s">
        <v>85</v>
      </c>
      <c r="AW532" s="13" t="s">
        <v>35</v>
      </c>
      <c r="AX532" s="13" t="s">
        <v>75</v>
      </c>
      <c r="AY532" s="218" t="s">
        <v>178</v>
      </c>
    </row>
    <row r="533" spans="2:65" s="12" customFormat="1" ht="11.25">
      <c r="B533" s="198"/>
      <c r="C533" s="199"/>
      <c r="D533" s="195" t="s">
        <v>189</v>
      </c>
      <c r="E533" s="200" t="s">
        <v>19</v>
      </c>
      <c r="F533" s="201" t="s">
        <v>6081</v>
      </c>
      <c r="G533" s="199"/>
      <c r="H533" s="200" t="s">
        <v>19</v>
      </c>
      <c r="I533" s="202"/>
      <c r="J533" s="199"/>
      <c r="K533" s="199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189</v>
      </c>
      <c r="AU533" s="207" t="s">
        <v>85</v>
      </c>
      <c r="AV533" s="12" t="s">
        <v>83</v>
      </c>
      <c r="AW533" s="12" t="s">
        <v>35</v>
      </c>
      <c r="AX533" s="12" t="s">
        <v>75</v>
      </c>
      <c r="AY533" s="207" t="s">
        <v>178</v>
      </c>
    </row>
    <row r="534" spans="2:65" s="13" customFormat="1" ht="11.25">
      <c r="B534" s="208"/>
      <c r="C534" s="209"/>
      <c r="D534" s="195" t="s">
        <v>189</v>
      </c>
      <c r="E534" s="210" t="s">
        <v>19</v>
      </c>
      <c r="F534" s="211" t="s">
        <v>6414</v>
      </c>
      <c r="G534" s="209"/>
      <c r="H534" s="212">
        <v>38.6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189</v>
      </c>
      <c r="AU534" s="218" t="s">
        <v>85</v>
      </c>
      <c r="AV534" s="13" t="s">
        <v>85</v>
      </c>
      <c r="AW534" s="13" t="s">
        <v>35</v>
      </c>
      <c r="AX534" s="13" t="s">
        <v>75</v>
      </c>
      <c r="AY534" s="218" t="s">
        <v>178</v>
      </c>
    </row>
    <row r="535" spans="2:65" s="12" customFormat="1" ht="11.25">
      <c r="B535" s="198"/>
      <c r="C535" s="199"/>
      <c r="D535" s="195" t="s">
        <v>189</v>
      </c>
      <c r="E535" s="200" t="s">
        <v>19</v>
      </c>
      <c r="F535" s="201" t="s">
        <v>6083</v>
      </c>
      <c r="G535" s="199"/>
      <c r="H535" s="200" t="s">
        <v>19</v>
      </c>
      <c r="I535" s="202"/>
      <c r="J535" s="199"/>
      <c r="K535" s="199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189</v>
      </c>
      <c r="AU535" s="207" t="s">
        <v>85</v>
      </c>
      <c r="AV535" s="12" t="s">
        <v>83</v>
      </c>
      <c r="AW535" s="12" t="s">
        <v>35</v>
      </c>
      <c r="AX535" s="12" t="s">
        <v>75</v>
      </c>
      <c r="AY535" s="207" t="s">
        <v>178</v>
      </c>
    </row>
    <row r="536" spans="2:65" s="13" customFormat="1" ht="11.25">
      <c r="B536" s="208"/>
      <c r="C536" s="209"/>
      <c r="D536" s="195" t="s">
        <v>189</v>
      </c>
      <c r="E536" s="210" t="s">
        <v>19</v>
      </c>
      <c r="F536" s="211" t="s">
        <v>6098</v>
      </c>
      <c r="G536" s="209"/>
      <c r="H536" s="212">
        <v>35.5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189</v>
      </c>
      <c r="AU536" s="218" t="s">
        <v>85</v>
      </c>
      <c r="AV536" s="13" t="s">
        <v>85</v>
      </c>
      <c r="AW536" s="13" t="s">
        <v>35</v>
      </c>
      <c r="AX536" s="13" t="s">
        <v>75</v>
      </c>
      <c r="AY536" s="218" t="s">
        <v>178</v>
      </c>
    </row>
    <row r="537" spans="2:65" s="13" customFormat="1" ht="11.25">
      <c r="B537" s="208"/>
      <c r="C537" s="209"/>
      <c r="D537" s="195" t="s">
        <v>189</v>
      </c>
      <c r="E537" s="210" t="s">
        <v>19</v>
      </c>
      <c r="F537" s="211" t="s">
        <v>6415</v>
      </c>
      <c r="G537" s="209"/>
      <c r="H537" s="212">
        <v>3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189</v>
      </c>
      <c r="AU537" s="218" t="s">
        <v>85</v>
      </c>
      <c r="AV537" s="13" t="s">
        <v>85</v>
      </c>
      <c r="AW537" s="13" t="s">
        <v>35</v>
      </c>
      <c r="AX537" s="13" t="s">
        <v>75</v>
      </c>
      <c r="AY537" s="218" t="s">
        <v>178</v>
      </c>
    </row>
    <row r="538" spans="2:65" s="14" customFormat="1" ht="11.25">
      <c r="B538" s="219"/>
      <c r="C538" s="220"/>
      <c r="D538" s="195" t="s">
        <v>189</v>
      </c>
      <c r="E538" s="221" t="s">
        <v>19</v>
      </c>
      <c r="F538" s="222" t="s">
        <v>258</v>
      </c>
      <c r="G538" s="220"/>
      <c r="H538" s="223">
        <v>80.900000000000006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189</v>
      </c>
      <c r="AU538" s="229" t="s">
        <v>85</v>
      </c>
      <c r="AV538" s="14" t="s">
        <v>185</v>
      </c>
      <c r="AW538" s="14" t="s">
        <v>35</v>
      </c>
      <c r="AX538" s="14" t="s">
        <v>83</v>
      </c>
      <c r="AY538" s="229" t="s">
        <v>178</v>
      </c>
    </row>
    <row r="539" spans="2:65" s="1" customFormat="1" ht="16.5" customHeight="1">
      <c r="B539" s="35"/>
      <c r="C539" s="183" t="s">
        <v>1259</v>
      </c>
      <c r="D539" s="183" t="s">
        <v>180</v>
      </c>
      <c r="E539" s="184" t="s">
        <v>4279</v>
      </c>
      <c r="F539" s="185" t="s">
        <v>4280</v>
      </c>
      <c r="G539" s="186" t="s">
        <v>496</v>
      </c>
      <c r="H539" s="187">
        <v>13.7</v>
      </c>
      <c r="I539" s="188"/>
      <c r="J539" s="189">
        <f>ROUND(I539*H539,2)</f>
        <v>0</v>
      </c>
      <c r="K539" s="185" t="s">
        <v>184</v>
      </c>
      <c r="L539" s="39"/>
      <c r="M539" s="190" t="s">
        <v>19</v>
      </c>
      <c r="N539" s="191" t="s">
        <v>46</v>
      </c>
      <c r="O539" s="61"/>
      <c r="P539" s="192">
        <f>O539*H539</f>
        <v>0</v>
      </c>
      <c r="Q539" s="192">
        <v>0</v>
      </c>
      <c r="R539" s="192">
        <f>Q539*H539</f>
        <v>0</v>
      </c>
      <c r="S539" s="192">
        <v>1.6E-2</v>
      </c>
      <c r="T539" s="193">
        <f>S539*H539</f>
        <v>0.21920000000000001</v>
      </c>
      <c r="AR539" s="18" t="s">
        <v>288</v>
      </c>
      <c r="AT539" s="18" t="s">
        <v>180</v>
      </c>
      <c r="AU539" s="18" t="s">
        <v>85</v>
      </c>
      <c r="AY539" s="18" t="s">
        <v>178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18" t="s">
        <v>83</v>
      </c>
      <c r="BK539" s="194">
        <f>ROUND(I539*H539,2)</f>
        <v>0</v>
      </c>
      <c r="BL539" s="18" t="s">
        <v>288</v>
      </c>
      <c r="BM539" s="18" t="s">
        <v>6416</v>
      </c>
    </row>
    <row r="540" spans="2:65" s="1" customFormat="1" ht="11.25">
      <c r="B540" s="35"/>
      <c r="C540" s="36"/>
      <c r="D540" s="195" t="s">
        <v>187</v>
      </c>
      <c r="E540" s="36"/>
      <c r="F540" s="196" t="s">
        <v>4282</v>
      </c>
      <c r="G540" s="36"/>
      <c r="H540" s="36"/>
      <c r="I540" s="113"/>
      <c r="J540" s="36"/>
      <c r="K540" s="36"/>
      <c r="L540" s="39"/>
      <c r="M540" s="197"/>
      <c r="N540" s="61"/>
      <c r="O540" s="61"/>
      <c r="P540" s="61"/>
      <c r="Q540" s="61"/>
      <c r="R540" s="61"/>
      <c r="S540" s="61"/>
      <c r="T540" s="62"/>
      <c r="AT540" s="18" t="s">
        <v>187</v>
      </c>
      <c r="AU540" s="18" t="s">
        <v>85</v>
      </c>
    </row>
    <row r="541" spans="2:65" s="12" customFormat="1" ht="11.25">
      <c r="B541" s="198"/>
      <c r="C541" s="199"/>
      <c r="D541" s="195" t="s">
        <v>189</v>
      </c>
      <c r="E541" s="200" t="s">
        <v>19</v>
      </c>
      <c r="F541" s="201" t="s">
        <v>6417</v>
      </c>
      <c r="G541" s="199"/>
      <c r="H541" s="200" t="s">
        <v>19</v>
      </c>
      <c r="I541" s="202"/>
      <c r="J541" s="199"/>
      <c r="K541" s="199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189</v>
      </c>
      <c r="AU541" s="207" t="s">
        <v>85</v>
      </c>
      <c r="AV541" s="12" t="s">
        <v>83</v>
      </c>
      <c r="AW541" s="12" t="s">
        <v>35</v>
      </c>
      <c r="AX541" s="12" t="s">
        <v>75</v>
      </c>
      <c r="AY541" s="207" t="s">
        <v>178</v>
      </c>
    </row>
    <row r="542" spans="2:65" s="12" customFormat="1" ht="11.25">
      <c r="B542" s="198"/>
      <c r="C542" s="199"/>
      <c r="D542" s="195" t="s">
        <v>189</v>
      </c>
      <c r="E542" s="200" t="s">
        <v>19</v>
      </c>
      <c r="F542" s="201" t="s">
        <v>6418</v>
      </c>
      <c r="G542" s="199"/>
      <c r="H542" s="200" t="s">
        <v>19</v>
      </c>
      <c r="I542" s="202"/>
      <c r="J542" s="199"/>
      <c r="K542" s="199"/>
      <c r="L542" s="203"/>
      <c r="M542" s="204"/>
      <c r="N542" s="205"/>
      <c r="O542" s="205"/>
      <c r="P542" s="205"/>
      <c r="Q542" s="205"/>
      <c r="R542" s="205"/>
      <c r="S542" s="205"/>
      <c r="T542" s="206"/>
      <c r="AT542" s="207" t="s">
        <v>189</v>
      </c>
      <c r="AU542" s="207" t="s">
        <v>85</v>
      </c>
      <c r="AV542" s="12" t="s">
        <v>83</v>
      </c>
      <c r="AW542" s="12" t="s">
        <v>35</v>
      </c>
      <c r="AX542" s="12" t="s">
        <v>75</v>
      </c>
      <c r="AY542" s="207" t="s">
        <v>178</v>
      </c>
    </row>
    <row r="543" spans="2:65" s="13" customFormat="1" ht="11.25">
      <c r="B543" s="208"/>
      <c r="C543" s="209"/>
      <c r="D543" s="195" t="s">
        <v>189</v>
      </c>
      <c r="E543" s="210" t="s">
        <v>19</v>
      </c>
      <c r="F543" s="211" t="s">
        <v>6419</v>
      </c>
      <c r="G543" s="209"/>
      <c r="H543" s="212">
        <v>3.2</v>
      </c>
      <c r="I543" s="213"/>
      <c r="J543" s="209"/>
      <c r="K543" s="209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189</v>
      </c>
      <c r="AU543" s="218" t="s">
        <v>85</v>
      </c>
      <c r="AV543" s="13" t="s">
        <v>85</v>
      </c>
      <c r="AW543" s="13" t="s">
        <v>35</v>
      </c>
      <c r="AX543" s="13" t="s">
        <v>75</v>
      </c>
      <c r="AY543" s="218" t="s">
        <v>178</v>
      </c>
    </row>
    <row r="544" spans="2:65" s="12" customFormat="1" ht="11.25">
      <c r="B544" s="198"/>
      <c r="C544" s="199"/>
      <c r="D544" s="195" t="s">
        <v>189</v>
      </c>
      <c r="E544" s="200" t="s">
        <v>19</v>
      </c>
      <c r="F544" s="201" t="s">
        <v>6420</v>
      </c>
      <c r="G544" s="199"/>
      <c r="H544" s="200" t="s">
        <v>19</v>
      </c>
      <c r="I544" s="202"/>
      <c r="J544" s="199"/>
      <c r="K544" s="199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189</v>
      </c>
      <c r="AU544" s="207" t="s">
        <v>85</v>
      </c>
      <c r="AV544" s="12" t="s">
        <v>83</v>
      </c>
      <c r="AW544" s="12" t="s">
        <v>35</v>
      </c>
      <c r="AX544" s="12" t="s">
        <v>75</v>
      </c>
      <c r="AY544" s="207" t="s">
        <v>178</v>
      </c>
    </row>
    <row r="545" spans="2:65" s="13" customFormat="1" ht="11.25">
      <c r="B545" s="208"/>
      <c r="C545" s="209"/>
      <c r="D545" s="195" t="s">
        <v>189</v>
      </c>
      <c r="E545" s="210" t="s">
        <v>19</v>
      </c>
      <c r="F545" s="211" t="s">
        <v>6421</v>
      </c>
      <c r="G545" s="209"/>
      <c r="H545" s="212">
        <v>3.1</v>
      </c>
      <c r="I545" s="213"/>
      <c r="J545" s="209"/>
      <c r="K545" s="209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189</v>
      </c>
      <c r="AU545" s="218" t="s">
        <v>85</v>
      </c>
      <c r="AV545" s="13" t="s">
        <v>85</v>
      </c>
      <c r="AW545" s="13" t="s">
        <v>35</v>
      </c>
      <c r="AX545" s="13" t="s">
        <v>75</v>
      </c>
      <c r="AY545" s="218" t="s">
        <v>178</v>
      </c>
    </row>
    <row r="546" spans="2:65" s="12" customFormat="1" ht="11.25">
      <c r="B546" s="198"/>
      <c r="C546" s="199"/>
      <c r="D546" s="195" t="s">
        <v>189</v>
      </c>
      <c r="E546" s="200" t="s">
        <v>19</v>
      </c>
      <c r="F546" s="201" t="s">
        <v>6261</v>
      </c>
      <c r="G546" s="199"/>
      <c r="H546" s="200" t="s">
        <v>19</v>
      </c>
      <c r="I546" s="202"/>
      <c r="J546" s="199"/>
      <c r="K546" s="199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189</v>
      </c>
      <c r="AU546" s="207" t="s">
        <v>85</v>
      </c>
      <c r="AV546" s="12" t="s">
        <v>83</v>
      </c>
      <c r="AW546" s="12" t="s">
        <v>35</v>
      </c>
      <c r="AX546" s="12" t="s">
        <v>75</v>
      </c>
      <c r="AY546" s="207" t="s">
        <v>178</v>
      </c>
    </row>
    <row r="547" spans="2:65" s="13" customFormat="1" ht="11.25">
      <c r="B547" s="208"/>
      <c r="C547" s="209"/>
      <c r="D547" s="195" t="s">
        <v>189</v>
      </c>
      <c r="E547" s="210" t="s">
        <v>19</v>
      </c>
      <c r="F547" s="211" t="s">
        <v>6422</v>
      </c>
      <c r="G547" s="209"/>
      <c r="H547" s="212">
        <v>7.4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189</v>
      </c>
      <c r="AU547" s="218" t="s">
        <v>85</v>
      </c>
      <c r="AV547" s="13" t="s">
        <v>85</v>
      </c>
      <c r="AW547" s="13" t="s">
        <v>35</v>
      </c>
      <c r="AX547" s="13" t="s">
        <v>75</v>
      </c>
      <c r="AY547" s="218" t="s">
        <v>178</v>
      </c>
    </row>
    <row r="548" spans="2:65" s="14" customFormat="1" ht="11.25">
      <c r="B548" s="219"/>
      <c r="C548" s="220"/>
      <c r="D548" s="195" t="s">
        <v>189</v>
      </c>
      <c r="E548" s="221" t="s">
        <v>19</v>
      </c>
      <c r="F548" s="222" t="s">
        <v>258</v>
      </c>
      <c r="G548" s="220"/>
      <c r="H548" s="223">
        <v>13.7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189</v>
      </c>
      <c r="AU548" s="229" t="s">
        <v>85</v>
      </c>
      <c r="AV548" s="14" t="s">
        <v>185</v>
      </c>
      <c r="AW548" s="14" t="s">
        <v>35</v>
      </c>
      <c r="AX548" s="14" t="s">
        <v>83</v>
      </c>
      <c r="AY548" s="229" t="s">
        <v>178</v>
      </c>
    </row>
    <row r="549" spans="2:65" s="1" customFormat="1" ht="16.5" customHeight="1">
      <c r="B549" s="35"/>
      <c r="C549" s="183" t="s">
        <v>1284</v>
      </c>
      <c r="D549" s="183" t="s">
        <v>180</v>
      </c>
      <c r="E549" s="184" t="s">
        <v>2660</v>
      </c>
      <c r="F549" s="185" t="s">
        <v>2661</v>
      </c>
      <c r="G549" s="186" t="s">
        <v>2338</v>
      </c>
      <c r="H549" s="187">
        <v>852.04399999999998</v>
      </c>
      <c r="I549" s="188"/>
      <c r="J549" s="189">
        <f>ROUND(I549*H549,2)</f>
        <v>0</v>
      </c>
      <c r="K549" s="185" t="s">
        <v>184</v>
      </c>
      <c r="L549" s="39"/>
      <c r="M549" s="190" t="s">
        <v>19</v>
      </c>
      <c r="N549" s="191" t="s">
        <v>46</v>
      </c>
      <c r="O549" s="61"/>
      <c r="P549" s="192">
        <f>O549*H549</f>
        <v>0</v>
      </c>
      <c r="Q549" s="192">
        <v>6.0000000000000002E-5</v>
      </c>
      <c r="R549" s="192">
        <f>Q549*H549</f>
        <v>5.1122639999999997E-2</v>
      </c>
      <c r="S549" s="192">
        <v>0</v>
      </c>
      <c r="T549" s="193">
        <f>S549*H549</f>
        <v>0</v>
      </c>
      <c r="AR549" s="18" t="s">
        <v>288</v>
      </c>
      <c r="AT549" s="18" t="s">
        <v>180</v>
      </c>
      <c r="AU549" s="18" t="s">
        <v>85</v>
      </c>
      <c r="AY549" s="18" t="s">
        <v>178</v>
      </c>
      <c r="BE549" s="194">
        <f>IF(N549="základní",J549,0)</f>
        <v>0</v>
      </c>
      <c r="BF549" s="194">
        <f>IF(N549="snížená",J549,0)</f>
        <v>0</v>
      </c>
      <c r="BG549" s="194">
        <f>IF(N549="zákl. přenesená",J549,0)</f>
        <v>0</v>
      </c>
      <c r="BH549" s="194">
        <f>IF(N549="sníž. přenesená",J549,0)</f>
        <v>0</v>
      </c>
      <c r="BI549" s="194">
        <f>IF(N549="nulová",J549,0)</f>
        <v>0</v>
      </c>
      <c r="BJ549" s="18" t="s">
        <v>83</v>
      </c>
      <c r="BK549" s="194">
        <f>ROUND(I549*H549,2)</f>
        <v>0</v>
      </c>
      <c r="BL549" s="18" t="s">
        <v>288</v>
      </c>
      <c r="BM549" s="18" t="s">
        <v>6423</v>
      </c>
    </row>
    <row r="550" spans="2:65" s="1" customFormat="1" ht="11.25">
      <c r="B550" s="35"/>
      <c r="C550" s="36"/>
      <c r="D550" s="195" t="s">
        <v>187</v>
      </c>
      <c r="E550" s="36"/>
      <c r="F550" s="196" t="s">
        <v>2663</v>
      </c>
      <c r="G550" s="36"/>
      <c r="H550" s="36"/>
      <c r="I550" s="113"/>
      <c r="J550" s="36"/>
      <c r="K550" s="36"/>
      <c r="L550" s="39"/>
      <c r="M550" s="197"/>
      <c r="N550" s="61"/>
      <c r="O550" s="61"/>
      <c r="P550" s="61"/>
      <c r="Q550" s="61"/>
      <c r="R550" s="61"/>
      <c r="S550" s="61"/>
      <c r="T550" s="62"/>
      <c r="AT550" s="18" t="s">
        <v>187</v>
      </c>
      <c r="AU550" s="18" t="s">
        <v>85</v>
      </c>
    </row>
    <row r="551" spans="2:65" s="12" customFormat="1" ht="11.25">
      <c r="B551" s="198"/>
      <c r="C551" s="199"/>
      <c r="D551" s="195" t="s">
        <v>189</v>
      </c>
      <c r="E551" s="200" t="s">
        <v>19</v>
      </c>
      <c r="F551" s="201" t="s">
        <v>6424</v>
      </c>
      <c r="G551" s="199"/>
      <c r="H551" s="200" t="s">
        <v>19</v>
      </c>
      <c r="I551" s="202"/>
      <c r="J551" s="199"/>
      <c r="K551" s="199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189</v>
      </c>
      <c r="AU551" s="207" t="s">
        <v>85</v>
      </c>
      <c r="AV551" s="12" t="s">
        <v>83</v>
      </c>
      <c r="AW551" s="12" t="s">
        <v>35</v>
      </c>
      <c r="AX551" s="12" t="s">
        <v>75</v>
      </c>
      <c r="AY551" s="207" t="s">
        <v>178</v>
      </c>
    </row>
    <row r="552" spans="2:65" s="12" customFormat="1" ht="11.25">
      <c r="B552" s="198"/>
      <c r="C552" s="199"/>
      <c r="D552" s="195" t="s">
        <v>189</v>
      </c>
      <c r="E552" s="200" t="s">
        <v>19</v>
      </c>
      <c r="F552" s="201" t="s">
        <v>6397</v>
      </c>
      <c r="G552" s="199"/>
      <c r="H552" s="200" t="s">
        <v>19</v>
      </c>
      <c r="I552" s="202"/>
      <c r="J552" s="199"/>
      <c r="K552" s="199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189</v>
      </c>
      <c r="AU552" s="207" t="s">
        <v>85</v>
      </c>
      <c r="AV552" s="12" t="s">
        <v>83</v>
      </c>
      <c r="AW552" s="12" t="s">
        <v>35</v>
      </c>
      <c r="AX552" s="12" t="s">
        <v>75</v>
      </c>
      <c r="AY552" s="207" t="s">
        <v>178</v>
      </c>
    </row>
    <row r="553" spans="2:65" s="12" customFormat="1" ht="11.25">
      <c r="B553" s="198"/>
      <c r="C553" s="199"/>
      <c r="D553" s="195" t="s">
        <v>189</v>
      </c>
      <c r="E553" s="200" t="s">
        <v>19</v>
      </c>
      <c r="F553" s="201" t="s">
        <v>6398</v>
      </c>
      <c r="G553" s="199"/>
      <c r="H553" s="200" t="s">
        <v>19</v>
      </c>
      <c r="I553" s="202"/>
      <c r="J553" s="199"/>
      <c r="K553" s="199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189</v>
      </c>
      <c r="AU553" s="207" t="s">
        <v>85</v>
      </c>
      <c r="AV553" s="12" t="s">
        <v>83</v>
      </c>
      <c r="AW553" s="12" t="s">
        <v>35</v>
      </c>
      <c r="AX553" s="12" t="s">
        <v>75</v>
      </c>
      <c r="AY553" s="207" t="s">
        <v>178</v>
      </c>
    </row>
    <row r="554" spans="2:65" s="12" customFormat="1" ht="11.25">
      <c r="B554" s="198"/>
      <c r="C554" s="199"/>
      <c r="D554" s="195" t="s">
        <v>189</v>
      </c>
      <c r="E554" s="200" t="s">
        <v>19</v>
      </c>
      <c r="F554" s="201" t="s">
        <v>4287</v>
      </c>
      <c r="G554" s="199"/>
      <c r="H554" s="200" t="s">
        <v>19</v>
      </c>
      <c r="I554" s="202"/>
      <c r="J554" s="199"/>
      <c r="K554" s="199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189</v>
      </c>
      <c r="AU554" s="207" t="s">
        <v>85</v>
      </c>
      <c r="AV554" s="12" t="s">
        <v>83</v>
      </c>
      <c r="AW554" s="12" t="s">
        <v>35</v>
      </c>
      <c r="AX554" s="12" t="s">
        <v>75</v>
      </c>
      <c r="AY554" s="207" t="s">
        <v>178</v>
      </c>
    </row>
    <row r="555" spans="2:65" s="12" customFormat="1" ht="11.25">
      <c r="B555" s="198"/>
      <c r="C555" s="199"/>
      <c r="D555" s="195" t="s">
        <v>189</v>
      </c>
      <c r="E555" s="200" t="s">
        <v>19</v>
      </c>
      <c r="F555" s="201" t="s">
        <v>6425</v>
      </c>
      <c r="G555" s="199"/>
      <c r="H555" s="200" t="s">
        <v>19</v>
      </c>
      <c r="I555" s="202"/>
      <c r="J555" s="199"/>
      <c r="K555" s="199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189</v>
      </c>
      <c r="AU555" s="207" t="s">
        <v>85</v>
      </c>
      <c r="AV555" s="12" t="s">
        <v>83</v>
      </c>
      <c r="AW555" s="12" t="s">
        <v>35</v>
      </c>
      <c r="AX555" s="12" t="s">
        <v>75</v>
      </c>
      <c r="AY555" s="207" t="s">
        <v>178</v>
      </c>
    </row>
    <row r="556" spans="2:65" s="13" customFormat="1" ht="11.25">
      <c r="B556" s="208"/>
      <c r="C556" s="209"/>
      <c r="D556" s="195" t="s">
        <v>189</v>
      </c>
      <c r="E556" s="210" t="s">
        <v>19</v>
      </c>
      <c r="F556" s="211" t="s">
        <v>6426</v>
      </c>
      <c r="G556" s="209"/>
      <c r="H556" s="212">
        <v>79.11</v>
      </c>
      <c r="I556" s="213"/>
      <c r="J556" s="209"/>
      <c r="K556" s="209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189</v>
      </c>
      <c r="AU556" s="218" t="s">
        <v>85</v>
      </c>
      <c r="AV556" s="13" t="s">
        <v>85</v>
      </c>
      <c r="AW556" s="13" t="s">
        <v>35</v>
      </c>
      <c r="AX556" s="13" t="s">
        <v>75</v>
      </c>
      <c r="AY556" s="218" t="s">
        <v>178</v>
      </c>
    </row>
    <row r="557" spans="2:65" s="12" customFormat="1" ht="11.25">
      <c r="B557" s="198"/>
      <c r="C557" s="199"/>
      <c r="D557" s="195" t="s">
        <v>189</v>
      </c>
      <c r="E557" s="200" t="s">
        <v>19</v>
      </c>
      <c r="F557" s="201" t="s">
        <v>6427</v>
      </c>
      <c r="G557" s="199"/>
      <c r="H557" s="200" t="s">
        <v>19</v>
      </c>
      <c r="I557" s="202"/>
      <c r="J557" s="199"/>
      <c r="K557" s="199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189</v>
      </c>
      <c r="AU557" s="207" t="s">
        <v>85</v>
      </c>
      <c r="AV557" s="12" t="s">
        <v>83</v>
      </c>
      <c r="AW557" s="12" t="s">
        <v>35</v>
      </c>
      <c r="AX557" s="12" t="s">
        <v>75</v>
      </c>
      <c r="AY557" s="207" t="s">
        <v>178</v>
      </c>
    </row>
    <row r="558" spans="2:65" s="13" customFormat="1" ht="11.25">
      <c r="B558" s="208"/>
      <c r="C558" s="209"/>
      <c r="D558" s="195" t="s">
        <v>189</v>
      </c>
      <c r="E558" s="210" t="s">
        <v>19</v>
      </c>
      <c r="F558" s="211" t="s">
        <v>6428</v>
      </c>
      <c r="G558" s="209"/>
      <c r="H558" s="212">
        <v>217.113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189</v>
      </c>
      <c r="AU558" s="218" t="s">
        <v>85</v>
      </c>
      <c r="AV558" s="13" t="s">
        <v>85</v>
      </c>
      <c r="AW558" s="13" t="s">
        <v>35</v>
      </c>
      <c r="AX558" s="13" t="s">
        <v>75</v>
      </c>
      <c r="AY558" s="218" t="s">
        <v>178</v>
      </c>
    </row>
    <row r="559" spans="2:65" s="12" customFormat="1" ht="11.25">
      <c r="B559" s="198"/>
      <c r="C559" s="199"/>
      <c r="D559" s="195" t="s">
        <v>189</v>
      </c>
      <c r="E559" s="200" t="s">
        <v>19</v>
      </c>
      <c r="F559" s="201" t="s">
        <v>6429</v>
      </c>
      <c r="G559" s="199"/>
      <c r="H559" s="200" t="s">
        <v>19</v>
      </c>
      <c r="I559" s="202"/>
      <c r="J559" s="199"/>
      <c r="K559" s="199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189</v>
      </c>
      <c r="AU559" s="207" t="s">
        <v>85</v>
      </c>
      <c r="AV559" s="12" t="s">
        <v>83</v>
      </c>
      <c r="AW559" s="12" t="s">
        <v>35</v>
      </c>
      <c r="AX559" s="12" t="s">
        <v>75</v>
      </c>
      <c r="AY559" s="207" t="s">
        <v>178</v>
      </c>
    </row>
    <row r="560" spans="2:65" s="13" customFormat="1" ht="11.25">
      <c r="B560" s="208"/>
      <c r="C560" s="209"/>
      <c r="D560" s="195" t="s">
        <v>189</v>
      </c>
      <c r="E560" s="210" t="s">
        <v>19</v>
      </c>
      <c r="F560" s="211" t="s">
        <v>6428</v>
      </c>
      <c r="G560" s="209"/>
      <c r="H560" s="212">
        <v>217.113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189</v>
      </c>
      <c r="AU560" s="218" t="s">
        <v>85</v>
      </c>
      <c r="AV560" s="13" t="s">
        <v>85</v>
      </c>
      <c r="AW560" s="13" t="s">
        <v>35</v>
      </c>
      <c r="AX560" s="13" t="s">
        <v>75</v>
      </c>
      <c r="AY560" s="218" t="s">
        <v>178</v>
      </c>
    </row>
    <row r="561" spans="2:51" s="15" customFormat="1" ht="11.25">
      <c r="B561" s="230"/>
      <c r="C561" s="231"/>
      <c r="D561" s="195" t="s">
        <v>189</v>
      </c>
      <c r="E561" s="232" t="s">
        <v>19</v>
      </c>
      <c r="F561" s="233" t="s">
        <v>274</v>
      </c>
      <c r="G561" s="231"/>
      <c r="H561" s="234">
        <v>513.33600000000001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189</v>
      </c>
      <c r="AU561" s="240" t="s">
        <v>85</v>
      </c>
      <c r="AV561" s="15" t="s">
        <v>198</v>
      </c>
      <c r="AW561" s="15" t="s">
        <v>35</v>
      </c>
      <c r="AX561" s="15" t="s">
        <v>75</v>
      </c>
      <c r="AY561" s="240" t="s">
        <v>178</v>
      </c>
    </row>
    <row r="562" spans="2:51" s="12" customFormat="1" ht="11.25">
      <c r="B562" s="198"/>
      <c r="C562" s="199"/>
      <c r="D562" s="195" t="s">
        <v>189</v>
      </c>
      <c r="E562" s="200" t="s">
        <v>19</v>
      </c>
      <c r="F562" s="201" t="s">
        <v>6424</v>
      </c>
      <c r="G562" s="199"/>
      <c r="H562" s="200" t="s">
        <v>19</v>
      </c>
      <c r="I562" s="202"/>
      <c r="J562" s="199"/>
      <c r="K562" s="199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189</v>
      </c>
      <c r="AU562" s="207" t="s">
        <v>85</v>
      </c>
      <c r="AV562" s="12" t="s">
        <v>83</v>
      </c>
      <c r="AW562" s="12" t="s">
        <v>35</v>
      </c>
      <c r="AX562" s="12" t="s">
        <v>75</v>
      </c>
      <c r="AY562" s="207" t="s">
        <v>178</v>
      </c>
    </row>
    <row r="563" spans="2:51" s="12" customFormat="1" ht="11.25">
      <c r="B563" s="198"/>
      <c r="C563" s="199"/>
      <c r="D563" s="195" t="s">
        <v>189</v>
      </c>
      <c r="E563" s="200" t="s">
        <v>19</v>
      </c>
      <c r="F563" s="201" t="s">
        <v>6401</v>
      </c>
      <c r="G563" s="199"/>
      <c r="H563" s="200" t="s">
        <v>19</v>
      </c>
      <c r="I563" s="202"/>
      <c r="J563" s="199"/>
      <c r="K563" s="199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189</v>
      </c>
      <c r="AU563" s="207" t="s">
        <v>85</v>
      </c>
      <c r="AV563" s="12" t="s">
        <v>83</v>
      </c>
      <c r="AW563" s="12" t="s">
        <v>35</v>
      </c>
      <c r="AX563" s="12" t="s">
        <v>75</v>
      </c>
      <c r="AY563" s="207" t="s">
        <v>178</v>
      </c>
    </row>
    <row r="564" spans="2:51" s="12" customFormat="1" ht="11.25">
      <c r="B564" s="198"/>
      <c r="C564" s="199"/>
      <c r="D564" s="195" t="s">
        <v>189</v>
      </c>
      <c r="E564" s="200" t="s">
        <v>19</v>
      </c>
      <c r="F564" s="201" t="s">
        <v>6402</v>
      </c>
      <c r="G564" s="199"/>
      <c r="H564" s="200" t="s">
        <v>19</v>
      </c>
      <c r="I564" s="202"/>
      <c r="J564" s="199"/>
      <c r="K564" s="199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189</v>
      </c>
      <c r="AU564" s="207" t="s">
        <v>85</v>
      </c>
      <c r="AV564" s="12" t="s">
        <v>83</v>
      </c>
      <c r="AW564" s="12" t="s">
        <v>35</v>
      </c>
      <c r="AX564" s="12" t="s">
        <v>75</v>
      </c>
      <c r="AY564" s="207" t="s">
        <v>178</v>
      </c>
    </row>
    <row r="565" spans="2:51" s="12" customFormat="1" ht="11.25">
      <c r="B565" s="198"/>
      <c r="C565" s="199"/>
      <c r="D565" s="195" t="s">
        <v>189</v>
      </c>
      <c r="E565" s="200" t="s">
        <v>19</v>
      </c>
      <c r="F565" s="201" t="s">
        <v>4287</v>
      </c>
      <c r="G565" s="199"/>
      <c r="H565" s="200" t="s">
        <v>19</v>
      </c>
      <c r="I565" s="202"/>
      <c r="J565" s="199"/>
      <c r="K565" s="199"/>
      <c r="L565" s="203"/>
      <c r="M565" s="204"/>
      <c r="N565" s="205"/>
      <c r="O565" s="205"/>
      <c r="P565" s="205"/>
      <c r="Q565" s="205"/>
      <c r="R565" s="205"/>
      <c r="S565" s="205"/>
      <c r="T565" s="206"/>
      <c r="AT565" s="207" t="s">
        <v>189</v>
      </c>
      <c r="AU565" s="207" t="s">
        <v>85</v>
      </c>
      <c r="AV565" s="12" t="s">
        <v>83</v>
      </c>
      <c r="AW565" s="12" t="s">
        <v>35</v>
      </c>
      <c r="AX565" s="12" t="s">
        <v>75</v>
      </c>
      <c r="AY565" s="207" t="s">
        <v>178</v>
      </c>
    </row>
    <row r="566" spans="2:51" s="12" customFormat="1" ht="11.25">
      <c r="B566" s="198"/>
      <c r="C566" s="199"/>
      <c r="D566" s="195" t="s">
        <v>189</v>
      </c>
      <c r="E566" s="200" t="s">
        <v>19</v>
      </c>
      <c r="F566" s="201" t="s">
        <v>6430</v>
      </c>
      <c r="G566" s="199"/>
      <c r="H566" s="200" t="s">
        <v>19</v>
      </c>
      <c r="I566" s="202"/>
      <c r="J566" s="199"/>
      <c r="K566" s="199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189</v>
      </c>
      <c r="AU566" s="207" t="s">
        <v>85</v>
      </c>
      <c r="AV566" s="12" t="s">
        <v>83</v>
      </c>
      <c r="AW566" s="12" t="s">
        <v>35</v>
      </c>
      <c r="AX566" s="12" t="s">
        <v>75</v>
      </c>
      <c r="AY566" s="207" t="s">
        <v>178</v>
      </c>
    </row>
    <row r="567" spans="2:51" s="13" customFormat="1" ht="11.25">
      <c r="B567" s="208"/>
      <c r="C567" s="209"/>
      <c r="D567" s="195" t="s">
        <v>189</v>
      </c>
      <c r="E567" s="210" t="s">
        <v>19</v>
      </c>
      <c r="F567" s="211" t="s">
        <v>6431</v>
      </c>
      <c r="G567" s="209"/>
      <c r="H567" s="212">
        <v>53.326000000000001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189</v>
      </c>
      <c r="AU567" s="218" t="s">
        <v>85</v>
      </c>
      <c r="AV567" s="13" t="s">
        <v>85</v>
      </c>
      <c r="AW567" s="13" t="s">
        <v>35</v>
      </c>
      <c r="AX567" s="13" t="s">
        <v>75</v>
      </c>
      <c r="AY567" s="218" t="s">
        <v>178</v>
      </c>
    </row>
    <row r="568" spans="2:51" s="12" customFormat="1" ht="11.25">
      <c r="B568" s="198"/>
      <c r="C568" s="199"/>
      <c r="D568" s="195" t="s">
        <v>189</v>
      </c>
      <c r="E568" s="200" t="s">
        <v>19</v>
      </c>
      <c r="F568" s="201" t="s">
        <v>6432</v>
      </c>
      <c r="G568" s="199"/>
      <c r="H568" s="200" t="s">
        <v>19</v>
      </c>
      <c r="I568" s="202"/>
      <c r="J568" s="199"/>
      <c r="K568" s="199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189</v>
      </c>
      <c r="AU568" s="207" t="s">
        <v>85</v>
      </c>
      <c r="AV568" s="12" t="s">
        <v>83</v>
      </c>
      <c r="AW568" s="12" t="s">
        <v>35</v>
      </c>
      <c r="AX568" s="12" t="s">
        <v>75</v>
      </c>
      <c r="AY568" s="207" t="s">
        <v>178</v>
      </c>
    </row>
    <row r="569" spans="2:51" s="13" customFormat="1" ht="11.25">
      <c r="B569" s="208"/>
      <c r="C569" s="209"/>
      <c r="D569" s="195" t="s">
        <v>189</v>
      </c>
      <c r="E569" s="210" t="s">
        <v>19</v>
      </c>
      <c r="F569" s="211" t="s">
        <v>6433</v>
      </c>
      <c r="G569" s="209"/>
      <c r="H569" s="212">
        <v>99.62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189</v>
      </c>
      <c r="AU569" s="218" t="s">
        <v>85</v>
      </c>
      <c r="AV569" s="13" t="s">
        <v>85</v>
      </c>
      <c r="AW569" s="13" t="s">
        <v>35</v>
      </c>
      <c r="AX569" s="13" t="s">
        <v>75</v>
      </c>
      <c r="AY569" s="218" t="s">
        <v>178</v>
      </c>
    </row>
    <row r="570" spans="2:51" s="12" customFormat="1" ht="11.25">
      <c r="B570" s="198"/>
      <c r="C570" s="199"/>
      <c r="D570" s="195" t="s">
        <v>189</v>
      </c>
      <c r="E570" s="200" t="s">
        <v>19</v>
      </c>
      <c r="F570" s="201" t="s">
        <v>6434</v>
      </c>
      <c r="G570" s="199"/>
      <c r="H570" s="200" t="s">
        <v>19</v>
      </c>
      <c r="I570" s="202"/>
      <c r="J570" s="199"/>
      <c r="K570" s="199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189</v>
      </c>
      <c r="AU570" s="207" t="s">
        <v>85</v>
      </c>
      <c r="AV570" s="12" t="s">
        <v>83</v>
      </c>
      <c r="AW570" s="12" t="s">
        <v>35</v>
      </c>
      <c r="AX570" s="12" t="s">
        <v>75</v>
      </c>
      <c r="AY570" s="207" t="s">
        <v>178</v>
      </c>
    </row>
    <row r="571" spans="2:51" s="13" customFormat="1" ht="11.25">
      <c r="B571" s="208"/>
      <c r="C571" s="209"/>
      <c r="D571" s="195" t="s">
        <v>189</v>
      </c>
      <c r="E571" s="210" t="s">
        <v>19</v>
      </c>
      <c r="F571" s="211" t="s">
        <v>6433</v>
      </c>
      <c r="G571" s="209"/>
      <c r="H571" s="212">
        <v>99.62</v>
      </c>
      <c r="I571" s="213"/>
      <c r="J571" s="209"/>
      <c r="K571" s="209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189</v>
      </c>
      <c r="AU571" s="218" t="s">
        <v>85</v>
      </c>
      <c r="AV571" s="13" t="s">
        <v>85</v>
      </c>
      <c r="AW571" s="13" t="s">
        <v>35</v>
      </c>
      <c r="AX571" s="13" t="s">
        <v>75</v>
      </c>
      <c r="AY571" s="218" t="s">
        <v>178</v>
      </c>
    </row>
    <row r="572" spans="2:51" s="15" customFormat="1" ht="11.25">
      <c r="B572" s="230"/>
      <c r="C572" s="231"/>
      <c r="D572" s="195" t="s">
        <v>189</v>
      </c>
      <c r="E572" s="232" t="s">
        <v>19</v>
      </c>
      <c r="F572" s="233" t="s">
        <v>274</v>
      </c>
      <c r="G572" s="231"/>
      <c r="H572" s="234">
        <v>252.566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189</v>
      </c>
      <c r="AU572" s="240" t="s">
        <v>85</v>
      </c>
      <c r="AV572" s="15" t="s">
        <v>198</v>
      </c>
      <c r="AW572" s="15" t="s">
        <v>35</v>
      </c>
      <c r="AX572" s="15" t="s">
        <v>75</v>
      </c>
      <c r="AY572" s="240" t="s">
        <v>178</v>
      </c>
    </row>
    <row r="573" spans="2:51" s="12" customFormat="1" ht="11.25">
      <c r="B573" s="198"/>
      <c r="C573" s="199"/>
      <c r="D573" s="195" t="s">
        <v>189</v>
      </c>
      <c r="E573" s="200" t="s">
        <v>19</v>
      </c>
      <c r="F573" s="201" t="s">
        <v>4293</v>
      </c>
      <c r="G573" s="199"/>
      <c r="H573" s="200" t="s">
        <v>19</v>
      </c>
      <c r="I573" s="202"/>
      <c r="J573" s="199"/>
      <c r="K573" s="199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189</v>
      </c>
      <c r="AU573" s="207" t="s">
        <v>85</v>
      </c>
      <c r="AV573" s="12" t="s">
        <v>83</v>
      </c>
      <c r="AW573" s="12" t="s">
        <v>35</v>
      </c>
      <c r="AX573" s="12" t="s">
        <v>75</v>
      </c>
      <c r="AY573" s="207" t="s">
        <v>178</v>
      </c>
    </row>
    <row r="574" spans="2:51" s="12" customFormat="1" ht="11.25">
      <c r="B574" s="198"/>
      <c r="C574" s="199"/>
      <c r="D574" s="195" t="s">
        <v>189</v>
      </c>
      <c r="E574" s="200" t="s">
        <v>19</v>
      </c>
      <c r="F574" s="201" t="s">
        <v>6435</v>
      </c>
      <c r="G574" s="199"/>
      <c r="H574" s="200" t="s">
        <v>19</v>
      </c>
      <c r="I574" s="202"/>
      <c r="J574" s="199"/>
      <c r="K574" s="199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189</v>
      </c>
      <c r="AU574" s="207" t="s">
        <v>85</v>
      </c>
      <c r="AV574" s="12" t="s">
        <v>83</v>
      </c>
      <c r="AW574" s="12" t="s">
        <v>35</v>
      </c>
      <c r="AX574" s="12" t="s">
        <v>75</v>
      </c>
      <c r="AY574" s="207" t="s">
        <v>178</v>
      </c>
    </row>
    <row r="575" spans="2:51" s="12" customFormat="1" ht="11.25">
      <c r="B575" s="198"/>
      <c r="C575" s="199"/>
      <c r="D575" s="195" t="s">
        <v>189</v>
      </c>
      <c r="E575" s="200" t="s">
        <v>19</v>
      </c>
      <c r="F575" s="201" t="s">
        <v>6436</v>
      </c>
      <c r="G575" s="199"/>
      <c r="H575" s="200" t="s">
        <v>19</v>
      </c>
      <c r="I575" s="202"/>
      <c r="J575" s="199"/>
      <c r="K575" s="199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189</v>
      </c>
      <c r="AU575" s="207" t="s">
        <v>85</v>
      </c>
      <c r="AV575" s="12" t="s">
        <v>83</v>
      </c>
      <c r="AW575" s="12" t="s">
        <v>35</v>
      </c>
      <c r="AX575" s="12" t="s">
        <v>75</v>
      </c>
      <c r="AY575" s="207" t="s">
        <v>178</v>
      </c>
    </row>
    <row r="576" spans="2:51" s="12" customFormat="1" ht="11.25">
      <c r="B576" s="198"/>
      <c r="C576" s="199"/>
      <c r="D576" s="195" t="s">
        <v>189</v>
      </c>
      <c r="E576" s="200" t="s">
        <v>19</v>
      </c>
      <c r="F576" s="201" t="s">
        <v>4287</v>
      </c>
      <c r="G576" s="199"/>
      <c r="H576" s="200" t="s">
        <v>19</v>
      </c>
      <c r="I576" s="202"/>
      <c r="J576" s="199"/>
      <c r="K576" s="199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189</v>
      </c>
      <c r="AU576" s="207" t="s">
        <v>85</v>
      </c>
      <c r="AV576" s="12" t="s">
        <v>83</v>
      </c>
      <c r="AW576" s="12" t="s">
        <v>35</v>
      </c>
      <c r="AX576" s="12" t="s">
        <v>75</v>
      </c>
      <c r="AY576" s="207" t="s">
        <v>178</v>
      </c>
    </row>
    <row r="577" spans="2:65" s="12" customFormat="1" ht="11.25">
      <c r="B577" s="198"/>
      <c r="C577" s="199"/>
      <c r="D577" s="195" t="s">
        <v>189</v>
      </c>
      <c r="E577" s="200" t="s">
        <v>19</v>
      </c>
      <c r="F577" s="201" t="s">
        <v>6437</v>
      </c>
      <c r="G577" s="199"/>
      <c r="H577" s="200" t="s">
        <v>19</v>
      </c>
      <c r="I577" s="202"/>
      <c r="J577" s="199"/>
      <c r="K577" s="199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189</v>
      </c>
      <c r="AU577" s="207" t="s">
        <v>85</v>
      </c>
      <c r="AV577" s="12" t="s">
        <v>83</v>
      </c>
      <c r="AW577" s="12" t="s">
        <v>35</v>
      </c>
      <c r="AX577" s="12" t="s">
        <v>75</v>
      </c>
      <c r="AY577" s="207" t="s">
        <v>178</v>
      </c>
    </row>
    <row r="578" spans="2:65" s="13" customFormat="1" ht="11.25">
      <c r="B578" s="208"/>
      <c r="C578" s="209"/>
      <c r="D578" s="195" t="s">
        <v>189</v>
      </c>
      <c r="E578" s="210" t="s">
        <v>19</v>
      </c>
      <c r="F578" s="211" t="s">
        <v>6438</v>
      </c>
      <c r="G578" s="209"/>
      <c r="H578" s="212">
        <v>26.37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189</v>
      </c>
      <c r="AU578" s="218" t="s">
        <v>85</v>
      </c>
      <c r="AV578" s="13" t="s">
        <v>85</v>
      </c>
      <c r="AW578" s="13" t="s">
        <v>35</v>
      </c>
      <c r="AX578" s="13" t="s">
        <v>75</v>
      </c>
      <c r="AY578" s="218" t="s">
        <v>178</v>
      </c>
    </row>
    <row r="579" spans="2:65" s="12" customFormat="1" ht="11.25">
      <c r="B579" s="198"/>
      <c r="C579" s="199"/>
      <c r="D579" s="195" t="s">
        <v>189</v>
      </c>
      <c r="E579" s="200" t="s">
        <v>19</v>
      </c>
      <c r="F579" s="201" t="s">
        <v>6439</v>
      </c>
      <c r="G579" s="199"/>
      <c r="H579" s="200" t="s">
        <v>19</v>
      </c>
      <c r="I579" s="202"/>
      <c r="J579" s="199"/>
      <c r="K579" s="199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189</v>
      </c>
      <c r="AU579" s="207" t="s">
        <v>85</v>
      </c>
      <c r="AV579" s="12" t="s">
        <v>83</v>
      </c>
      <c r="AW579" s="12" t="s">
        <v>35</v>
      </c>
      <c r="AX579" s="12" t="s">
        <v>75</v>
      </c>
      <c r="AY579" s="207" t="s">
        <v>178</v>
      </c>
    </row>
    <row r="580" spans="2:65" s="13" customFormat="1" ht="11.25">
      <c r="B580" s="208"/>
      <c r="C580" s="209"/>
      <c r="D580" s="195" t="s">
        <v>189</v>
      </c>
      <c r="E580" s="210" t="s">
        <v>19</v>
      </c>
      <c r="F580" s="211" t="s">
        <v>6440</v>
      </c>
      <c r="G580" s="209"/>
      <c r="H580" s="212">
        <v>29.885999999999999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189</v>
      </c>
      <c r="AU580" s="218" t="s">
        <v>85</v>
      </c>
      <c r="AV580" s="13" t="s">
        <v>85</v>
      </c>
      <c r="AW580" s="13" t="s">
        <v>35</v>
      </c>
      <c r="AX580" s="13" t="s">
        <v>75</v>
      </c>
      <c r="AY580" s="218" t="s">
        <v>178</v>
      </c>
    </row>
    <row r="581" spans="2:65" s="12" customFormat="1" ht="11.25">
      <c r="B581" s="198"/>
      <c r="C581" s="199"/>
      <c r="D581" s="195" t="s">
        <v>189</v>
      </c>
      <c r="E581" s="200" t="s">
        <v>19</v>
      </c>
      <c r="F581" s="201" t="s">
        <v>6441</v>
      </c>
      <c r="G581" s="199"/>
      <c r="H581" s="200" t="s">
        <v>19</v>
      </c>
      <c r="I581" s="202"/>
      <c r="J581" s="199"/>
      <c r="K581" s="199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189</v>
      </c>
      <c r="AU581" s="207" t="s">
        <v>85</v>
      </c>
      <c r="AV581" s="12" t="s">
        <v>83</v>
      </c>
      <c r="AW581" s="12" t="s">
        <v>35</v>
      </c>
      <c r="AX581" s="12" t="s">
        <v>75</v>
      </c>
      <c r="AY581" s="207" t="s">
        <v>178</v>
      </c>
    </row>
    <row r="582" spans="2:65" s="13" customFormat="1" ht="11.25">
      <c r="B582" s="208"/>
      <c r="C582" s="209"/>
      <c r="D582" s="195" t="s">
        <v>189</v>
      </c>
      <c r="E582" s="210" t="s">
        <v>19</v>
      </c>
      <c r="F582" s="211" t="s">
        <v>6440</v>
      </c>
      <c r="G582" s="209"/>
      <c r="H582" s="212">
        <v>29.885999999999999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189</v>
      </c>
      <c r="AU582" s="218" t="s">
        <v>85</v>
      </c>
      <c r="AV582" s="13" t="s">
        <v>85</v>
      </c>
      <c r="AW582" s="13" t="s">
        <v>35</v>
      </c>
      <c r="AX582" s="13" t="s">
        <v>75</v>
      </c>
      <c r="AY582" s="218" t="s">
        <v>178</v>
      </c>
    </row>
    <row r="583" spans="2:65" s="15" customFormat="1" ht="11.25">
      <c r="B583" s="230"/>
      <c r="C583" s="231"/>
      <c r="D583" s="195" t="s">
        <v>189</v>
      </c>
      <c r="E583" s="232" t="s">
        <v>19</v>
      </c>
      <c r="F583" s="233" t="s">
        <v>274</v>
      </c>
      <c r="G583" s="231"/>
      <c r="H583" s="234">
        <v>86.141999999999996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189</v>
      </c>
      <c r="AU583" s="240" t="s">
        <v>85</v>
      </c>
      <c r="AV583" s="15" t="s">
        <v>198</v>
      </c>
      <c r="AW583" s="15" t="s">
        <v>35</v>
      </c>
      <c r="AX583" s="15" t="s">
        <v>75</v>
      </c>
      <c r="AY583" s="240" t="s">
        <v>178</v>
      </c>
    </row>
    <row r="584" spans="2:65" s="14" customFormat="1" ht="11.25">
      <c r="B584" s="219"/>
      <c r="C584" s="220"/>
      <c r="D584" s="195" t="s">
        <v>189</v>
      </c>
      <c r="E584" s="221" t="s">
        <v>19</v>
      </c>
      <c r="F584" s="222" t="s">
        <v>258</v>
      </c>
      <c r="G584" s="220"/>
      <c r="H584" s="223">
        <v>852.04399999999998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189</v>
      </c>
      <c r="AU584" s="229" t="s">
        <v>85</v>
      </c>
      <c r="AV584" s="14" t="s">
        <v>185</v>
      </c>
      <c r="AW584" s="14" t="s">
        <v>35</v>
      </c>
      <c r="AX584" s="14" t="s">
        <v>83</v>
      </c>
      <c r="AY584" s="229" t="s">
        <v>178</v>
      </c>
    </row>
    <row r="585" spans="2:65" s="1" customFormat="1" ht="16.5" customHeight="1">
      <c r="B585" s="35"/>
      <c r="C585" s="245" t="s">
        <v>1318</v>
      </c>
      <c r="D585" s="245" t="s">
        <v>970</v>
      </c>
      <c r="E585" s="246" t="s">
        <v>4300</v>
      </c>
      <c r="F585" s="247" t="s">
        <v>4301</v>
      </c>
      <c r="G585" s="248" t="s">
        <v>496</v>
      </c>
      <c r="H585" s="249">
        <v>319.88</v>
      </c>
      <c r="I585" s="250"/>
      <c r="J585" s="251">
        <f>ROUND(I585*H585,2)</f>
        <v>0</v>
      </c>
      <c r="K585" s="247" t="s">
        <v>184</v>
      </c>
      <c r="L585" s="252"/>
      <c r="M585" s="253" t="s">
        <v>19</v>
      </c>
      <c r="N585" s="254" t="s">
        <v>46</v>
      </c>
      <c r="O585" s="61"/>
      <c r="P585" s="192">
        <f>O585*H585</f>
        <v>0</v>
      </c>
      <c r="Q585" s="192">
        <v>2.9299999999999999E-3</v>
      </c>
      <c r="R585" s="192">
        <f>Q585*H585</f>
        <v>0.93724839999999998</v>
      </c>
      <c r="S585" s="192">
        <v>0</v>
      </c>
      <c r="T585" s="193">
        <f>S585*H585</f>
        <v>0</v>
      </c>
      <c r="AR585" s="18" t="s">
        <v>403</v>
      </c>
      <c r="AT585" s="18" t="s">
        <v>970</v>
      </c>
      <c r="AU585" s="18" t="s">
        <v>85</v>
      </c>
      <c r="AY585" s="18" t="s">
        <v>178</v>
      </c>
      <c r="BE585" s="194">
        <f>IF(N585="základní",J585,0)</f>
        <v>0</v>
      </c>
      <c r="BF585" s="194">
        <f>IF(N585="snížená",J585,0)</f>
        <v>0</v>
      </c>
      <c r="BG585" s="194">
        <f>IF(N585="zákl. přenesená",J585,0)</f>
        <v>0</v>
      </c>
      <c r="BH585" s="194">
        <f>IF(N585="sníž. přenesená",J585,0)</f>
        <v>0</v>
      </c>
      <c r="BI585" s="194">
        <f>IF(N585="nulová",J585,0)</f>
        <v>0</v>
      </c>
      <c r="BJ585" s="18" t="s">
        <v>83</v>
      </c>
      <c r="BK585" s="194">
        <f>ROUND(I585*H585,2)</f>
        <v>0</v>
      </c>
      <c r="BL585" s="18" t="s">
        <v>288</v>
      </c>
      <c r="BM585" s="18" t="s">
        <v>6442</v>
      </c>
    </row>
    <row r="586" spans="2:65" s="1" customFormat="1" ht="11.25">
      <c r="B586" s="35"/>
      <c r="C586" s="36"/>
      <c r="D586" s="195" t="s">
        <v>187</v>
      </c>
      <c r="E586" s="36"/>
      <c r="F586" s="196" t="s">
        <v>4301</v>
      </c>
      <c r="G586" s="36"/>
      <c r="H586" s="36"/>
      <c r="I586" s="113"/>
      <c r="J586" s="36"/>
      <c r="K586" s="36"/>
      <c r="L586" s="39"/>
      <c r="M586" s="197"/>
      <c r="N586" s="61"/>
      <c r="O586" s="61"/>
      <c r="P586" s="61"/>
      <c r="Q586" s="61"/>
      <c r="R586" s="61"/>
      <c r="S586" s="61"/>
      <c r="T586" s="62"/>
      <c r="AT586" s="18" t="s">
        <v>187</v>
      </c>
      <c r="AU586" s="18" t="s">
        <v>85</v>
      </c>
    </row>
    <row r="587" spans="2:65" s="12" customFormat="1" ht="11.25">
      <c r="B587" s="198"/>
      <c r="C587" s="199"/>
      <c r="D587" s="195" t="s">
        <v>189</v>
      </c>
      <c r="E587" s="200" t="s">
        <v>19</v>
      </c>
      <c r="F587" s="201" t="s">
        <v>2169</v>
      </c>
      <c r="G587" s="199"/>
      <c r="H587" s="200" t="s">
        <v>19</v>
      </c>
      <c r="I587" s="202"/>
      <c r="J587" s="199"/>
      <c r="K587" s="199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189</v>
      </c>
      <c r="AU587" s="207" t="s">
        <v>85</v>
      </c>
      <c r="AV587" s="12" t="s">
        <v>83</v>
      </c>
      <c r="AW587" s="12" t="s">
        <v>35</v>
      </c>
      <c r="AX587" s="12" t="s">
        <v>75</v>
      </c>
      <c r="AY587" s="207" t="s">
        <v>178</v>
      </c>
    </row>
    <row r="588" spans="2:65" s="12" customFormat="1" ht="11.25">
      <c r="B588" s="198"/>
      <c r="C588" s="199"/>
      <c r="D588" s="195" t="s">
        <v>189</v>
      </c>
      <c r="E588" s="200" t="s">
        <v>19</v>
      </c>
      <c r="F588" s="201" t="s">
        <v>4303</v>
      </c>
      <c r="G588" s="199"/>
      <c r="H588" s="200" t="s">
        <v>19</v>
      </c>
      <c r="I588" s="202"/>
      <c r="J588" s="199"/>
      <c r="K588" s="199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189</v>
      </c>
      <c r="AU588" s="207" t="s">
        <v>85</v>
      </c>
      <c r="AV588" s="12" t="s">
        <v>83</v>
      </c>
      <c r="AW588" s="12" t="s">
        <v>35</v>
      </c>
      <c r="AX588" s="12" t="s">
        <v>75</v>
      </c>
      <c r="AY588" s="207" t="s">
        <v>178</v>
      </c>
    </row>
    <row r="589" spans="2:65" s="12" customFormat="1" ht="11.25">
      <c r="B589" s="198"/>
      <c r="C589" s="199"/>
      <c r="D589" s="195" t="s">
        <v>189</v>
      </c>
      <c r="E589" s="200" t="s">
        <v>19</v>
      </c>
      <c r="F589" s="201" t="s">
        <v>6397</v>
      </c>
      <c r="G589" s="199"/>
      <c r="H589" s="200" t="s">
        <v>19</v>
      </c>
      <c r="I589" s="202"/>
      <c r="J589" s="199"/>
      <c r="K589" s="199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189</v>
      </c>
      <c r="AU589" s="207" t="s">
        <v>85</v>
      </c>
      <c r="AV589" s="12" t="s">
        <v>83</v>
      </c>
      <c r="AW589" s="12" t="s">
        <v>35</v>
      </c>
      <c r="AX589" s="12" t="s">
        <v>75</v>
      </c>
      <c r="AY589" s="207" t="s">
        <v>178</v>
      </c>
    </row>
    <row r="590" spans="2:65" s="12" customFormat="1" ht="11.25">
      <c r="B590" s="198"/>
      <c r="C590" s="199"/>
      <c r="D590" s="195" t="s">
        <v>189</v>
      </c>
      <c r="E590" s="200" t="s">
        <v>19</v>
      </c>
      <c r="F590" s="201" t="s">
        <v>6398</v>
      </c>
      <c r="G590" s="199"/>
      <c r="H590" s="200" t="s">
        <v>19</v>
      </c>
      <c r="I590" s="202"/>
      <c r="J590" s="199"/>
      <c r="K590" s="199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189</v>
      </c>
      <c r="AU590" s="207" t="s">
        <v>85</v>
      </c>
      <c r="AV590" s="12" t="s">
        <v>83</v>
      </c>
      <c r="AW590" s="12" t="s">
        <v>35</v>
      </c>
      <c r="AX590" s="12" t="s">
        <v>75</v>
      </c>
      <c r="AY590" s="207" t="s">
        <v>178</v>
      </c>
    </row>
    <row r="591" spans="2:65" s="12" customFormat="1" ht="11.25">
      <c r="B591" s="198"/>
      <c r="C591" s="199"/>
      <c r="D591" s="195" t="s">
        <v>189</v>
      </c>
      <c r="E591" s="200" t="s">
        <v>19</v>
      </c>
      <c r="F591" s="201" t="s">
        <v>6443</v>
      </c>
      <c r="G591" s="199"/>
      <c r="H591" s="200" t="s">
        <v>19</v>
      </c>
      <c r="I591" s="202"/>
      <c r="J591" s="199"/>
      <c r="K591" s="199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189</v>
      </c>
      <c r="AU591" s="207" t="s">
        <v>85</v>
      </c>
      <c r="AV591" s="12" t="s">
        <v>83</v>
      </c>
      <c r="AW591" s="12" t="s">
        <v>35</v>
      </c>
      <c r="AX591" s="12" t="s">
        <v>75</v>
      </c>
      <c r="AY591" s="207" t="s">
        <v>178</v>
      </c>
    </row>
    <row r="592" spans="2:65" s="13" customFormat="1" ht="11.25">
      <c r="B592" s="208"/>
      <c r="C592" s="209"/>
      <c r="D592" s="195" t="s">
        <v>189</v>
      </c>
      <c r="E592" s="210" t="s">
        <v>19</v>
      </c>
      <c r="F592" s="211" t="s">
        <v>6444</v>
      </c>
      <c r="G592" s="209"/>
      <c r="H592" s="212">
        <v>192.72</v>
      </c>
      <c r="I592" s="213"/>
      <c r="J592" s="209"/>
      <c r="K592" s="209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189</v>
      </c>
      <c r="AU592" s="218" t="s">
        <v>85</v>
      </c>
      <c r="AV592" s="13" t="s">
        <v>85</v>
      </c>
      <c r="AW592" s="13" t="s">
        <v>35</v>
      </c>
      <c r="AX592" s="13" t="s">
        <v>75</v>
      </c>
      <c r="AY592" s="218" t="s">
        <v>178</v>
      </c>
    </row>
    <row r="593" spans="2:65" s="12" customFormat="1" ht="11.25">
      <c r="B593" s="198"/>
      <c r="C593" s="199"/>
      <c r="D593" s="195" t="s">
        <v>189</v>
      </c>
      <c r="E593" s="200" t="s">
        <v>19</v>
      </c>
      <c r="F593" s="201" t="s">
        <v>6401</v>
      </c>
      <c r="G593" s="199"/>
      <c r="H593" s="200" t="s">
        <v>19</v>
      </c>
      <c r="I593" s="202"/>
      <c r="J593" s="199"/>
      <c r="K593" s="199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189</v>
      </c>
      <c r="AU593" s="207" t="s">
        <v>85</v>
      </c>
      <c r="AV593" s="12" t="s">
        <v>83</v>
      </c>
      <c r="AW593" s="12" t="s">
        <v>35</v>
      </c>
      <c r="AX593" s="12" t="s">
        <v>75</v>
      </c>
      <c r="AY593" s="207" t="s">
        <v>178</v>
      </c>
    </row>
    <row r="594" spans="2:65" s="12" customFormat="1" ht="11.25">
      <c r="B594" s="198"/>
      <c r="C594" s="199"/>
      <c r="D594" s="195" t="s">
        <v>189</v>
      </c>
      <c r="E594" s="200" t="s">
        <v>19</v>
      </c>
      <c r="F594" s="201" t="s">
        <v>6402</v>
      </c>
      <c r="G594" s="199"/>
      <c r="H594" s="200" t="s">
        <v>19</v>
      </c>
      <c r="I594" s="202"/>
      <c r="J594" s="199"/>
      <c r="K594" s="199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189</v>
      </c>
      <c r="AU594" s="207" t="s">
        <v>85</v>
      </c>
      <c r="AV594" s="12" t="s">
        <v>83</v>
      </c>
      <c r="AW594" s="12" t="s">
        <v>35</v>
      </c>
      <c r="AX594" s="12" t="s">
        <v>75</v>
      </c>
      <c r="AY594" s="207" t="s">
        <v>178</v>
      </c>
    </row>
    <row r="595" spans="2:65" s="12" customFormat="1" ht="11.25">
      <c r="B595" s="198"/>
      <c r="C595" s="199"/>
      <c r="D595" s="195" t="s">
        <v>189</v>
      </c>
      <c r="E595" s="200" t="s">
        <v>19</v>
      </c>
      <c r="F595" s="201" t="s">
        <v>6445</v>
      </c>
      <c r="G595" s="199"/>
      <c r="H595" s="200" t="s">
        <v>19</v>
      </c>
      <c r="I595" s="202"/>
      <c r="J595" s="199"/>
      <c r="K595" s="199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189</v>
      </c>
      <c r="AU595" s="207" t="s">
        <v>85</v>
      </c>
      <c r="AV595" s="12" t="s">
        <v>83</v>
      </c>
      <c r="AW595" s="12" t="s">
        <v>35</v>
      </c>
      <c r="AX595" s="12" t="s">
        <v>75</v>
      </c>
      <c r="AY595" s="207" t="s">
        <v>178</v>
      </c>
    </row>
    <row r="596" spans="2:65" s="13" customFormat="1" ht="11.25">
      <c r="B596" s="208"/>
      <c r="C596" s="209"/>
      <c r="D596" s="195" t="s">
        <v>189</v>
      </c>
      <c r="E596" s="210" t="s">
        <v>19</v>
      </c>
      <c r="F596" s="211" t="s">
        <v>6446</v>
      </c>
      <c r="G596" s="209"/>
      <c r="H596" s="212">
        <v>94.82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189</v>
      </c>
      <c r="AU596" s="218" t="s">
        <v>85</v>
      </c>
      <c r="AV596" s="13" t="s">
        <v>85</v>
      </c>
      <c r="AW596" s="13" t="s">
        <v>35</v>
      </c>
      <c r="AX596" s="13" t="s">
        <v>75</v>
      </c>
      <c r="AY596" s="218" t="s">
        <v>178</v>
      </c>
    </row>
    <row r="597" spans="2:65" s="12" customFormat="1" ht="11.25">
      <c r="B597" s="198"/>
      <c r="C597" s="199"/>
      <c r="D597" s="195" t="s">
        <v>189</v>
      </c>
      <c r="E597" s="200" t="s">
        <v>19</v>
      </c>
      <c r="F597" s="201" t="s">
        <v>5703</v>
      </c>
      <c r="G597" s="199"/>
      <c r="H597" s="200" t="s">
        <v>19</v>
      </c>
      <c r="I597" s="202"/>
      <c r="J597" s="199"/>
      <c r="K597" s="199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189</v>
      </c>
      <c r="AU597" s="207" t="s">
        <v>85</v>
      </c>
      <c r="AV597" s="12" t="s">
        <v>83</v>
      </c>
      <c r="AW597" s="12" t="s">
        <v>35</v>
      </c>
      <c r="AX597" s="12" t="s">
        <v>75</v>
      </c>
      <c r="AY597" s="207" t="s">
        <v>178</v>
      </c>
    </row>
    <row r="598" spans="2:65" s="12" customFormat="1" ht="11.25">
      <c r="B598" s="198"/>
      <c r="C598" s="199"/>
      <c r="D598" s="195" t="s">
        <v>189</v>
      </c>
      <c r="E598" s="200" t="s">
        <v>19</v>
      </c>
      <c r="F598" s="201" t="s">
        <v>6435</v>
      </c>
      <c r="G598" s="199"/>
      <c r="H598" s="200" t="s">
        <v>19</v>
      </c>
      <c r="I598" s="202"/>
      <c r="J598" s="199"/>
      <c r="K598" s="199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189</v>
      </c>
      <c r="AU598" s="207" t="s">
        <v>85</v>
      </c>
      <c r="AV598" s="12" t="s">
        <v>83</v>
      </c>
      <c r="AW598" s="12" t="s">
        <v>35</v>
      </c>
      <c r="AX598" s="12" t="s">
        <v>75</v>
      </c>
      <c r="AY598" s="207" t="s">
        <v>178</v>
      </c>
    </row>
    <row r="599" spans="2:65" s="12" customFormat="1" ht="11.25">
      <c r="B599" s="198"/>
      <c r="C599" s="199"/>
      <c r="D599" s="195" t="s">
        <v>189</v>
      </c>
      <c r="E599" s="200" t="s">
        <v>19</v>
      </c>
      <c r="F599" s="201" t="s">
        <v>6436</v>
      </c>
      <c r="G599" s="199"/>
      <c r="H599" s="200" t="s">
        <v>19</v>
      </c>
      <c r="I599" s="202"/>
      <c r="J599" s="199"/>
      <c r="K599" s="199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189</v>
      </c>
      <c r="AU599" s="207" t="s">
        <v>85</v>
      </c>
      <c r="AV599" s="12" t="s">
        <v>83</v>
      </c>
      <c r="AW599" s="12" t="s">
        <v>35</v>
      </c>
      <c r="AX599" s="12" t="s">
        <v>75</v>
      </c>
      <c r="AY599" s="207" t="s">
        <v>178</v>
      </c>
    </row>
    <row r="600" spans="2:65" s="12" customFormat="1" ht="11.25">
      <c r="B600" s="198"/>
      <c r="C600" s="199"/>
      <c r="D600" s="195" t="s">
        <v>189</v>
      </c>
      <c r="E600" s="200" t="s">
        <v>19</v>
      </c>
      <c r="F600" s="201" t="s">
        <v>6447</v>
      </c>
      <c r="G600" s="199"/>
      <c r="H600" s="200" t="s">
        <v>19</v>
      </c>
      <c r="I600" s="202"/>
      <c r="J600" s="199"/>
      <c r="K600" s="199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189</v>
      </c>
      <c r="AU600" s="207" t="s">
        <v>85</v>
      </c>
      <c r="AV600" s="12" t="s">
        <v>83</v>
      </c>
      <c r="AW600" s="12" t="s">
        <v>35</v>
      </c>
      <c r="AX600" s="12" t="s">
        <v>75</v>
      </c>
      <c r="AY600" s="207" t="s">
        <v>178</v>
      </c>
    </row>
    <row r="601" spans="2:65" s="13" customFormat="1" ht="11.25">
      <c r="B601" s="208"/>
      <c r="C601" s="209"/>
      <c r="D601" s="195" t="s">
        <v>189</v>
      </c>
      <c r="E601" s="210" t="s">
        <v>19</v>
      </c>
      <c r="F601" s="211" t="s">
        <v>6448</v>
      </c>
      <c r="G601" s="209"/>
      <c r="H601" s="212">
        <v>32.340000000000003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189</v>
      </c>
      <c r="AU601" s="218" t="s">
        <v>85</v>
      </c>
      <c r="AV601" s="13" t="s">
        <v>85</v>
      </c>
      <c r="AW601" s="13" t="s">
        <v>35</v>
      </c>
      <c r="AX601" s="13" t="s">
        <v>75</v>
      </c>
      <c r="AY601" s="218" t="s">
        <v>178</v>
      </c>
    </row>
    <row r="602" spans="2:65" s="14" customFormat="1" ht="11.25">
      <c r="B602" s="219"/>
      <c r="C602" s="220"/>
      <c r="D602" s="195" t="s">
        <v>189</v>
      </c>
      <c r="E602" s="221" t="s">
        <v>19</v>
      </c>
      <c r="F602" s="222" t="s">
        <v>258</v>
      </c>
      <c r="G602" s="220"/>
      <c r="H602" s="223">
        <v>319.88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189</v>
      </c>
      <c r="AU602" s="229" t="s">
        <v>85</v>
      </c>
      <c r="AV602" s="14" t="s">
        <v>185</v>
      </c>
      <c r="AW602" s="14" t="s">
        <v>35</v>
      </c>
      <c r="AX602" s="14" t="s">
        <v>83</v>
      </c>
      <c r="AY602" s="229" t="s">
        <v>178</v>
      </c>
    </row>
    <row r="603" spans="2:65" s="1" customFormat="1" ht="27" customHeight="1">
      <c r="B603" s="35"/>
      <c r="C603" s="245" t="s">
        <v>1328</v>
      </c>
      <c r="D603" s="245" t="s">
        <v>970</v>
      </c>
      <c r="E603" s="246" t="s">
        <v>4309</v>
      </c>
      <c r="F603" s="247" t="s">
        <v>4310</v>
      </c>
      <c r="G603" s="248" t="s">
        <v>2338</v>
      </c>
      <c r="H603" s="249">
        <v>127.807</v>
      </c>
      <c r="I603" s="250"/>
      <c r="J603" s="251">
        <f>ROUND(I603*H603,2)</f>
        <v>0</v>
      </c>
      <c r="K603" s="247" t="s">
        <v>1889</v>
      </c>
      <c r="L603" s="252"/>
      <c r="M603" s="253" t="s">
        <v>19</v>
      </c>
      <c r="N603" s="254" t="s">
        <v>46</v>
      </c>
      <c r="O603" s="61"/>
      <c r="P603" s="192">
        <f>O603*H603</f>
        <v>0</v>
      </c>
      <c r="Q603" s="192">
        <v>0</v>
      </c>
      <c r="R603" s="192">
        <f>Q603*H603</f>
        <v>0</v>
      </c>
      <c r="S603" s="192">
        <v>0</v>
      </c>
      <c r="T603" s="193">
        <f>S603*H603</f>
        <v>0</v>
      </c>
      <c r="AR603" s="18" t="s">
        <v>403</v>
      </c>
      <c r="AT603" s="18" t="s">
        <v>970</v>
      </c>
      <c r="AU603" s="18" t="s">
        <v>85</v>
      </c>
      <c r="AY603" s="18" t="s">
        <v>178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18" t="s">
        <v>83</v>
      </c>
      <c r="BK603" s="194">
        <f>ROUND(I603*H603,2)</f>
        <v>0</v>
      </c>
      <c r="BL603" s="18" t="s">
        <v>288</v>
      </c>
      <c r="BM603" s="18" t="s">
        <v>6449</v>
      </c>
    </row>
    <row r="604" spans="2:65" s="1" customFormat="1" ht="11.25">
      <c r="B604" s="35"/>
      <c r="C604" s="36"/>
      <c r="D604" s="195" t="s">
        <v>187</v>
      </c>
      <c r="E604" s="36"/>
      <c r="F604" s="196" t="s">
        <v>4310</v>
      </c>
      <c r="G604" s="36"/>
      <c r="H604" s="36"/>
      <c r="I604" s="113"/>
      <c r="J604" s="36"/>
      <c r="K604" s="36"/>
      <c r="L604" s="39"/>
      <c r="M604" s="197"/>
      <c r="N604" s="61"/>
      <c r="O604" s="61"/>
      <c r="P604" s="61"/>
      <c r="Q604" s="61"/>
      <c r="R604" s="61"/>
      <c r="S604" s="61"/>
      <c r="T604" s="62"/>
      <c r="AT604" s="18" t="s">
        <v>187</v>
      </c>
      <c r="AU604" s="18" t="s">
        <v>85</v>
      </c>
    </row>
    <row r="605" spans="2:65" s="1" customFormat="1" ht="29.25">
      <c r="B605" s="35"/>
      <c r="C605" s="36"/>
      <c r="D605" s="195" t="s">
        <v>333</v>
      </c>
      <c r="E605" s="36"/>
      <c r="F605" s="241" t="s">
        <v>4312</v>
      </c>
      <c r="G605" s="36"/>
      <c r="H605" s="36"/>
      <c r="I605" s="113"/>
      <c r="J605" s="36"/>
      <c r="K605" s="36"/>
      <c r="L605" s="39"/>
      <c r="M605" s="197"/>
      <c r="N605" s="61"/>
      <c r="O605" s="61"/>
      <c r="P605" s="61"/>
      <c r="Q605" s="61"/>
      <c r="R605" s="61"/>
      <c r="S605" s="61"/>
      <c r="T605" s="62"/>
      <c r="AT605" s="18" t="s">
        <v>333</v>
      </c>
      <c r="AU605" s="18" t="s">
        <v>85</v>
      </c>
    </row>
    <row r="606" spans="2:65" s="12" customFormat="1" ht="11.25">
      <c r="B606" s="198"/>
      <c r="C606" s="199"/>
      <c r="D606" s="195" t="s">
        <v>189</v>
      </c>
      <c r="E606" s="200" t="s">
        <v>19</v>
      </c>
      <c r="F606" s="201" t="s">
        <v>4313</v>
      </c>
      <c r="G606" s="199"/>
      <c r="H606" s="200" t="s">
        <v>19</v>
      </c>
      <c r="I606" s="202"/>
      <c r="J606" s="199"/>
      <c r="K606" s="199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189</v>
      </c>
      <c r="AU606" s="207" t="s">
        <v>85</v>
      </c>
      <c r="AV606" s="12" t="s">
        <v>83</v>
      </c>
      <c r="AW606" s="12" t="s">
        <v>35</v>
      </c>
      <c r="AX606" s="12" t="s">
        <v>75</v>
      </c>
      <c r="AY606" s="207" t="s">
        <v>178</v>
      </c>
    </row>
    <row r="607" spans="2:65" s="13" customFormat="1" ht="11.25">
      <c r="B607" s="208"/>
      <c r="C607" s="209"/>
      <c r="D607" s="195" t="s">
        <v>189</v>
      </c>
      <c r="E607" s="210" t="s">
        <v>19</v>
      </c>
      <c r="F607" s="211" t="s">
        <v>6450</v>
      </c>
      <c r="G607" s="209"/>
      <c r="H607" s="212">
        <v>127.807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189</v>
      </c>
      <c r="AU607" s="218" t="s">
        <v>85</v>
      </c>
      <c r="AV607" s="13" t="s">
        <v>85</v>
      </c>
      <c r="AW607" s="13" t="s">
        <v>35</v>
      </c>
      <c r="AX607" s="13" t="s">
        <v>83</v>
      </c>
      <c r="AY607" s="218" t="s">
        <v>178</v>
      </c>
    </row>
    <row r="608" spans="2:65" s="1" customFormat="1" ht="16.5" customHeight="1">
      <c r="B608" s="35"/>
      <c r="C608" s="183" t="s">
        <v>1336</v>
      </c>
      <c r="D608" s="183" t="s">
        <v>180</v>
      </c>
      <c r="E608" s="184" t="s">
        <v>4315</v>
      </c>
      <c r="F608" s="185" t="s">
        <v>4316</v>
      </c>
      <c r="G608" s="186" t="s">
        <v>362</v>
      </c>
      <c r="H608" s="187">
        <v>0.98799999999999999</v>
      </c>
      <c r="I608" s="188"/>
      <c r="J608" s="189">
        <f>ROUND(I608*H608,2)</f>
        <v>0</v>
      </c>
      <c r="K608" s="185" t="s">
        <v>184</v>
      </c>
      <c r="L608" s="39"/>
      <c r="M608" s="190" t="s">
        <v>19</v>
      </c>
      <c r="N608" s="191" t="s">
        <v>46</v>
      </c>
      <c r="O608" s="61"/>
      <c r="P608" s="192">
        <f>O608*H608</f>
        <v>0</v>
      </c>
      <c r="Q608" s="192">
        <v>0</v>
      </c>
      <c r="R608" s="192">
        <f>Q608*H608</f>
        <v>0</v>
      </c>
      <c r="S608" s="192">
        <v>0</v>
      </c>
      <c r="T608" s="193">
        <f>S608*H608</f>
        <v>0</v>
      </c>
      <c r="AR608" s="18" t="s">
        <v>288</v>
      </c>
      <c r="AT608" s="18" t="s">
        <v>180</v>
      </c>
      <c r="AU608" s="18" t="s">
        <v>85</v>
      </c>
      <c r="AY608" s="18" t="s">
        <v>178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18" t="s">
        <v>83</v>
      </c>
      <c r="BK608" s="194">
        <f>ROUND(I608*H608,2)</f>
        <v>0</v>
      </c>
      <c r="BL608" s="18" t="s">
        <v>288</v>
      </c>
      <c r="BM608" s="18" t="s">
        <v>6451</v>
      </c>
    </row>
    <row r="609" spans="2:65" s="1" customFormat="1" ht="19.5">
      <c r="B609" s="35"/>
      <c r="C609" s="36"/>
      <c r="D609" s="195" t="s">
        <v>187</v>
      </c>
      <c r="E609" s="36"/>
      <c r="F609" s="196" t="s">
        <v>4318</v>
      </c>
      <c r="G609" s="36"/>
      <c r="H609" s="36"/>
      <c r="I609" s="113"/>
      <c r="J609" s="36"/>
      <c r="K609" s="36"/>
      <c r="L609" s="39"/>
      <c r="M609" s="197"/>
      <c r="N609" s="61"/>
      <c r="O609" s="61"/>
      <c r="P609" s="61"/>
      <c r="Q609" s="61"/>
      <c r="R609" s="61"/>
      <c r="S609" s="61"/>
      <c r="T609" s="62"/>
      <c r="AT609" s="18" t="s">
        <v>187</v>
      </c>
      <c r="AU609" s="18" t="s">
        <v>85</v>
      </c>
    </row>
    <row r="610" spans="2:65" s="1" customFormat="1" ht="16.5" customHeight="1">
      <c r="B610" s="35"/>
      <c r="C610" s="183" t="s">
        <v>1354</v>
      </c>
      <c r="D610" s="183" t="s">
        <v>180</v>
      </c>
      <c r="E610" s="184" t="s">
        <v>4319</v>
      </c>
      <c r="F610" s="185" t="s">
        <v>4320</v>
      </c>
      <c r="G610" s="186" t="s">
        <v>362</v>
      </c>
      <c r="H610" s="187">
        <v>0.98799999999999999</v>
      </c>
      <c r="I610" s="188"/>
      <c r="J610" s="189">
        <f>ROUND(I610*H610,2)</f>
        <v>0</v>
      </c>
      <c r="K610" s="185" t="s">
        <v>184</v>
      </c>
      <c r="L610" s="39"/>
      <c r="M610" s="190" t="s">
        <v>19</v>
      </c>
      <c r="N610" s="191" t="s">
        <v>46</v>
      </c>
      <c r="O610" s="61"/>
      <c r="P610" s="192">
        <f>O610*H610</f>
        <v>0</v>
      </c>
      <c r="Q610" s="192">
        <v>0</v>
      </c>
      <c r="R610" s="192">
        <f>Q610*H610</f>
        <v>0</v>
      </c>
      <c r="S610" s="192">
        <v>0</v>
      </c>
      <c r="T610" s="193">
        <f>S610*H610</f>
        <v>0</v>
      </c>
      <c r="AR610" s="18" t="s">
        <v>288</v>
      </c>
      <c r="AT610" s="18" t="s">
        <v>180</v>
      </c>
      <c r="AU610" s="18" t="s">
        <v>85</v>
      </c>
      <c r="AY610" s="18" t="s">
        <v>178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18" t="s">
        <v>83</v>
      </c>
      <c r="BK610" s="194">
        <f>ROUND(I610*H610,2)</f>
        <v>0</v>
      </c>
      <c r="BL610" s="18" t="s">
        <v>288</v>
      </c>
      <c r="BM610" s="18" t="s">
        <v>6452</v>
      </c>
    </row>
    <row r="611" spans="2:65" s="1" customFormat="1" ht="19.5">
      <c r="B611" s="35"/>
      <c r="C611" s="36"/>
      <c r="D611" s="195" t="s">
        <v>187</v>
      </c>
      <c r="E611" s="36"/>
      <c r="F611" s="196" t="s">
        <v>4322</v>
      </c>
      <c r="G611" s="36"/>
      <c r="H611" s="36"/>
      <c r="I611" s="113"/>
      <c r="J611" s="36"/>
      <c r="K611" s="36"/>
      <c r="L611" s="39"/>
      <c r="M611" s="197"/>
      <c r="N611" s="61"/>
      <c r="O611" s="61"/>
      <c r="P611" s="61"/>
      <c r="Q611" s="61"/>
      <c r="R611" s="61"/>
      <c r="S611" s="61"/>
      <c r="T611" s="62"/>
      <c r="AT611" s="18" t="s">
        <v>187</v>
      </c>
      <c r="AU611" s="18" t="s">
        <v>85</v>
      </c>
    </row>
    <row r="612" spans="2:65" s="11" customFormat="1" ht="22.9" customHeight="1">
      <c r="B612" s="167"/>
      <c r="C612" s="168"/>
      <c r="D612" s="169" t="s">
        <v>74</v>
      </c>
      <c r="E612" s="181" t="s">
        <v>2856</v>
      </c>
      <c r="F612" s="181" t="s">
        <v>2857</v>
      </c>
      <c r="G612" s="168"/>
      <c r="H612" s="168"/>
      <c r="I612" s="171"/>
      <c r="J612" s="182">
        <f>BK612</f>
        <v>0</v>
      </c>
      <c r="K612" s="168"/>
      <c r="L612" s="173"/>
      <c r="M612" s="174"/>
      <c r="N612" s="175"/>
      <c r="O612" s="175"/>
      <c r="P612" s="176">
        <f>SUM(P613:P645)</f>
        <v>0</v>
      </c>
      <c r="Q612" s="175"/>
      <c r="R612" s="176">
        <f>SUM(R613:R645)</f>
        <v>2.0949780000000001E-2</v>
      </c>
      <c r="S612" s="175"/>
      <c r="T612" s="177">
        <f>SUM(T613:T645)</f>
        <v>0</v>
      </c>
      <c r="AR612" s="178" t="s">
        <v>85</v>
      </c>
      <c r="AT612" s="179" t="s">
        <v>74</v>
      </c>
      <c r="AU612" s="179" t="s">
        <v>83</v>
      </c>
      <c r="AY612" s="178" t="s">
        <v>178</v>
      </c>
      <c r="BK612" s="180">
        <f>SUM(BK613:BK645)</f>
        <v>0</v>
      </c>
    </row>
    <row r="613" spans="2:65" s="1" customFormat="1" ht="16.5" customHeight="1">
      <c r="B613" s="35"/>
      <c r="C613" s="183" t="s">
        <v>1368</v>
      </c>
      <c r="D613" s="183" t="s">
        <v>180</v>
      </c>
      <c r="E613" s="184" t="s">
        <v>4323</v>
      </c>
      <c r="F613" s="185" t="s">
        <v>4324</v>
      </c>
      <c r="G613" s="186" t="s">
        <v>183</v>
      </c>
      <c r="H613" s="187">
        <v>41.078000000000003</v>
      </c>
      <c r="I613" s="188"/>
      <c r="J613" s="189">
        <f>ROUND(I613*H613,2)</f>
        <v>0</v>
      </c>
      <c r="K613" s="185" t="s">
        <v>184</v>
      </c>
      <c r="L613" s="39"/>
      <c r="M613" s="190" t="s">
        <v>19</v>
      </c>
      <c r="N613" s="191" t="s">
        <v>46</v>
      </c>
      <c r="O613" s="61"/>
      <c r="P613" s="192">
        <f>O613*H613</f>
        <v>0</v>
      </c>
      <c r="Q613" s="192">
        <v>1.7000000000000001E-4</v>
      </c>
      <c r="R613" s="192">
        <f>Q613*H613</f>
        <v>6.9832600000000007E-3</v>
      </c>
      <c r="S613" s="192">
        <v>0</v>
      </c>
      <c r="T613" s="193">
        <f>S613*H613</f>
        <v>0</v>
      </c>
      <c r="AR613" s="18" t="s">
        <v>288</v>
      </c>
      <c r="AT613" s="18" t="s">
        <v>180</v>
      </c>
      <c r="AU613" s="18" t="s">
        <v>85</v>
      </c>
      <c r="AY613" s="18" t="s">
        <v>178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18" t="s">
        <v>83</v>
      </c>
      <c r="BK613" s="194">
        <f>ROUND(I613*H613,2)</f>
        <v>0</v>
      </c>
      <c r="BL613" s="18" t="s">
        <v>288</v>
      </c>
      <c r="BM613" s="18" t="s">
        <v>6453</v>
      </c>
    </row>
    <row r="614" spans="2:65" s="1" customFormat="1" ht="11.25">
      <c r="B614" s="35"/>
      <c r="C614" s="36"/>
      <c r="D614" s="195" t="s">
        <v>187</v>
      </c>
      <c r="E614" s="36"/>
      <c r="F614" s="196" t="s">
        <v>4326</v>
      </c>
      <c r="G614" s="36"/>
      <c r="H614" s="36"/>
      <c r="I614" s="113"/>
      <c r="J614" s="36"/>
      <c r="K614" s="36"/>
      <c r="L614" s="39"/>
      <c r="M614" s="197"/>
      <c r="N614" s="61"/>
      <c r="O614" s="61"/>
      <c r="P614" s="61"/>
      <c r="Q614" s="61"/>
      <c r="R614" s="61"/>
      <c r="S614" s="61"/>
      <c r="T614" s="62"/>
      <c r="AT614" s="18" t="s">
        <v>187</v>
      </c>
      <c r="AU614" s="18" t="s">
        <v>85</v>
      </c>
    </row>
    <row r="615" spans="2:65" s="12" customFormat="1" ht="11.25">
      <c r="B615" s="198"/>
      <c r="C615" s="199"/>
      <c r="D615" s="195" t="s">
        <v>189</v>
      </c>
      <c r="E615" s="200" t="s">
        <v>19</v>
      </c>
      <c r="F615" s="201" t="s">
        <v>6454</v>
      </c>
      <c r="G615" s="199"/>
      <c r="H615" s="200" t="s">
        <v>19</v>
      </c>
      <c r="I615" s="202"/>
      <c r="J615" s="199"/>
      <c r="K615" s="199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189</v>
      </c>
      <c r="AU615" s="207" t="s">
        <v>85</v>
      </c>
      <c r="AV615" s="12" t="s">
        <v>83</v>
      </c>
      <c r="AW615" s="12" t="s">
        <v>35</v>
      </c>
      <c r="AX615" s="12" t="s">
        <v>75</v>
      </c>
      <c r="AY615" s="207" t="s">
        <v>178</v>
      </c>
    </row>
    <row r="616" spans="2:65" s="12" customFormat="1" ht="11.25">
      <c r="B616" s="198"/>
      <c r="C616" s="199"/>
      <c r="D616" s="195" t="s">
        <v>189</v>
      </c>
      <c r="E616" s="200" t="s">
        <v>19</v>
      </c>
      <c r="F616" s="201" t="s">
        <v>6455</v>
      </c>
      <c r="G616" s="199"/>
      <c r="H616" s="200" t="s">
        <v>19</v>
      </c>
      <c r="I616" s="202"/>
      <c r="J616" s="199"/>
      <c r="K616" s="199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189</v>
      </c>
      <c r="AU616" s="207" t="s">
        <v>85</v>
      </c>
      <c r="AV616" s="12" t="s">
        <v>83</v>
      </c>
      <c r="AW616" s="12" t="s">
        <v>35</v>
      </c>
      <c r="AX616" s="12" t="s">
        <v>75</v>
      </c>
      <c r="AY616" s="207" t="s">
        <v>178</v>
      </c>
    </row>
    <row r="617" spans="2:65" s="13" customFormat="1" ht="11.25">
      <c r="B617" s="208"/>
      <c r="C617" s="209"/>
      <c r="D617" s="195" t="s">
        <v>189</v>
      </c>
      <c r="E617" s="210" t="s">
        <v>19</v>
      </c>
      <c r="F617" s="211" t="s">
        <v>6456</v>
      </c>
      <c r="G617" s="209"/>
      <c r="H617" s="212">
        <v>28.158000000000001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189</v>
      </c>
      <c r="AU617" s="218" t="s">
        <v>85</v>
      </c>
      <c r="AV617" s="13" t="s">
        <v>85</v>
      </c>
      <c r="AW617" s="13" t="s">
        <v>35</v>
      </c>
      <c r="AX617" s="13" t="s">
        <v>75</v>
      </c>
      <c r="AY617" s="218" t="s">
        <v>178</v>
      </c>
    </row>
    <row r="618" spans="2:65" s="12" customFormat="1" ht="11.25">
      <c r="B618" s="198"/>
      <c r="C618" s="199"/>
      <c r="D618" s="195" t="s">
        <v>189</v>
      </c>
      <c r="E618" s="200" t="s">
        <v>19</v>
      </c>
      <c r="F618" s="201" t="s">
        <v>6457</v>
      </c>
      <c r="G618" s="199"/>
      <c r="H618" s="200" t="s">
        <v>19</v>
      </c>
      <c r="I618" s="202"/>
      <c r="J618" s="199"/>
      <c r="K618" s="199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189</v>
      </c>
      <c r="AU618" s="207" t="s">
        <v>85</v>
      </c>
      <c r="AV618" s="12" t="s">
        <v>83</v>
      </c>
      <c r="AW618" s="12" t="s">
        <v>35</v>
      </c>
      <c r="AX618" s="12" t="s">
        <v>75</v>
      </c>
      <c r="AY618" s="207" t="s">
        <v>178</v>
      </c>
    </row>
    <row r="619" spans="2:65" s="13" customFormat="1" ht="11.25">
      <c r="B619" s="208"/>
      <c r="C619" s="209"/>
      <c r="D619" s="195" t="s">
        <v>189</v>
      </c>
      <c r="E619" s="210" t="s">
        <v>19</v>
      </c>
      <c r="F619" s="211" t="s">
        <v>6458</v>
      </c>
      <c r="G619" s="209"/>
      <c r="H619" s="212">
        <v>12.92</v>
      </c>
      <c r="I619" s="213"/>
      <c r="J619" s="209"/>
      <c r="K619" s="209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189</v>
      </c>
      <c r="AU619" s="218" t="s">
        <v>85</v>
      </c>
      <c r="AV619" s="13" t="s">
        <v>85</v>
      </c>
      <c r="AW619" s="13" t="s">
        <v>35</v>
      </c>
      <c r="AX619" s="13" t="s">
        <v>75</v>
      </c>
      <c r="AY619" s="218" t="s">
        <v>178</v>
      </c>
    </row>
    <row r="620" spans="2:65" s="14" customFormat="1" ht="11.25">
      <c r="B620" s="219"/>
      <c r="C620" s="220"/>
      <c r="D620" s="195" t="s">
        <v>189</v>
      </c>
      <c r="E620" s="221" t="s">
        <v>19</v>
      </c>
      <c r="F620" s="222" t="s">
        <v>258</v>
      </c>
      <c r="G620" s="220"/>
      <c r="H620" s="223">
        <v>41.078000000000003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189</v>
      </c>
      <c r="AU620" s="229" t="s">
        <v>85</v>
      </c>
      <c r="AV620" s="14" t="s">
        <v>185</v>
      </c>
      <c r="AW620" s="14" t="s">
        <v>35</v>
      </c>
      <c r="AX620" s="14" t="s">
        <v>83</v>
      </c>
      <c r="AY620" s="229" t="s">
        <v>178</v>
      </c>
    </row>
    <row r="621" spans="2:65" s="1" customFormat="1" ht="16.5" customHeight="1">
      <c r="B621" s="35"/>
      <c r="C621" s="183" t="s">
        <v>328</v>
      </c>
      <c r="D621" s="183" t="s">
        <v>180</v>
      </c>
      <c r="E621" s="184" t="s">
        <v>4329</v>
      </c>
      <c r="F621" s="185" t="s">
        <v>4330</v>
      </c>
      <c r="G621" s="186" t="s">
        <v>183</v>
      </c>
      <c r="H621" s="187">
        <v>41.078000000000003</v>
      </c>
      <c r="I621" s="188"/>
      <c r="J621" s="189">
        <f>ROUND(I621*H621,2)</f>
        <v>0</v>
      </c>
      <c r="K621" s="185" t="s">
        <v>184</v>
      </c>
      <c r="L621" s="39"/>
      <c r="M621" s="190" t="s">
        <v>19</v>
      </c>
      <c r="N621" s="191" t="s">
        <v>46</v>
      </c>
      <c r="O621" s="61"/>
      <c r="P621" s="192">
        <f>O621*H621</f>
        <v>0</v>
      </c>
      <c r="Q621" s="192">
        <v>3.4000000000000002E-4</v>
      </c>
      <c r="R621" s="192">
        <f>Q621*H621</f>
        <v>1.3966520000000001E-2</v>
      </c>
      <c r="S621" s="192">
        <v>0</v>
      </c>
      <c r="T621" s="193">
        <f>S621*H621</f>
        <v>0</v>
      </c>
      <c r="AR621" s="18" t="s">
        <v>288</v>
      </c>
      <c r="AT621" s="18" t="s">
        <v>180</v>
      </c>
      <c r="AU621" s="18" t="s">
        <v>85</v>
      </c>
      <c r="AY621" s="18" t="s">
        <v>178</v>
      </c>
      <c r="BE621" s="194">
        <f>IF(N621="základní",J621,0)</f>
        <v>0</v>
      </c>
      <c r="BF621" s="194">
        <f>IF(N621="snížená",J621,0)</f>
        <v>0</v>
      </c>
      <c r="BG621" s="194">
        <f>IF(N621="zákl. přenesená",J621,0)</f>
        <v>0</v>
      </c>
      <c r="BH621" s="194">
        <f>IF(N621="sníž. přenesená",J621,0)</f>
        <v>0</v>
      </c>
      <c r="BI621" s="194">
        <f>IF(N621="nulová",J621,0)</f>
        <v>0</v>
      </c>
      <c r="BJ621" s="18" t="s">
        <v>83</v>
      </c>
      <c r="BK621" s="194">
        <f>ROUND(I621*H621,2)</f>
        <v>0</v>
      </c>
      <c r="BL621" s="18" t="s">
        <v>288</v>
      </c>
      <c r="BM621" s="18" t="s">
        <v>6459</v>
      </c>
    </row>
    <row r="622" spans="2:65" s="1" customFormat="1" ht="11.25">
      <c r="B622" s="35"/>
      <c r="C622" s="36"/>
      <c r="D622" s="195" t="s">
        <v>187</v>
      </c>
      <c r="E622" s="36"/>
      <c r="F622" s="196" t="s">
        <v>4332</v>
      </c>
      <c r="G622" s="36"/>
      <c r="H622" s="36"/>
      <c r="I622" s="113"/>
      <c r="J622" s="36"/>
      <c r="K622" s="36"/>
      <c r="L622" s="39"/>
      <c r="M622" s="197"/>
      <c r="N622" s="61"/>
      <c r="O622" s="61"/>
      <c r="P622" s="61"/>
      <c r="Q622" s="61"/>
      <c r="R622" s="61"/>
      <c r="S622" s="61"/>
      <c r="T622" s="62"/>
      <c r="AT622" s="18" t="s">
        <v>187</v>
      </c>
      <c r="AU622" s="18" t="s">
        <v>85</v>
      </c>
    </row>
    <row r="623" spans="2:65" s="12" customFormat="1" ht="11.25">
      <c r="B623" s="198"/>
      <c r="C623" s="199"/>
      <c r="D623" s="195" t="s">
        <v>189</v>
      </c>
      <c r="E623" s="200" t="s">
        <v>19</v>
      </c>
      <c r="F623" s="201" t="s">
        <v>6460</v>
      </c>
      <c r="G623" s="199"/>
      <c r="H623" s="200" t="s">
        <v>19</v>
      </c>
      <c r="I623" s="202"/>
      <c r="J623" s="199"/>
      <c r="K623" s="199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189</v>
      </c>
      <c r="AU623" s="207" t="s">
        <v>85</v>
      </c>
      <c r="AV623" s="12" t="s">
        <v>83</v>
      </c>
      <c r="AW623" s="12" t="s">
        <v>35</v>
      </c>
      <c r="AX623" s="12" t="s">
        <v>75</v>
      </c>
      <c r="AY623" s="207" t="s">
        <v>178</v>
      </c>
    </row>
    <row r="624" spans="2:65" s="12" customFormat="1" ht="11.25">
      <c r="B624" s="198"/>
      <c r="C624" s="199"/>
      <c r="D624" s="195" t="s">
        <v>189</v>
      </c>
      <c r="E624" s="200" t="s">
        <v>19</v>
      </c>
      <c r="F624" s="201" t="s">
        <v>6455</v>
      </c>
      <c r="G624" s="199"/>
      <c r="H624" s="200" t="s">
        <v>19</v>
      </c>
      <c r="I624" s="202"/>
      <c r="J624" s="199"/>
      <c r="K624" s="199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189</v>
      </c>
      <c r="AU624" s="207" t="s">
        <v>85</v>
      </c>
      <c r="AV624" s="12" t="s">
        <v>83</v>
      </c>
      <c r="AW624" s="12" t="s">
        <v>35</v>
      </c>
      <c r="AX624" s="12" t="s">
        <v>75</v>
      </c>
      <c r="AY624" s="207" t="s">
        <v>178</v>
      </c>
    </row>
    <row r="625" spans="2:65" s="13" customFormat="1" ht="11.25">
      <c r="B625" s="208"/>
      <c r="C625" s="209"/>
      <c r="D625" s="195" t="s">
        <v>189</v>
      </c>
      <c r="E625" s="210" t="s">
        <v>19</v>
      </c>
      <c r="F625" s="211" t="s">
        <v>6456</v>
      </c>
      <c r="G625" s="209"/>
      <c r="H625" s="212">
        <v>28.158000000000001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189</v>
      </c>
      <c r="AU625" s="218" t="s">
        <v>85</v>
      </c>
      <c r="AV625" s="13" t="s">
        <v>85</v>
      </c>
      <c r="AW625" s="13" t="s">
        <v>35</v>
      </c>
      <c r="AX625" s="13" t="s">
        <v>75</v>
      </c>
      <c r="AY625" s="218" t="s">
        <v>178</v>
      </c>
    </row>
    <row r="626" spans="2:65" s="12" customFormat="1" ht="11.25">
      <c r="B626" s="198"/>
      <c r="C626" s="199"/>
      <c r="D626" s="195" t="s">
        <v>189</v>
      </c>
      <c r="E626" s="200" t="s">
        <v>19</v>
      </c>
      <c r="F626" s="201" t="s">
        <v>6457</v>
      </c>
      <c r="G626" s="199"/>
      <c r="H626" s="200" t="s">
        <v>19</v>
      </c>
      <c r="I626" s="202"/>
      <c r="J626" s="199"/>
      <c r="K626" s="199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189</v>
      </c>
      <c r="AU626" s="207" t="s">
        <v>85</v>
      </c>
      <c r="AV626" s="12" t="s">
        <v>83</v>
      </c>
      <c r="AW626" s="12" t="s">
        <v>35</v>
      </c>
      <c r="AX626" s="12" t="s">
        <v>75</v>
      </c>
      <c r="AY626" s="207" t="s">
        <v>178</v>
      </c>
    </row>
    <row r="627" spans="2:65" s="13" customFormat="1" ht="11.25">
      <c r="B627" s="208"/>
      <c r="C627" s="209"/>
      <c r="D627" s="195" t="s">
        <v>189</v>
      </c>
      <c r="E627" s="210" t="s">
        <v>19</v>
      </c>
      <c r="F627" s="211" t="s">
        <v>6458</v>
      </c>
      <c r="G627" s="209"/>
      <c r="H627" s="212">
        <v>12.92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189</v>
      </c>
      <c r="AU627" s="218" t="s">
        <v>85</v>
      </c>
      <c r="AV627" s="13" t="s">
        <v>85</v>
      </c>
      <c r="AW627" s="13" t="s">
        <v>35</v>
      </c>
      <c r="AX627" s="13" t="s">
        <v>75</v>
      </c>
      <c r="AY627" s="218" t="s">
        <v>178</v>
      </c>
    </row>
    <row r="628" spans="2:65" s="14" customFormat="1" ht="11.25">
      <c r="B628" s="219"/>
      <c r="C628" s="220"/>
      <c r="D628" s="195" t="s">
        <v>189</v>
      </c>
      <c r="E628" s="221" t="s">
        <v>19</v>
      </c>
      <c r="F628" s="222" t="s">
        <v>258</v>
      </c>
      <c r="G628" s="220"/>
      <c r="H628" s="223">
        <v>41.078000000000003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189</v>
      </c>
      <c r="AU628" s="229" t="s">
        <v>85</v>
      </c>
      <c r="AV628" s="14" t="s">
        <v>185</v>
      </c>
      <c r="AW628" s="14" t="s">
        <v>35</v>
      </c>
      <c r="AX628" s="14" t="s">
        <v>83</v>
      </c>
      <c r="AY628" s="229" t="s">
        <v>178</v>
      </c>
    </row>
    <row r="629" spans="2:65" s="1" customFormat="1" ht="16.5" customHeight="1">
      <c r="B629" s="35"/>
      <c r="C629" s="183" t="s">
        <v>1380</v>
      </c>
      <c r="D629" s="183" t="s">
        <v>180</v>
      </c>
      <c r="E629" s="184" t="s">
        <v>2923</v>
      </c>
      <c r="F629" s="185" t="s">
        <v>2924</v>
      </c>
      <c r="G629" s="186" t="s">
        <v>2338</v>
      </c>
      <c r="H629" s="187">
        <v>885.04399999999998</v>
      </c>
      <c r="I629" s="188"/>
      <c r="J629" s="189">
        <f>ROUND(I629*H629,2)</f>
        <v>0</v>
      </c>
      <c r="K629" s="185" t="s">
        <v>212</v>
      </c>
      <c r="L629" s="39"/>
      <c r="M629" s="190" t="s">
        <v>19</v>
      </c>
      <c r="N629" s="191" t="s">
        <v>46</v>
      </c>
      <c r="O629" s="61"/>
      <c r="P629" s="192">
        <f>O629*H629</f>
        <v>0</v>
      </c>
      <c r="Q629" s="192">
        <v>0</v>
      </c>
      <c r="R629" s="192">
        <f>Q629*H629</f>
        <v>0</v>
      </c>
      <c r="S629" s="192">
        <v>0</v>
      </c>
      <c r="T629" s="193">
        <f>S629*H629</f>
        <v>0</v>
      </c>
      <c r="AR629" s="18" t="s">
        <v>288</v>
      </c>
      <c r="AT629" s="18" t="s">
        <v>180</v>
      </c>
      <c r="AU629" s="18" t="s">
        <v>85</v>
      </c>
      <c r="AY629" s="18" t="s">
        <v>178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18" t="s">
        <v>83</v>
      </c>
      <c r="BK629" s="194">
        <f>ROUND(I629*H629,2)</f>
        <v>0</v>
      </c>
      <c r="BL629" s="18" t="s">
        <v>288</v>
      </c>
      <c r="BM629" s="18" t="s">
        <v>6461</v>
      </c>
    </row>
    <row r="630" spans="2:65" s="1" customFormat="1" ht="11.25">
      <c r="B630" s="35"/>
      <c r="C630" s="36"/>
      <c r="D630" s="195" t="s">
        <v>187</v>
      </c>
      <c r="E630" s="36"/>
      <c r="F630" s="196" t="s">
        <v>2924</v>
      </c>
      <c r="G630" s="36"/>
      <c r="H630" s="36"/>
      <c r="I630" s="113"/>
      <c r="J630" s="36"/>
      <c r="K630" s="36"/>
      <c r="L630" s="39"/>
      <c r="M630" s="197"/>
      <c r="N630" s="61"/>
      <c r="O630" s="61"/>
      <c r="P630" s="61"/>
      <c r="Q630" s="61"/>
      <c r="R630" s="61"/>
      <c r="S630" s="61"/>
      <c r="T630" s="62"/>
      <c r="AT630" s="18" t="s">
        <v>187</v>
      </c>
      <c r="AU630" s="18" t="s">
        <v>85</v>
      </c>
    </row>
    <row r="631" spans="2:65" s="12" customFormat="1" ht="11.25">
      <c r="B631" s="198"/>
      <c r="C631" s="199"/>
      <c r="D631" s="195" t="s">
        <v>189</v>
      </c>
      <c r="E631" s="200" t="s">
        <v>19</v>
      </c>
      <c r="F631" s="201" t="s">
        <v>4369</v>
      </c>
      <c r="G631" s="199"/>
      <c r="H631" s="200" t="s">
        <v>19</v>
      </c>
      <c r="I631" s="202"/>
      <c r="J631" s="199"/>
      <c r="K631" s="199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189</v>
      </c>
      <c r="AU631" s="207" t="s">
        <v>85</v>
      </c>
      <c r="AV631" s="12" t="s">
        <v>83</v>
      </c>
      <c r="AW631" s="12" t="s">
        <v>35</v>
      </c>
      <c r="AX631" s="12" t="s">
        <v>75</v>
      </c>
      <c r="AY631" s="207" t="s">
        <v>178</v>
      </c>
    </row>
    <row r="632" spans="2:65" s="12" customFormat="1" ht="11.25">
      <c r="B632" s="198"/>
      <c r="C632" s="199"/>
      <c r="D632" s="195" t="s">
        <v>189</v>
      </c>
      <c r="E632" s="200" t="s">
        <v>19</v>
      </c>
      <c r="F632" s="201" t="s">
        <v>6397</v>
      </c>
      <c r="G632" s="199"/>
      <c r="H632" s="200" t="s">
        <v>19</v>
      </c>
      <c r="I632" s="202"/>
      <c r="J632" s="199"/>
      <c r="K632" s="199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189</v>
      </c>
      <c r="AU632" s="207" t="s">
        <v>85</v>
      </c>
      <c r="AV632" s="12" t="s">
        <v>83</v>
      </c>
      <c r="AW632" s="12" t="s">
        <v>35</v>
      </c>
      <c r="AX632" s="12" t="s">
        <v>75</v>
      </c>
      <c r="AY632" s="207" t="s">
        <v>178</v>
      </c>
    </row>
    <row r="633" spans="2:65" s="12" customFormat="1" ht="11.25">
      <c r="B633" s="198"/>
      <c r="C633" s="199"/>
      <c r="D633" s="195" t="s">
        <v>189</v>
      </c>
      <c r="E633" s="200" t="s">
        <v>19</v>
      </c>
      <c r="F633" s="201" t="s">
        <v>6462</v>
      </c>
      <c r="G633" s="199"/>
      <c r="H633" s="200" t="s">
        <v>19</v>
      </c>
      <c r="I633" s="202"/>
      <c r="J633" s="199"/>
      <c r="K633" s="199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189</v>
      </c>
      <c r="AU633" s="207" t="s">
        <v>85</v>
      </c>
      <c r="AV633" s="12" t="s">
        <v>83</v>
      </c>
      <c r="AW633" s="12" t="s">
        <v>35</v>
      </c>
      <c r="AX633" s="12" t="s">
        <v>75</v>
      </c>
      <c r="AY633" s="207" t="s">
        <v>178</v>
      </c>
    </row>
    <row r="634" spans="2:65" s="13" customFormat="1" ht="11.25">
      <c r="B634" s="208"/>
      <c r="C634" s="209"/>
      <c r="D634" s="195" t="s">
        <v>189</v>
      </c>
      <c r="E634" s="210" t="s">
        <v>19</v>
      </c>
      <c r="F634" s="211" t="s">
        <v>6463</v>
      </c>
      <c r="G634" s="209"/>
      <c r="H634" s="212">
        <v>513.33600000000001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189</v>
      </c>
      <c r="AU634" s="218" t="s">
        <v>85</v>
      </c>
      <c r="AV634" s="13" t="s">
        <v>85</v>
      </c>
      <c r="AW634" s="13" t="s">
        <v>35</v>
      </c>
      <c r="AX634" s="13" t="s">
        <v>75</v>
      </c>
      <c r="AY634" s="218" t="s">
        <v>178</v>
      </c>
    </row>
    <row r="635" spans="2:65" s="13" customFormat="1" ht="11.25">
      <c r="B635" s="208"/>
      <c r="C635" s="209"/>
      <c r="D635" s="195" t="s">
        <v>189</v>
      </c>
      <c r="E635" s="210" t="s">
        <v>19</v>
      </c>
      <c r="F635" s="211" t="s">
        <v>6464</v>
      </c>
      <c r="G635" s="209"/>
      <c r="H635" s="212">
        <v>25</v>
      </c>
      <c r="I635" s="213"/>
      <c r="J635" s="209"/>
      <c r="K635" s="209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189</v>
      </c>
      <c r="AU635" s="218" t="s">
        <v>85</v>
      </c>
      <c r="AV635" s="13" t="s">
        <v>85</v>
      </c>
      <c r="AW635" s="13" t="s">
        <v>35</v>
      </c>
      <c r="AX635" s="13" t="s">
        <v>75</v>
      </c>
      <c r="AY635" s="218" t="s">
        <v>178</v>
      </c>
    </row>
    <row r="636" spans="2:65" s="15" customFormat="1" ht="11.25">
      <c r="B636" s="230"/>
      <c r="C636" s="231"/>
      <c r="D636" s="195" t="s">
        <v>189</v>
      </c>
      <c r="E636" s="232" t="s">
        <v>19</v>
      </c>
      <c r="F636" s="233" t="s">
        <v>274</v>
      </c>
      <c r="G636" s="231"/>
      <c r="H636" s="234">
        <v>538.33600000000001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189</v>
      </c>
      <c r="AU636" s="240" t="s">
        <v>85</v>
      </c>
      <c r="AV636" s="15" t="s">
        <v>198</v>
      </c>
      <c r="AW636" s="15" t="s">
        <v>35</v>
      </c>
      <c r="AX636" s="15" t="s">
        <v>75</v>
      </c>
      <c r="AY636" s="240" t="s">
        <v>178</v>
      </c>
    </row>
    <row r="637" spans="2:65" s="12" customFormat="1" ht="11.25">
      <c r="B637" s="198"/>
      <c r="C637" s="199"/>
      <c r="D637" s="195" t="s">
        <v>189</v>
      </c>
      <c r="E637" s="200" t="s">
        <v>19</v>
      </c>
      <c r="F637" s="201" t="s">
        <v>6401</v>
      </c>
      <c r="G637" s="199"/>
      <c r="H637" s="200" t="s">
        <v>19</v>
      </c>
      <c r="I637" s="202"/>
      <c r="J637" s="199"/>
      <c r="K637" s="199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189</v>
      </c>
      <c r="AU637" s="207" t="s">
        <v>85</v>
      </c>
      <c r="AV637" s="12" t="s">
        <v>83</v>
      </c>
      <c r="AW637" s="12" t="s">
        <v>35</v>
      </c>
      <c r="AX637" s="12" t="s">
        <v>75</v>
      </c>
      <c r="AY637" s="207" t="s">
        <v>178</v>
      </c>
    </row>
    <row r="638" spans="2:65" s="12" customFormat="1" ht="11.25">
      <c r="B638" s="198"/>
      <c r="C638" s="199"/>
      <c r="D638" s="195" t="s">
        <v>189</v>
      </c>
      <c r="E638" s="200" t="s">
        <v>19</v>
      </c>
      <c r="F638" s="201" t="s">
        <v>6465</v>
      </c>
      <c r="G638" s="199"/>
      <c r="H638" s="200" t="s">
        <v>19</v>
      </c>
      <c r="I638" s="202"/>
      <c r="J638" s="199"/>
      <c r="K638" s="199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189</v>
      </c>
      <c r="AU638" s="207" t="s">
        <v>85</v>
      </c>
      <c r="AV638" s="12" t="s">
        <v>83</v>
      </c>
      <c r="AW638" s="12" t="s">
        <v>35</v>
      </c>
      <c r="AX638" s="12" t="s">
        <v>75</v>
      </c>
      <c r="AY638" s="207" t="s">
        <v>178</v>
      </c>
    </row>
    <row r="639" spans="2:65" s="13" customFormat="1" ht="11.25">
      <c r="B639" s="208"/>
      <c r="C639" s="209"/>
      <c r="D639" s="195" t="s">
        <v>189</v>
      </c>
      <c r="E639" s="210" t="s">
        <v>19</v>
      </c>
      <c r="F639" s="211" t="s">
        <v>6466</v>
      </c>
      <c r="G639" s="209"/>
      <c r="H639" s="212">
        <v>252.566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189</v>
      </c>
      <c r="AU639" s="218" t="s">
        <v>85</v>
      </c>
      <c r="AV639" s="13" t="s">
        <v>85</v>
      </c>
      <c r="AW639" s="13" t="s">
        <v>35</v>
      </c>
      <c r="AX639" s="13" t="s">
        <v>75</v>
      </c>
      <c r="AY639" s="218" t="s">
        <v>178</v>
      </c>
    </row>
    <row r="640" spans="2:65" s="12" customFormat="1" ht="11.25">
      <c r="B640" s="198"/>
      <c r="C640" s="199"/>
      <c r="D640" s="195" t="s">
        <v>189</v>
      </c>
      <c r="E640" s="200" t="s">
        <v>19</v>
      </c>
      <c r="F640" s="201" t="s">
        <v>6435</v>
      </c>
      <c r="G640" s="199"/>
      <c r="H640" s="200" t="s">
        <v>19</v>
      </c>
      <c r="I640" s="202"/>
      <c r="J640" s="199"/>
      <c r="K640" s="199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189</v>
      </c>
      <c r="AU640" s="207" t="s">
        <v>85</v>
      </c>
      <c r="AV640" s="12" t="s">
        <v>83</v>
      </c>
      <c r="AW640" s="12" t="s">
        <v>35</v>
      </c>
      <c r="AX640" s="12" t="s">
        <v>75</v>
      </c>
      <c r="AY640" s="207" t="s">
        <v>178</v>
      </c>
    </row>
    <row r="641" spans="2:51" s="12" customFormat="1" ht="11.25">
      <c r="B641" s="198"/>
      <c r="C641" s="199"/>
      <c r="D641" s="195" t="s">
        <v>189</v>
      </c>
      <c r="E641" s="200" t="s">
        <v>19</v>
      </c>
      <c r="F641" s="201" t="s">
        <v>6467</v>
      </c>
      <c r="G641" s="199"/>
      <c r="H641" s="200" t="s">
        <v>19</v>
      </c>
      <c r="I641" s="202"/>
      <c r="J641" s="199"/>
      <c r="K641" s="199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189</v>
      </c>
      <c r="AU641" s="207" t="s">
        <v>85</v>
      </c>
      <c r="AV641" s="12" t="s">
        <v>83</v>
      </c>
      <c r="AW641" s="12" t="s">
        <v>35</v>
      </c>
      <c r="AX641" s="12" t="s">
        <v>75</v>
      </c>
      <c r="AY641" s="207" t="s">
        <v>178</v>
      </c>
    </row>
    <row r="642" spans="2:51" s="13" customFormat="1" ht="11.25">
      <c r="B642" s="208"/>
      <c r="C642" s="209"/>
      <c r="D642" s="195" t="s">
        <v>189</v>
      </c>
      <c r="E642" s="210" t="s">
        <v>19</v>
      </c>
      <c r="F642" s="211" t="s">
        <v>6468</v>
      </c>
      <c r="G642" s="209"/>
      <c r="H642" s="212">
        <v>86.141999999999996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189</v>
      </c>
      <c r="AU642" s="218" t="s">
        <v>85</v>
      </c>
      <c r="AV642" s="13" t="s">
        <v>85</v>
      </c>
      <c r="AW642" s="13" t="s">
        <v>35</v>
      </c>
      <c r="AX642" s="13" t="s">
        <v>75</v>
      </c>
      <c r="AY642" s="218" t="s">
        <v>178</v>
      </c>
    </row>
    <row r="643" spans="2:51" s="13" customFormat="1" ht="11.25">
      <c r="B643" s="208"/>
      <c r="C643" s="209"/>
      <c r="D643" s="195" t="s">
        <v>189</v>
      </c>
      <c r="E643" s="210" t="s">
        <v>19</v>
      </c>
      <c r="F643" s="211" t="s">
        <v>4373</v>
      </c>
      <c r="G643" s="209"/>
      <c r="H643" s="212">
        <v>8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189</v>
      </c>
      <c r="AU643" s="218" t="s">
        <v>85</v>
      </c>
      <c r="AV643" s="13" t="s">
        <v>85</v>
      </c>
      <c r="AW643" s="13" t="s">
        <v>35</v>
      </c>
      <c r="AX643" s="13" t="s">
        <v>75</v>
      </c>
      <c r="AY643" s="218" t="s">
        <v>178</v>
      </c>
    </row>
    <row r="644" spans="2:51" s="15" customFormat="1" ht="11.25">
      <c r="B644" s="230"/>
      <c r="C644" s="231"/>
      <c r="D644" s="195" t="s">
        <v>189</v>
      </c>
      <c r="E644" s="232" t="s">
        <v>19</v>
      </c>
      <c r="F644" s="233" t="s">
        <v>274</v>
      </c>
      <c r="G644" s="231"/>
      <c r="H644" s="234">
        <v>346.70800000000003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189</v>
      </c>
      <c r="AU644" s="240" t="s">
        <v>85</v>
      </c>
      <c r="AV644" s="15" t="s">
        <v>198</v>
      </c>
      <c r="AW644" s="15" t="s">
        <v>35</v>
      </c>
      <c r="AX644" s="15" t="s">
        <v>75</v>
      </c>
      <c r="AY644" s="240" t="s">
        <v>178</v>
      </c>
    </row>
    <row r="645" spans="2:51" s="14" customFormat="1" ht="11.25">
      <c r="B645" s="219"/>
      <c r="C645" s="220"/>
      <c r="D645" s="195" t="s">
        <v>189</v>
      </c>
      <c r="E645" s="221" t="s">
        <v>19</v>
      </c>
      <c r="F645" s="222" t="s">
        <v>258</v>
      </c>
      <c r="G645" s="220"/>
      <c r="H645" s="223">
        <v>885.04399999999998</v>
      </c>
      <c r="I645" s="224"/>
      <c r="J645" s="220"/>
      <c r="K645" s="220"/>
      <c r="L645" s="225"/>
      <c r="M645" s="242"/>
      <c r="N645" s="243"/>
      <c r="O645" s="243"/>
      <c r="P645" s="243"/>
      <c r="Q645" s="243"/>
      <c r="R645" s="243"/>
      <c r="S645" s="243"/>
      <c r="T645" s="244"/>
      <c r="AT645" s="229" t="s">
        <v>189</v>
      </c>
      <c r="AU645" s="229" t="s">
        <v>85</v>
      </c>
      <c r="AV645" s="14" t="s">
        <v>185</v>
      </c>
      <c r="AW645" s="14" t="s">
        <v>35</v>
      </c>
      <c r="AX645" s="14" t="s">
        <v>83</v>
      </c>
      <c r="AY645" s="229" t="s">
        <v>178</v>
      </c>
    </row>
    <row r="646" spans="2:51" s="1" customFormat="1" ht="6.95" customHeight="1">
      <c r="B646" s="47"/>
      <c r="C646" s="48"/>
      <c r="D646" s="48"/>
      <c r="E646" s="48"/>
      <c r="F646" s="48"/>
      <c r="G646" s="48"/>
      <c r="H646" s="48"/>
      <c r="I646" s="135"/>
      <c r="J646" s="48"/>
      <c r="K646" s="48"/>
      <c r="L646" s="39"/>
    </row>
  </sheetData>
  <sheetProtection algorithmName="SHA-512" hashValue="SotOf4iwPJNlqmBTkJR6B21jzC1ONuS7Uzw7yYsBVaHk56S3GD4z+QNWpS6ofse32V2Q5X0JyzUYEyZQg2LFGQ==" saltValue="miE8BGKjSasWvWn3PYjYkUy/uKB4Rmcmklr6gEjK1665Jjzxv/PjMl7bymPgYZK4l0cGIuy+xk2sVZEOZYXvFA==" spinCount="100000" sheet="1" objects="1" scenarios="1" formatColumns="0" formatRows="0" autoFilter="0"/>
  <autoFilter ref="C91:K645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8"/>
  <sheetViews>
    <sheetView showGridLines="0" workbookViewId="0">
      <selection activeCell="D6" sqref="D6"/>
    </sheetView>
  </sheetViews>
  <sheetFormatPr defaultRowHeight="15"/>
  <cols>
    <col min="1" max="1" width="2.8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138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85</v>
      </c>
    </row>
    <row r="4" spans="2:46" ht="24.95" customHeight="1">
      <c r="B4" s="21"/>
      <c r="D4" s="111" t="s">
        <v>139</v>
      </c>
      <c r="L4" s="21"/>
      <c r="M4" s="25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12" t="s">
        <v>16</v>
      </c>
      <c r="L6" s="21"/>
    </row>
    <row r="7" spans="2:46" ht="16.5" customHeight="1">
      <c r="B7" s="21"/>
      <c r="E7" s="384" t="str">
        <f>'Rekapitulace stavby'!K6</f>
        <v>Modernizace sportovního areálu Za Branou</v>
      </c>
      <c r="F7" s="385"/>
      <c r="G7" s="385"/>
      <c r="H7" s="385"/>
      <c r="L7" s="21"/>
    </row>
    <row r="8" spans="2:46" s="1" customFormat="1" ht="12" customHeight="1">
      <c r="B8" s="39"/>
      <c r="D8" s="112" t="s">
        <v>140</v>
      </c>
      <c r="I8" s="113"/>
      <c r="L8" s="39"/>
    </row>
    <row r="9" spans="2:46" s="1" customFormat="1" ht="36.950000000000003" customHeight="1">
      <c r="B9" s="39"/>
      <c r="E9" s="386" t="s">
        <v>6469</v>
      </c>
      <c r="F9" s="387"/>
      <c r="G9" s="387"/>
      <c r="H9" s="387"/>
      <c r="I9" s="113"/>
      <c r="L9" s="39"/>
    </row>
    <row r="10" spans="2:46" s="1" customFormat="1" ht="11.25">
      <c r="B10" s="39"/>
      <c r="I10" s="113"/>
      <c r="L10" s="39"/>
    </row>
    <row r="11" spans="2:46" s="1" customFormat="1" ht="12" customHeight="1">
      <c r="B11" s="39"/>
      <c r="D11" s="112" t="s">
        <v>18</v>
      </c>
      <c r="F11" s="18" t="s">
        <v>19</v>
      </c>
      <c r="I11" s="114" t="s">
        <v>20</v>
      </c>
      <c r="J11" s="18" t="s">
        <v>19</v>
      </c>
      <c r="L11" s="39"/>
    </row>
    <row r="12" spans="2:46" s="1" customFormat="1" ht="12" customHeight="1">
      <c r="B12" s="39"/>
      <c r="D12" s="112" t="s">
        <v>21</v>
      </c>
      <c r="F12" s="18" t="s">
        <v>22</v>
      </c>
      <c r="I12" s="114" t="s">
        <v>23</v>
      </c>
      <c r="J12" s="115" t="str">
        <f>'Rekapitulace stavby'!AN8</f>
        <v>18.5.2019</v>
      </c>
      <c r="L12" s="39"/>
    </row>
    <row r="13" spans="2:46" s="1" customFormat="1" ht="10.9" customHeight="1">
      <c r="B13" s="39"/>
      <c r="I13" s="113"/>
      <c r="L13" s="39"/>
    </row>
    <row r="14" spans="2:46" s="1" customFormat="1" ht="12" customHeight="1">
      <c r="B14" s="39"/>
      <c r="D14" s="112" t="s">
        <v>25</v>
      </c>
      <c r="I14" s="114" t="s">
        <v>26</v>
      </c>
      <c r="J14" s="18" t="s">
        <v>27</v>
      </c>
      <c r="L14" s="39"/>
    </row>
    <row r="15" spans="2:46" s="1" customFormat="1" ht="18" customHeight="1">
      <c r="B15" s="39"/>
      <c r="E15" s="18" t="s">
        <v>28</v>
      </c>
      <c r="I15" s="114" t="s">
        <v>29</v>
      </c>
      <c r="J15" s="18" t="s">
        <v>19</v>
      </c>
      <c r="L15" s="39"/>
    </row>
    <row r="16" spans="2:46" s="1" customFormat="1" ht="6.95" customHeight="1">
      <c r="B16" s="39"/>
      <c r="I16" s="113"/>
      <c r="L16" s="39"/>
    </row>
    <row r="17" spans="2:12" s="1" customFormat="1" ht="12" customHeight="1">
      <c r="B17" s="39"/>
      <c r="D17" s="112" t="s">
        <v>30</v>
      </c>
      <c r="I17" s="114" t="s">
        <v>26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8" t="str">
        <f>'Rekapitulace stavby'!E14</f>
        <v>Vyplň údaj</v>
      </c>
      <c r="F18" s="389"/>
      <c r="G18" s="389"/>
      <c r="H18" s="389"/>
      <c r="I18" s="114" t="s">
        <v>29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13"/>
      <c r="L19" s="39"/>
    </row>
    <row r="20" spans="2:12" s="1" customFormat="1" ht="12" customHeight="1">
      <c r="B20" s="39"/>
      <c r="D20" s="112" t="s">
        <v>32</v>
      </c>
      <c r="I20" s="114" t="s">
        <v>26</v>
      </c>
      <c r="J20" s="18" t="s">
        <v>33</v>
      </c>
      <c r="L20" s="39"/>
    </row>
    <row r="21" spans="2:12" s="1" customFormat="1" ht="18" customHeight="1">
      <c r="B21" s="39"/>
      <c r="E21" s="18" t="s">
        <v>34</v>
      </c>
      <c r="I21" s="114" t="s">
        <v>29</v>
      </c>
      <c r="J21" s="18" t="s">
        <v>19</v>
      </c>
      <c r="L21" s="39"/>
    </row>
    <row r="22" spans="2:12" s="1" customFormat="1" ht="6.95" customHeight="1">
      <c r="B22" s="39"/>
      <c r="I22" s="113"/>
      <c r="L22" s="39"/>
    </row>
    <row r="23" spans="2:12" s="1" customFormat="1" ht="12" customHeight="1">
      <c r="B23" s="39"/>
      <c r="D23" s="112" t="s">
        <v>36</v>
      </c>
      <c r="I23" s="114" t="s">
        <v>26</v>
      </c>
      <c r="J23" s="18" t="s">
        <v>37</v>
      </c>
      <c r="L23" s="39"/>
    </row>
    <row r="24" spans="2:12" s="1" customFormat="1" ht="18" customHeight="1">
      <c r="B24" s="39"/>
      <c r="E24" s="18" t="s">
        <v>38</v>
      </c>
      <c r="I24" s="114" t="s">
        <v>29</v>
      </c>
      <c r="J24" s="18" t="s">
        <v>19</v>
      </c>
      <c r="L24" s="39"/>
    </row>
    <row r="25" spans="2:12" s="1" customFormat="1" ht="6.95" customHeight="1">
      <c r="B25" s="39"/>
      <c r="I25" s="113"/>
      <c r="L25" s="39"/>
    </row>
    <row r="26" spans="2:12" s="1" customFormat="1" ht="12" customHeight="1">
      <c r="B26" s="39"/>
      <c r="D26" s="112" t="s">
        <v>39</v>
      </c>
      <c r="I26" s="113"/>
      <c r="L26" s="39"/>
    </row>
    <row r="27" spans="2:12" s="7" customFormat="1" ht="16.5" customHeight="1">
      <c r="B27" s="116"/>
      <c r="E27" s="390" t="s">
        <v>19</v>
      </c>
      <c r="F27" s="390"/>
      <c r="G27" s="390"/>
      <c r="H27" s="390"/>
      <c r="I27" s="117"/>
      <c r="L27" s="116"/>
    </row>
    <row r="28" spans="2:12" s="1" customFormat="1" ht="6.95" customHeight="1">
      <c r="B28" s="39"/>
      <c r="I28" s="113"/>
      <c r="L28" s="39"/>
    </row>
    <row r="29" spans="2:12" s="1" customFormat="1" ht="6.95" customHeight="1">
      <c r="B29" s="39"/>
      <c r="D29" s="57"/>
      <c r="E29" s="57"/>
      <c r="F29" s="57"/>
      <c r="G29" s="57"/>
      <c r="H29" s="57"/>
      <c r="I29" s="118"/>
      <c r="J29" s="57"/>
      <c r="K29" s="57"/>
      <c r="L29" s="39"/>
    </row>
    <row r="30" spans="2:12" s="1" customFormat="1" ht="25.35" customHeight="1">
      <c r="B30" s="39"/>
      <c r="D30" s="119" t="s">
        <v>41</v>
      </c>
      <c r="I30" s="113"/>
      <c r="J30" s="120">
        <f>ROUND(J84, 2)</f>
        <v>0</v>
      </c>
      <c r="L30" s="39"/>
    </row>
    <row r="31" spans="2:12" s="1" customFormat="1" ht="6.95" customHeight="1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14.45" customHeight="1">
      <c r="B32" s="39"/>
      <c r="F32" s="121" t="s">
        <v>43</v>
      </c>
      <c r="I32" s="122" t="s">
        <v>42</v>
      </c>
      <c r="J32" s="121" t="s">
        <v>44</v>
      </c>
      <c r="L32" s="39"/>
    </row>
    <row r="33" spans="2:12" s="1" customFormat="1" ht="14.45" customHeight="1">
      <c r="B33" s="39"/>
      <c r="D33" s="112" t="s">
        <v>45</v>
      </c>
      <c r="E33" s="112" t="s">
        <v>46</v>
      </c>
      <c r="F33" s="123">
        <f>ROUND((SUM(BE84:BE107)),  2)</f>
        <v>0</v>
      </c>
      <c r="I33" s="124">
        <v>0.21</v>
      </c>
      <c r="J33" s="123">
        <f>ROUND(((SUM(BE84:BE107))*I33),  2)</f>
        <v>0</v>
      </c>
      <c r="L33" s="39"/>
    </row>
    <row r="34" spans="2:12" s="1" customFormat="1" ht="14.45" customHeight="1">
      <c r="B34" s="39"/>
      <c r="E34" s="112" t="s">
        <v>47</v>
      </c>
      <c r="F34" s="123">
        <f>ROUND((SUM(BF84:BF107)),  2)</f>
        <v>0</v>
      </c>
      <c r="I34" s="124">
        <v>0.15</v>
      </c>
      <c r="J34" s="123">
        <f>ROUND(((SUM(BF84:BF107))*I34),  2)</f>
        <v>0</v>
      </c>
      <c r="L34" s="39"/>
    </row>
    <row r="35" spans="2:12" s="1" customFormat="1" ht="14.45" hidden="1" customHeight="1">
      <c r="B35" s="39"/>
      <c r="E35" s="112" t="s">
        <v>48</v>
      </c>
      <c r="F35" s="123">
        <f>ROUND((SUM(BG84:BG107)),  2)</f>
        <v>0</v>
      </c>
      <c r="I35" s="124">
        <v>0.21</v>
      </c>
      <c r="J35" s="123">
        <f>0</f>
        <v>0</v>
      </c>
      <c r="L35" s="39"/>
    </row>
    <row r="36" spans="2:12" s="1" customFormat="1" ht="14.45" hidden="1" customHeight="1">
      <c r="B36" s="39"/>
      <c r="E36" s="112" t="s">
        <v>49</v>
      </c>
      <c r="F36" s="123">
        <f>ROUND((SUM(BH84:BH107)),  2)</f>
        <v>0</v>
      </c>
      <c r="I36" s="124">
        <v>0.15</v>
      </c>
      <c r="J36" s="123">
        <f>0</f>
        <v>0</v>
      </c>
      <c r="L36" s="39"/>
    </row>
    <row r="37" spans="2:12" s="1" customFormat="1" ht="14.45" hidden="1" customHeight="1">
      <c r="B37" s="39"/>
      <c r="E37" s="112" t="s">
        <v>50</v>
      </c>
      <c r="F37" s="123">
        <f>ROUND((SUM(BI84:BI107)),  2)</f>
        <v>0</v>
      </c>
      <c r="I37" s="124">
        <v>0</v>
      </c>
      <c r="J37" s="123">
        <f>0</f>
        <v>0</v>
      </c>
      <c r="L37" s="39"/>
    </row>
    <row r="38" spans="2:12" s="1" customFormat="1" ht="6.95" customHeight="1">
      <c r="B38" s="39"/>
      <c r="I38" s="113"/>
      <c r="L38" s="39"/>
    </row>
    <row r="39" spans="2:12" s="1" customFormat="1" ht="25.35" customHeight="1"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30"/>
      <c r="J39" s="131">
        <f>SUM(J30:J37)</f>
        <v>0</v>
      </c>
      <c r="K39" s="132"/>
      <c r="L39" s="39"/>
    </row>
    <row r="40" spans="2:12" s="1" customFormat="1" ht="14.45" customHeight="1"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39"/>
    </row>
    <row r="44" spans="2:12" s="1" customFormat="1" ht="6.95" customHeight="1"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39"/>
    </row>
    <row r="45" spans="2:12" s="1" customFormat="1" ht="24.95" customHeight="1">
      <c r="B45" s="35"/>
      <c r="C45" s="24" t="s">
        <v>142</v>
      </c>
      <c r="D45" s="36"/>
      <c r="E45" s="36"/>
      <c r="F45" s="36"/>
      <c r="G45" s="36"/>
      <c r="H45" s="36"/>
      <c r="I45" s="113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13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16.5" customHeight="1">
      <c r="B48" s="35"/>
      <c r="C48" s="36"/>
      <c r="D48" s="36"/>
      <c r="E48" s="391" t="str">
        <f>E7</f>
        <v>Modernizace sportovního areálu Za Branou</v>
      </c>
      <c r="F48" s="392"/>
      <c r="G48" s="392"/>
      <c r="H48" s="392"/>
      <c r="I48" s="113"/>
      <c r="J48" s="36"/>
      <c r="K48" s="36"/>
      <c r="L48" s="39"/>
    </row>
    <row r="49" spans="2:47" s="1" customFormat="1" ht="12" customHeight="1">
      <c r="B49" s="35"/>
      <c r="C49" s="30" t="s">
        <v>140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>
      <c r="B50" s="35"/>
      <c r="C50" s="36"/>
      <c r="D50" s="36"/>
      <c r="E50" s="360" t="str">
        <f>E9</f>
        <v>007 - Vedlejší náklady</v>
      </c>
      <c r="F50" s="359"/>
      <c r="G50" s="359"/>
      <c r="H50" s="359"/>
      <c r="I50" s="113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13"/>
      <c r="J51" s="36"/>
      <c r="K51" s="36"/>
      <c r="L51" s="39"/>
    </row>
    <row r="52" spans="2:47" s="1" customFormat="1" ht="12" customHeight="1">
      <c r="B52" s="35"/>
      <c r="C52" s="30" t="s">
        <v>21</v>
      </c>
      <c r="D52" s="36"/>
      <c r="E52" s="36"/>
      <c r="F52" s="28" t="str">
        <f>F12</f>
        <v>Pacov</v>
      </c>
      <c r="G52" s="36"/>
      <c r="H52" s="36"/>
      <c r="I52" s="114" t="s">
        <v>23</v>
      </c>
      <c r="J52" s="56" t="str">
        <f>IF(J12="","",J12)</f>
        <v>18.5.2019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3.7" customHeight="1">
      <c r="B54" s="35"/>
      <c r="C54" s="30" t="s">
        <v>25</v>
      </c>
      <c r="D54" s="36"/>
      <c r="E54" s="36"/>
      <c r="F54" s="28" t="str">
        <f>E15</f>
        <v>TJ Slavoj Pacov</v>
      </c>
      <c r="G54" s="36"/>
      <c r="H54" s="36"/>
      <c r="I54" s="114" t="s">
        <v>32</v>
      </c>
      <c r="J54" s="33" t="str">
        <f>E21</f>
        <v>Ing. Jan Šlechta</v>
      </c>
      <c r="K54" s="36"/>
      <c r="L54" s="39"/>
    </row>
    <row r="55" spans="2:47" s="1" customFormat="1" ht="13.7" customHeight="1">
      <c r="B55" s="35"/>
      <c r="C55" s="30" t="s">
        <v>30</v>
      </c>
      <c r="D55" s="36"/>
      <c r="E55" s="36"/>
      <c r="F55" s="28" t="str">
        <f>IF(E18="","",E18)</f>
        <v>Vyplň údaj</v>
      </c>
      <c r="G55" s="36"/>
      <c r="H55" s="36"/>
      <c r="I55" s="114" t="s">
        <v>36</v>
      </c>
      <c r="J55" s="33" t="str">
        <f>E24</f>
        <v>Ing. Pavel Vochozka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13"/>
      <c r="J56" s="36"/>
      <c r="K56" s="36"/>
      <c r="L56" s="39"/>
    </row>
    <row r="57" spans="2:47" s="1" customFormat="1" ht="29.25" customHeight="1">
      <c r="B57" s="35"/>
      <c r="C57" s="139" t="s">
        <v>143</v>
      </c>
      <c r="D57" s="140"/>
      <c r="E57" s="140"/>
      <c r="F57" s="140"/>
      <c r="G57" s="140"/>
      <c r="H57" s="140"/>
      <c r="I57" s="141"/>
      <c r="J57" s="142" t="s">
        <v>144</v>
      </c>
      <c r="K57" s="140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13"/>
      <c r="J58" s="36"/>
      <c r="K58" s="36"/>
      <c r="L58" s="39"/>
    </row>
    <row r="59" spans="2:47" s="1" customFormat="1" ht="22.9" customHeight="1">
      <c r="B59" s="35"/>
      <c r="C59" s="143" t="s">
        <v>73</v>
      </c>
      <c r="D59" s="36"/>
      <c r="E59" s="36"/>
      <c r="F59" s="36"/>
      <c r="G59" s="36"/>
      <c r="H59" s="36"/>
      <c r="I59" s="113"/>
      <c r="J59" s="74">
        <f>J84</f>
        <v>0</v>
      </c>
      <c r="K59" s="36"/>
      <c r="L59" s="39"/>
      <c r="AU59" s="18" t="s">
        <v>145</v>
      </c>
    </row>
    <row r="60" spans="2:47" s="8" customFormat="1" ht="24.95" customHeight="1">
      <c r="B60" s="144"/>
      <c r="C60" s="145"/>
      <c r="D60" s="146" t="s">
        <v>6470</v>
      </c>
      <c r="E60" s="147"/>
      <c r="F60" s="147"/>
      <c r="G60" s="147"/>
      <c r="H60" s="147"/>
      <c r="I60" s="148"/>
      <c r="J60" s="149">
        <f>J85</f>
        <v>0</v>
      </c>
      <c r="K60" s="145"/>
      <c r="L60" s="150"/>
    </row>
    <row r="61" spans="2:47" s="9" customFormat="1" ht="19.899999999999999" customHeight="1">
      <c r="B61" s="151"/>
      <c r="C61" s="95"/>
      <c r="D61" s="152" t="s">
        <v>6471</v>
      </c>
      <c r="E61" s="153"/>
      <c r="F61" s="153"/>
      <c r="G61" s="153"/>
      <c r="H61" s="153"/>
      <c r="I61" s="154"/>
      <c r="J61" s="155">
        <f>J86</f>
        <v>0</v>
      </c>
      <c r="K61" s="95"/>
      <c r="L61" s="156"/>
    </row>
    <row r="62" spans="2:47" s="9" customFormat="1" ht="19.899999999999999" customHeight="1">
      <c r="B62" s="151"/>
      <c r="C62" s="95"/>
      <c r="D62" s="152" t="s">
        <v>6472</v>
      </c>
      <c r="E62" s="153"/>
      <c r="F62" s="153"/>
      <c r="G62" s="153"/>
      <c r="H62" s="153"/>
      <c r="I62" s="154"/>
      <c r="J62" s="155">
        <f>J94</f>
        <v>0</v>
      </c>
      <c r="K62" s="95"/>
      <c r="L62" s="156"/>
    </row>
    <row r="63" spans="2:47" s="9" customFormat="1" ht="19.899999999999999" customHeight="1">
      <c r="B63" s="151"/>
      <c r="C63" s="95"/>
      <c r="D63" s="152" t="s">
        <v>6473</v>
      </c>
      <c r="E63" s="153"/>
      <c r="F63" s="153"/>
      <c r="G63" s="153"/>
      <c r="H63" s="153"/>
      <c r="I63" s="154"/>
      <c r="J63" s="155">
        <f>J102</f>
        <v>0</v>
      </c>
      <c r="K63" s="95"/>
      <c r="L63" s="156"/>
    </row>
    <row r="64" spans="2:47" s="9" customFormat="1" ht="19.899999999999999" customHeight="1">
      <c r="B64" s="151"/>
      <c r="C64" s="95"/>
      <c r="D64" s="152" t="s">
        <v>6474</v>
      </c>
      <c r="E64" s="153"/>
      <c r="F64" s="153"/>
      <c r="G64" s="153"/>
      <c r="H64" s="153"/>
      <c r="I64" s="154"/>
      <c r="J64" s="155">
        <f>J105</f>
        <v>0</v>
      </c>
      <c r="K64" s="95"/>
      <c r="L64" s="156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3"/>
      <c r="J65" s="36"/>
      <c r="K65" s="36"/>
      <c r="L65" s="39"/>
    </row>
    <row r="66" spans="2:12" s="1" customFormat="1" ht="6.95" customHeight="1">
      <c r="B66" s="47"/>
      <c r="C66" s="48"/>
      <c r="D66" s="48"/>
      <c r="E66" s="48"/>
      <c r="F66" s="48"/>
      <c r="G66" s="48"/>
      <c r="H66" s="48"/>
      <c r="I66" s="135"/>
      <c r="J66" s="48"/>
      <c r="K66" s="48"/>
      <c r="L66" s="39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138"/>
      <c r="J70" s="50"/>
      <c r="K70" s="50"/>
      <c r="L70" s="39"/>
    </row>
    <row r="71" spans="2:12" s="1" customFormat="1" ht="24.95" customHeight="1">
      <c r="B71" s="35"/>
      <c r="C71" s="24" t="s">
        <v>163</v>
      </c>
      <c r="D71" s="36"/>
      <c r="E71" s="36"/>
      <c r="F71" s="36"/>
      <c r="G71" s="36"/>
      <c r="H71" s="36"/>
      <c r="I71" s="113"/>
      <c r="J71" s="36"/>
      <c r="K71" s="36"/>
      <c r="L71" s="39"/>
    </row>
    <row r="72" spans="2:12" s="1" customFormat="1" ht="6.95" customHeight="1">
      <c r="B72" s="35"/>
      <c r="C72" s="36"/>
      <c r="D72" s="36"/>
      <c r="E72" s="36"/>
      <c r="F72" s="36"/>
      <c r="G72" s="36"/>
      <c r="H72" s="36"/>
      <c r="I72" s="113"/>
      <c r="J72" s="36"/>
      <c r="K72" s="36"/>
      <c r="L72" s="39"/>
    </row>
    <row r="73" spans="2:12" s="1" customFormat="1" ht="12" customHeight="1">
      <c r="B73" s="35"/>
      <c r="C73" s="30" t="s">
        <v>16</v>
      </c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16.5" customHeight="1">
      <c r="B74" s="35"/>
      <c r="C74" s="36"/>
      <c r="D74" s="36"/>
      <c r="E74" s="391" t="str">
        <f>E7</f>
        <v>Modernizace sportovního areálu Za Branou</v>
      </c>
      <c r="F74" s="392"/>
      <c r="G74" s="392"/>
      <c r="H74" s="392"/>
      <c r="I74" s="113"/>
      <c r="J74" s="36"/>
      <c r="K74" s="36"/>
      <c r="L74" s="39"/>
    </row>
    <row r="75" spans="2:12" s="1" customFormat="1" ht="12" customHeight="1">
      <c r="B75" s="35"/>
      <c r="C75" s="30" t="s">
        <v>140</v>
      </c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16.5" customHeight="1">
      <c r="B76" s="35"/>
      <c r="C76" s="36"/>
      <c r="D76" s="36"/>
      <c r="E76" s="360" t="str">
        <f>E9</f>
        <v>007 - Vedlejší náklady</v>
      </c>
      <c r="F76" s="359"/>
      <c r="G76" s="359"/>
      <c r="H76" s="359"/>
      <c r="I76" s="113"/>
      <c r="J76" s="36"/>
      <c r="K76" s="36"/>
      <c r="L76" s="39"/>
    </row>
    <row r="77" spans="2:12" s="1" customFormat="1" ht="6.95" customHeight="1">
      <c r="B77" s="35"/>
      <c r="C77" s="36"/>
      <c r="D77" s="36"/>
      <c r="E77" s="36"/>
      <c r="F77" s="36"/>
      <c r="G77" s="36"/>
      <c r="H77" s="36"/>
      <c r="I77" s="113"/>
      <c r="J77" s="36"/>
      <c r="K77" s="36"/>
      <c r="L77" s="39"/>
    </row>
    <row r="78" spans="2:12" s="1" customFormat="1" ht="12" customHeight="1">
      <c r="B78" s="35"/>
      <c r="C78" s="30" t="s">
        <v>21</v>
      </c>
      <c r="D78" s="36"/>
      <c r="E78" s="36"/>
      <c r="F78" s="28" t="str">
        <f>F12</f>
        <v>Pacov</v>
      </c>
      <c r="G78" s="36"/>
      <c r="H78" s="36"/>
      <c r="I78" s="114" t="s">
        <v>23</v>
      </c>
      <c r="J78" s="56" t="str">
        <f>IF(J12="","",J12)</f>
        <v>18.5.2019</v>
      </c>
      <c r="K78" s="36"/>
      <c r="L78" s="39"/>
    </row>
    <row r="79" spans="2:12" s="1" customFormat="1" ht="6.95" customHeight="1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13.7" customHeight="1">
      <c r="B80" s="35"/>
      <c r="C80" s="30" t="s">
        <v>25</v>
      </c>
      <c r="D80" s="36"/>
      <c r="E80" s="36"/>
      <c r="F80" s="28" t="str">
        <f>E15</f>
        <v>TJ Slavoj Pacov</v>
      </c>
      <c r="G80" s="36"/>
      <c r="H80" s="36"/>
      <c r="I80" s="114" t="s">
        <v>32</v>
      </c>
      <c r="J80" s="33" t="str">
        <f>E21</f>
        <v>Ing. Jan Šlechta</v>
      </c>
      <c r="K80" s="36"/>
      <c r="L80" s="39"/>
    </row>
    <row r="81" spans="2:65" s="1" customFormat="1" ht="13.7" customHeight="1">
      <c r="B81" s="35"/>
      <c r="C81" s="30" t="s">
        <v>30</v>
      </c>
      <c r="D81" s="36"/>
      <c r="E81" s="36"/>
      <c r="F81" s="28" t="str">
        <f>IF(E18="","",E18)</f>
        <v>Vyplň údaj</v>
      </c>
      <c r="G81" s="36"/>
      <c r="H81" s="36"/>
      <c r="I81" s="114" t="s">
        <v>36</v>
      </c>
      <c r="J81" s="33" t="str">
        <f>E24</f>
        <v>Ing. Pavel Vochozka</v>
      </c>
      <c r="K81" s="36"/>
      <c r="L81" s="39"/>
    </row>
    <row r="82" spans="2:65" s="1" customFormat="1" ht="10.35" customHeight="1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5" s="10" customFormat="1" ht="29.25" customHeight="1">
      <c r="B83" s="157"/>
      <c r="C83" s="158" t="s">
        <v>164</v>
      </c>
      <c r="D83" s="159" t="s">
        <v>60</v>
      </c>
      <c r="E83" s="159" t="s">
        <v>56</v>
      </c>
      <c r="F83" s="159" t="s">
        <v>57</v>
      </c>
      <c r="G83" s="159" t="s">
        <v>165</v>
      </c>
      <c r="H83" s="159" t="s">
        <v>166</v>
      </c>
      <c r="I83" s="160" t="s">
        <v>167</v>
      </c>
      <c r="J83" s="159" t="s">
        <v>144</v>
      </c>
      <c r="K83" s="161" t="s">
        <v>168</v>
      </c>
      <c r="L83" s="162"/>
      <c r="M83" s="65" t="s">
        <v>19</v>
      </c>
      <c r="N83" s="66" t="s">
        <v>45</v>
      </c>
      <c r="O83" s="66" t="s">
        <v>169</v>
      </c>
      <c r="P83" s="66" t="s">
        <v>170</v>
      </c>
      <c r="Q83" s="66" t="s">
        <v>171</v>
      </c>
      <c r="R83" s="66" t="s">
        <v>172</v>
      </c>
      <c r="S83" s="66" t="s">
        <v>173</v>
      </c>
      <c r="T83" s="67" t="s">
        <v>174</v>
      </c>
    </row>
    <row r="84" spans="2:65" s="1" customFormat="1" ht="22.9" customHeight="1">
      <c r="B84" s="35"/>
      <c r="C84" s="72" t="s">
        <v>175</v>
      </c>
      <c r="D84" s="36"/>
      <c r="E84" s="36"/>
      <c r="F84" s="36"/>
      <c r="G84" s="36"/>
      <c r="H84" s="36"/>
      <c r="I84" s="113"/>
      <c r="J84" s="163">
        <f>BK84</f>
        <v>0</v>
      </c>
      <c r="K84" s="36"/>
      <c r="L84" s="39"/>
      <c r="M84" s="68"/>
      <c r="N84" s="69"/>
      <c r="O84" s="69"/>
      <c r="P84" s="164">
        <f>P85</f>
        <v>0</v>
      </c>
      <c r="Q84" s="69"/>
      <c r="R84" s="164">
        <f>R85</f>
        <v>0</v>
      </c>
      <c r="S84" s="69"/>
      <c r="T84" s="165">
        <f>T85</f>
        <v>0</v>
      </c>
      <c r="AT84" s="18" t="s">
        <v>74</v>
      </c>
      <c r="AU84" s="18" t="s">
        <v>145</v>
      </c>
      <c r="BK84" s="166">
        <f>BK85</f>
        <v>0</v>
      </c>
    </row>
    <row r="85" spans="2:65" s="11" customFormat="1" ht="25.9" customHeight="1">
      <c r="B85" s="167"/>
      <c r="C85" s="168"/>
      <c r="D85" s="169" t="s">
        <v>74</v>
      </c>
      <c r="E85" s="170" t="s">
        <v>6475</v>
      </c>
      <c r="F85" s="170" t="s">
        <v>6476</v>
      </c>
      <c r="G85" s="168"/>
      <c r="H85" s="168"/>
      <c r="I85" s="171"/>
      <c r="J85" s="172">
        <f>BK85</f>
        <v>0</v>
      </c>
      <c r="K85" s="168"/>
      <c r="L85" s="173"/>
      <c r="M85" s="174"/>
      <c r="N85" s="175"/>
      <c r="O85" s="175"/>
      <c r="P85" s="176">
        <f>P86+P94+P102+P105</f>
        <v>0</v>
      </c>
      <c r="Q85" s="175"/>
      <c r="R85" s="176">
        <f>R86+R94+R102+R105</f>
        <v>0</v>
      </c>
      <c r="S85" s="175"/>
      <c r="T85" s="177">
        <f>T86+T94+T102+T105</f>
        <v>0</v>
      </c>
      <c r="AR85" s="178" t="s">
        <v>209</v>
      </c>
      <c r="AT85" s="179" t="s">
        <v>74</v>
      </c>
      <c r="AU85" s="179" t="s">
        <v>75</v>
      </c>
      <c r="AY85" s="178" t="s">
        <v>178</v>
      </c>
      <c r="BK85" s="180">
        <f>BK86+BK94+BK102+BK105</f>
        <v>0</v>
      </c>
    </row>
    <row r="86" spans="2:65" s="11" customFormat="1" ht="22.9" customHeight="1">
      <c r="B86" s="167"/>
      <c r="C86" s="168"/>
      <c r="D86" s="169" t="s">
        <v>74</v>
      </c>
      <c r="E86" s="181" t="s">
        <v>6477</v>
      </c>
      <c r="F86" s="181" t="s">
        <v>6478</v>
      </c>
      <c r="G86" s="168"/>
      <c r="H86" s="168"/>
      <c r="I86" s="171"/>
      <c r="J86" s="182">
        <f>BK86</f>
        <v>0</v>
      </c>
      <c r="K86" s="168"/>
      <c r="L86" s="173"/>
      <c r="M86" s="174"/>
      <c r="N86" s="175"/>
      <c r="O86" s="175"/>
      <c r="P86" s="176">
        <f>SUM(P87:P93)</f>
        <v>0</v>
      </c>
      <c r="Q86" s="175"/>
      <c r="R86" s="176">
        <f>SUM(R87:R93)</f>
        <v>0</v>
      </c>
      <c r="S86" s="175"/>
      <c r="T86" s="177">
        <f>SUM(T87:T93)</f>
        <v>0</v>
      </c>
      <c r="AR86" s="178" t="s">
        <v>209</v>
      </c>
      <c r="AT86" s="179" t="s">
        <v>74</v>
      </c>
      <c r="AU86" s="179" t="s">
        <v>83</v>
      </c>
      <c r="AY86" s="178" t="s">
        <v>178</v>
      </c>
      <c r="BK86" s="180">
        <f>SUM(BK87:BK93)</f>
        <v>0</v>
      </c>
    </row>
    <row r="87" spans="2:65" s="1" customFormat="1" ht="16.5" customHeight="1">
      <c r="B87" s="35"/>
      <c r="C87" s="183" t="s">
        <v>83</v>
      </c>
      <c r="D87" s="183" t="s">
        <v>180</v>
      </c>
      <c r="E87" s="184" t="s">
        <v>6479</v>
      </c>
      <c r="F87" s="185" t="s">
        <v>6480</v>
      </c>
      <c r="G87" s="186" t="s">
        <v>291</v>
      </c>
      <c r="H87" s="187">
        <v>1</v>
      </c>
      <c r="I87" s="188"/>
      <c r="J87" s="189">
        <f>ROUND(I87*H87,2)</f>
        <v>0</v>
      </c>
      <c r="K87" s="185" t="s">
        <v>184</v>
      </c>
      <c r="L87" s="39"/>
      <c r="M87" s="190" t="s">
        <v>19</v>
      </c>
      <c r="N87" s="191" t="s">
        <v>46</v>
      </c>
      <c r="O87" s="61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18" t="s">
        <v>6481</v>
      </c>
      <c r="AT87" s="18" t="s">
        <v>180</v>
      </c>
      <c r="AU87" s="18" t="s">
        <v>85</v>
      </c>
      <c r="AY87" s="18" t="s">
        <v>178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18" t="s">
        <v>83</v>
      </c>
      <c r="BK87" s="194">
        <f>ROUND(I87*H87,2)</f>
        <v>0</v>
      </c>
      <c r="BL87" s="18" t="s">
        <v>6481</v>
      </c>
      <c r="BM87" s="18" t="s">
        <v>6482</v>
      </c>
    </row>
    <row r="88" spans="2:65" s="1" customFormat="1" ht="11.25">
      <c r="B88" s="35"/>
      <c r="C88" s="36"/>
      <c r="D88" s="195" t="s">
        <v>187</v>
      </c>
      <c r="E88" s="36"/>
      <c r="F88" s="196" t="s">
        <v>6480</v>
      </c>
      <c r="G88" s="36"/>
      <c r="H88" s="36"/>
      <c r="I88" s="113"/>
      <c r="J88" s="36"/>
      <c r="K88" s="36"/>
      <c r="L88" s="39"/>
      <c r="M88" s="197"/>
      <c r="N88" s="61"/>
      <c r="O88" s="61"/>
      <c r="P88" s="61"/>
      <c r="Q88" s="61"/>
      <c r="R88" s="61"/>
      <c r="S88" s="61"/>
      <c r="T88" s="62"/>
      <c r="AT88" s="18" t="s">
        <v>187</v>
      </c>
      <c r="AU88" s="18" t="s">
        <v>85</v>
      </c>
    </row>
    <row r="89" spans="2:65" s="1" customFormat="1" ht="16.5" customHeight="1">
      <c r="B89" s="35"/>
      <c r="C89" s="183" t="s">
        <v>85</v>
      </c>
      <c r="D89" s="183" t="s">
        <v>180</v>
      </c>
      <c r="E89" s="184" t="s">
        <v>6483</v>
      </c>
      <c r="F89" s="185" t="s">
        <v>6484</v>
      </c>
      <c r="G89" s="186" t="s">
        <v>291</v>
      </c>
      <c r="H89" s="187">
        <v>1</v>
      </c>
      <c r="I89" s="188"/>
      <c r="J89" s="189">
        <f>ROUND(I89*H89,2)</f>
        <v>0</v>
      </c>
      <c r="K89" s="185" t="s">
        <v>184</v>
      </c>
      <c r="L89" s="39"/>
      <c r="M89" s="190" t="s">
        <v>19</v>
      </c>
      <c r="N89" s="191" t="s">
        <v>46</v>
      </c>
      <c r="O89" s="61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18" t="s">
        <v>6481</v>
      </c>
      <c r="AT89" s="18" t="s">
        <v>180</v>
      </c>
      <c r="AU89" s="18" t="s">
        <v>85</v>
      </c>
      <c r="AY89" s="18" t="s">
        <v>178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8" t="s">
        <v>83</v>
      </c>
      <c r="BK89" s="194">
        <f>ROUND(I89*H89,2)</f>
        <v>0</v>
      </c>
      <c r="BL89" s="18" t="s">
        <v>6481</v>
      </c>
      <c r="BM89" s="18" t="s">
        <v>6485</v>
      </c>
    </row>
    <row r="90" spans="2:65" s="1" customFormat="1" ht="11.25">
      <c r="B90" s="35"/>
      <c r="C90" s="36"/>
      <c r="D90" s="195" t="s">
        <v>187</v>
      </c>
      <c r="E90" s="36"/>
      <c r="F90" s="196" t="s">
        <v>6484</v>
      </c>
      <c r="G90" s="36"/>
      <c r="H90" s="36"/>
      <c r="I90" s="113"/>
      <c r="J90" s="36"/>
      <c r="K90" s="36"/>
      <c r="L90" s="39"/>
      <c r="M90" s="197"/>
      <c r="N90" s="61"/>
      <c r="O90" s="61"/>
      <c r="P90" s="61"/>
      <c r="Q90" s="61"/>
      <c r="R90" s="61"/>
      <c r="S90" s="61"/>
      <c r="T90" s="62"/>
      <c r="AT90" s="18" t="s">
        <v>187</v>
      </c>
      <c r="AU90" s="18" t="s">
        <v>85</v>
      </c>
    </row>
    <row r="91" spans="2:65" s="1" customFormat="1" ht="22.5" customHeight="1">
      <c r="B91" s="35"/>
      <c r="C91" s="183" t="s">
        <v>198</v>
      </c>
      <c r="D91" s="183" t="s">
        <v>180</v>
      </c>
      <c r="E91" s="184" t="s">
        <v>6486</v>
      </c>
      <c r="F91" s="185" t="s">
        <v>6487</v>
      </c>
      <c r="G91" s="186" t="s">
        <v>291</v>
      </c>
      <c r="H91" s="187">
        <v>1</v>
      </c>
      <c r="I91" s="188"/>
      <c r="J91" s="189">
        <f>ROUND(I91*H91,2)</f>
        <v>0</v>
      </c>
      <c r="K91" s="185" t="s">
        <v>487</v>
      </c>
      <c r="L91" s="39"/>
      <c r="M91" s="190" t="s">
        <v>19</v>
      </c>
      <c r="N91" s="191" t="s">
        <v>46</v>
      </c>
      <c r="O91" s="61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18" t="s">
        <v>6481</v>
      </c>
      <c r="AT91" s="18" t="s">
        <v>180</v>
      </c>
      <c r="AU91" s="18" t="s">
        <v>85</v>
      </c>
      <c r="AY91" s="18" t="s">
        <v>178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83</v>
      </c>
      <c r="BK91" s="194">
        <f>ROUND(I91*H91,2)</f>
        <v>0</v>
      </c>
      <c r="BL91" s="18" t="s">
        <v>6481</v>
      </c>
      <c r="BM91" s="18" t="s">
        <v>6488</v>
      </c>
    </row>
    <row r="92" spans="2:65" s="1" customFormat="1" ht="11.25">
      <c r="B92" s="35"/>
      <c r="C92" s="36"/>
      <c r="D92" s="195" t="s">
        <v>187</v>
      </c>
      <c r="E92" s="36"/>
      <c r="F92" s="196" t="s">
        <v>6489</v>
      </c>
      <c r="G92" s="36"/>
      <c r="H92" s="36"/>
      <c r="I92" s="113"/>
      <c r="J92" s="36"/>
      <c r="K92" s="36"/>
      <c r="L92" s="39"/>
      <c r="M92" s="197"/>
      <c r="N92" s="61"/>
      <c r="O92" s="61"/>
      <c r="P92" s="61"/>
      <c r="Q92" s="61"/>
      <c r="R92" s="61"/>
      <c r="S92" s="61"/>
      <c r="T92" s="62"/>
      <c r="AT92" s="18" t="s">
        <v>187</v>
      </c>
      <c r="AU92" s="18" t="s">
        <v>85</v>
      </c>
    </row>
    <row r="93" spans="2:65" s="1" customFormat="1" ht="19.5">
      <c r="B93" s="35"/>
      <c r="C93" s="36"/>
      <c r="D93" s="195" t="s">
        <v>333</v>
      </c>
      <c r="E93" s="36"/>
      <c r="F93" s="241" t="s">
        <v>6490</v>
      </c>
      <c r="G93" s="36"/>
      <c r="H93" s="36"/>
      <c r="I93" s="113"/>
      <c r="J93" s="36"/>
      <c r="K93" s="36"/>
      <c r="L93" s="39"/>
      <c r="M93" s="197"/>
      <c r="N93" s="61"/>
      <c r="O93" s="61"/>
      <c r="P93" s="61"/>
      <c r="Q93" s="61"/>
      <c r="R93" s="61"/>
      <c r="S93" s="61"/>
      <c r="T93" s="62"/>
      <c r="AT93" s="18" t="s">
        <v>333</v>
      </c>
      <c r="AU93" s="18" t="s">
        <v>85</v>
      </c>
    </row>
    <row r="94" spans="2:65" s="11" customFormat="1" ht="22.9" customHeight="1">
      <c r="B94" s="167"/>
      <c r="C94" s="168"/>
      <c r="D94" s="169" t="s">
        <v>74</v>
      </c>
      <c r="E94" s="181" t="s">
        <v>6491</v>
      </c>
      <c r="F94" s="181" t="s">
        <v>6492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SUM(P95:P101)</f>
        <v>0</v>
      </c>
      <c r="Q94" s="175"/>
      <c r="R94" s="176">
        <f>SUM(R95:R101)</f>
        <v>0</v>
      </c>
      <c r="S94" s="175"/>
      <c r="T94" s="177">
        <f>SUM(T95:T101)</f>
        <v>0</v>
      </c>
      <c r="AR94" s="178" t="s">
        <v>209</v>
      </c>
      <c r="AT94" s="179" t="s">
        <v>74</v>
      </c>
      <c r="AU94" s="179" t="s">
        <v>83</v>
      </c>
      <c r="AY94" s="178" t="s">
        <v>178</v>
      </c>
      <c r="BK94" s="180">
        <f>SUM(BK95:BK101)</f>
        <v>0</v>
      </c>
    </row>
    <row r="95" spans="2:65" s="1" customFormat="1" ht="16.5" customHeight="1">
      <c r="B95" s="35"/>
      <c r="C95" s="183" t="s">
        <v>185</v>
      </c>
      <c r="D95" s="183" t="s">
        <v>180</v>
      </c>
      <c r="E95" s="184" t="s">
        <v>6493</v>
      </c>
      <c r="F95" s="185" t="s">
        <v>6492</v>
      </c>
      <c r="G95" s="186" t="s">
        <v>1843</v>
      </c>
      <c r="H95" s="255"/>
      <c r="I95" s="188"/>
      <c r="J95" s="189">
        <f>ROUND(I95*H95,2)</f>
        <v>0</v>
      </c>
      <c r="K95" s="185" t="s">
        <v>184</v>
      </c>
      <c r="L95" s="39"/>
      <c r="M95" s="190" t="s">
        <v>19</v>
      </c>
      <c r="N95" s="191" t="s">
        <v>46</v>
      </c>
      <c r="O95" s="61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18" t="s">
        <v>6481</v>
      </c>
      <c r="AT95" s="18" t="s">
        <v>180</v>
      </c>
      <c r="AU95" s="18" t="s">
        <v>85</v>
      </c>
      <c r="AY95" s="18" t="s">
        <v>178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83</v>
      </c>
      <c r="BK95" s="194">
        <f>ROUND(I95*H95,2)</f>
        <v>0</v>
      </c>
      <c r="BL95" s="18" t="s">
        <v>6481</v>
      </c>
      <c r="BM95" s="18" t="s">
        <v>6494</v>
      </c>
    </row>
    <row r="96" spans="2:65" s="1" customFormat="1" ht="11.25">
      <c r="B96" s="35"/>
      <c r="C96" s="36"/>
      <c r="D96" s="195" t="s">
        <v>187</v>
      </c>
      <c r="E96" s="36"/>
      <c r="F96" s="196" t="s">
        <v>6492</v>
      </c>
      <c r="G96" s="36"/>
      <c r="H96" s="36"/>
      <c r="I96" s="113"/>
      <c r="J96" s="36"/>
      <c r="K96" s="36"/>
      <c r="L96" s="39"/>
      <c r="M96" s="197"/>
      <c r="N96" s="61"/>
      <c r="O96" s="61"/>
      <c r="P96" s="61"/>
      <c r="Q96" s="61"/>
      <c r="R96" s="61"/>
      <c r="S96" s="61"/>
      <c r="T96" s="62"/>
      <c r="AT96" s="18" t="s">
        <v>187</v>
      </c>
      <c r="AU96" s="18" t="s">
        <v>85</v>
      </c>
    </row>
    <row r="97" spans="2:65" s="1" customFormat="1" ht="16.5" customHeight="1">
      <c r="B97" s="35"/>
      <c r="C97" s="183" t="s">
        <v>209</v>
      </c>
      <c r="D97" s="183" t="s">
        <v>180</v>
      </c>
      <c r="E97" s="184" t="s">
        <v>6495</v>
      </c>
      <c r="F97" s="185" t="s">
        <v>6496</v>
      </c>
      <c r="G97" s="186" t="s">
        <v>291</v>
      </c>
      <c r="H97" s="187">
        <v>1</v>
      </c>
      <c r="I97" s="188"/>
      <c r="J97" s="189">
        <f>ROUND(I97*H97,2)</f>
        <v>0</v>
      </c>
      <c r="K97" s="185" t="s">
        <v>184</v>
      </c>
      <c r="L97" s="39"/>
      <c r="M97" s="190" t="s">
        <v>19</v>
      </c>
      <c r="N97" s="191" t="s">
        <v>46</v>
      </c>
      <c r="O97" s="61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18" t="s">
        <v>6481</v>
      </c>
      <c r="AT97" s="18" t="s">
        <v>180</v>
      </c>
      <c r="AU97" s="18" t="s">
        <v>85</v>
      </c>
      <c r="AY97" s="18" t="s">
        <v>178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83</v>
      </c>
      <c r="BK97" s="194">
        <f>ROUND(I97*H97,2)</f>
        <v>0</v>
      </c>
      <c r="BL97" s="18" t="s">
        <v>6481</v>
      </c>
      <c r="BM97" s="18" t="s">
        <v>6497</v>
      </c>
    </row>
    <row r="98" spans="2:65" s="1" customFormat="1" ht="11.25">
      <c r="B98" s="35"/>
      <c r="C98" s="36"/>
      <c r="D98" s="195" t="s">
        <v>187</v>
      </c>
      <c r="E98" s="36"/>
      <c r="F98" s="196" t="s">
        <v>6496</v>
      </c>
      <c r="G98" s="36"/>
      <c r="H98" s="36"/>
      <c r="I98" s="113"/>
      <c r="J98" s="36"/>
      <c r="K98" s="36"/>
      <c r="L98" s="39"/>
      <c r="M98" s="197"/>
      <c r="N98" s="61"/>
      <c r="O98" s="61"/>
      <c r="P98" s="61"/>
      <c r="Q98" s="61"/>
      <c r="R98" s="61"/>
      <c r="S98" s="61"/>
      <c r="T98" s="62"/>
      <c r="AT98" s="18" t="s">
        <v>187</v>
      </c>
      <c r="AU98" s="18" t="s">
        <v>85</v>
      </c>
    </row>
    <row r="99" spans="2:65" s="1" customFormat="1" ht="19.5">
      <c r="B99" s="35"/>
      <c r="C99" s="36"/>
      <c r="D99" s="195" t="s">
        <v>333</v>
      </c>
      <c r="E99" s="36"/>
      <c r="F99" s="241" t="s">
        <v>6498</v>
      </c>
      <c r="G99" s="36"/>
      <c r="H99" s="36"/>
      <c r="I99" s="113"/>
      <c r="J99" s="36"/>
      <c r="K99" s="36"/>
      <c r="L99" s="39"/>
      <c r="M99" s="197"/>
      <c r="N99" s="61"/>
      <c r="O99" s="61"/>
      <c r="P99" s="61"/>
      <c r="Q99" s="61"/>
      <c r="R99" s="61"/>
      <c r="S99" s="61"/>
      <c r="T99" s="62"/>
      <c r="AT99" s="18" t="s">
        <v>333</v>
      </c>
      <c r="AU99" s="18" t="s">
        <v>85</v>
      </c>
    </row>
    <row r="100" spans="2:65" s="12" customFormat="1" ht="11.25">
      <c r="B100" s="198"/>
      <c r="C100" s="199"/>
      <c r="D100" s="195" t="s">
        <v>189</v>
      </c>
      <c r="E100" s="200" t="s">
        <v>19</v>
      </c>
      <c r="F100" s="201" t="s">
        <v>6499</v>
      </c>
      <c r="G100" s="199"/>
      <c r="H100" s="200" t="s">
        <v>19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189</v>
      </c>
      <c r="AU100" s="207" t="s">
        <v>85</v>
      </c>
      <c r="AV100" s="12" t="s">
        <v>83</v>
      </c>
      <c r="AW100" s="12" t="s">
        <v>35</v>
      </c>
      <c r="AX100" s="12" t="s">
        <v>75</v>
      </c>
      <c r="AY100" s="207" t="s">
        <v>178</v>
      </c>
    </row>
    <row r="101" spans="2:65" s="13" customFormat="1" ht="11.25">
      <c r="B101" s="208"/>
      <c r="C101" s="209"/>
      <c r="D101" s="195" t="s">
        <v>189</v>
      </c>
      <c r="E101" s="210" t="s">
        <v>19</v>
      </c>
      <c r="F101" s="211" t="s">
        <v>83</v>
      </c>
      <c r="G101" s="209"/>
      <c r="H101" s="212">
        <v>1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189</v>
      </c>
      <c r="AU101" s="218" t="s">
        <v>85</v>
      </c>
      <c r="AV101" s="13" t="s">
        <v>85</v>
      </c>
      <c r="AW101" s="13" t="s">
        <v>35</v>
      </c>
      <c r="AX101" s="13" t="s">
        <v>83</v>
      </c>
      <c r="AY101" s="218" t="s">
        <v>178</v>
      </c>
    </row>
    <row r="102" spans="2:65" s="11" customFormat="1" ht="22.9" customHeight="1">
      <c r="B102" s="167"/>
      <c r="C102" s="168"/>
      <c r="D102" s="169" t="s">
        <v>74</v>
      </c>
      <c r="E102" s="181" t="s">
        <v>6500</v>
      </c>
      <c r="F102" s="181" t="s">
        <v>6501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SUM(P103:P104)</f>
        <v>0</v>
      </c>
      <c r="Q102" s="175"/>
      <c r="R102" s="176">
        <f>SUM(R103:R104)</f>
        <v>0</v>
      </c>
      <c r="S102" s="175"/>
      <c r="T102" s="177">
        <f>SUM(T103:T104)</f>
        <v>0</v>
      </c>
      <c r="AR102" s="178" t="s">
        <v>209</v>
      </c>
      <c r="AT102" s="179" t="s">
        <v>74</v>
      </c>
      <c r="AU102" s="179" t="s">
        <v>83</v>
      </c>
      <c r="AY102" s="178" t="s">
        <v>178</v>
      </c>
      <c r="BK102" s="180">
        <f>SUM(BK103:BK104)</f>
        <v>0</v>
      </c>
    </row>
    <row r="103" spans="2:65" s="1" customFormat="1" ht="16.5" customHeight="1">
      <c r="B103" s="35"/>
      <c r="C103" s="183" t="s">
        <v>218</v>
      </c>
      <c r="D103" s="183" t="s">
        <v>180</v>
      </c>
      <c r="E103" s="184" t="s">
        <v>6502</v>
      </c>
      <c r="F103" s="185" t="s">
        <v>6503</v>
      </c>
      <c r="G103" s="186" t="s">
        <v>1843</v>
      </c>
      <c r="H103" s="255"/>
      <c r="I103" s="188"/>
      <c r="J103" s="189">
        <f>ROUND(I103*H103,2)</f>
        <v>0</v>
      </c>
      <c r="K103" s="185" t="s">
        <v>184</v>
      </c>
      <c r="L103" s="39"/>
      <c r="M103" s="190" t="s">
        <v>19</v>
      </c>
      <c r="N103" s="191" t="s">
        <v>46</v>
      </c>
      <c r="O103" s="61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18" t="s">
        <v>6481</v>
      </c>
      <c r="AT103" s="18" t="s">
        <v>180</v>
      </c>
      <c r="AU103" s="18" t="s">
        <v>85</v>
      </c>
      <c r="AY103" s="18" t="s">
        <v>178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83</v>
      </c>
      <c r="BK103" s="194">
        <f>ROUND(I103*H103,2)</f>
        <v>0</v>
      </c>
      <c r="BL103" s="18" t="s">
        <v>6481</v>
      </c>
      <c r="BM103" s="18" t="s">
        <v>6504</v>
      </c>
    </row>
    <row r="104" spans="2:65" s="1" customFormat="1" ht="11.25">
      <c r="B104" s="35"/>
      <c r="C104" s="36"/>
      <c r="D104" s="195" t="s">
        <v>187</v>
      </c>
      <c r="E104" s="36"/>
      <c r="F104" s="196" t="s">
        <v>6503</v>
      </c>
      <c r="G104" s="36"/>
      <c r="H104" s="36"/>
      <c r="I104" s="113"/>
      <c r="J104" s="36"/>
      <c r="K104" s="36"/>
      <c r="L104" s="39"/>
      <c r="M104" s="197"/>
      <c r="N104" s="61"/>
      <c r="O104" s="61"/>
      <c r="P104" s="61"/>
      <c r="Q104" s="61"/>
      <c r="R104" s="61"/>
      <c r="S104" s="61"/>
      <c r="T104" s="62"/>
      <c r="AT104" s="18" t="s">
        <v>187</v>
      </c>
      <c r="AU104" s="18" t="s">
        <v>85</v>
      </c>
    </row>
    <row r="105" spans="2:65" s="11" customFormat="1" ht="22.9" customHeight="1">
      <c r="B105" s="167"/>
      <c r="C105" s="168"/>
      <c r="D105" s="169" t="s">
        <v>74</v>
      </c>
      <c r="E105" s="181" t="s">
        <v>6505</v>
      </c>
      <c r="F105" s="181" t="s">
        <v>6506</v>
      </c>
      <c r="G105" s="168"/>
      <c r="H105" s="168"/>
      <c r="I105" s="171"/>
      <c r="J105" s="182">
        <f>BK105</f>
        <v>0</v>
      </c>
      <c r="K105" s="168"/>
      <c r="L105" s="173"/>
      <c r="M105" s="174"/>
      <c r="N105" s="175"/>
      <c r="O105" s="175"/>
      <c r="P105" s="176">
        <f>SUM(P106:P107)</f>
        <v>0</v>
      </c>
      <c r="Q105" s="175"/>
      <c r="R105" s="176">
        <f>SUM(R106:R107)</f>
        <v>0</v>
      </c>
      <c r="S105" s="175"/>
      <c r="T105" s="177">
        <f>SUM(T106:T107)</f>
        <v>0</v>
      </c>
      <c r="AR105" s="178" t="s">
        <v>209</v>
      </c>
      <c r="AT105" s="179" t="s">
        <v>74</v>
      </c>
      <c r="AU105" s="179" t="s">
        <v>83</v>
      </c>
      <c r="AY105" s="178" t="s">
        <v>178</v>
      </c>
      <c r="BK105" s="180">
        <f>SUM(BK106:BK107)</f>
        <v>0</v>
      </c>
    </row>
    <row r="106" spans="2:65" s="1" customFormat="1" ht="16.5" customHeight="1">
      <c r="B106" s="35"/>
      <c r="C106" s="183" t="s">
        <v>223</v>
      </c>
      <c r="D106" s="183" t="s">
        <v>180</v>
      </c>
      <c r="E106" s="184" t="s">
        <v>6507</v>
      </c>
      <c r="F106" s="185" t="s">
        <v>6508</v>
      </c>
      <c r="G106" s="186" t="s">
        <v>1843</v>
      </c>
      <c r="H106" s="255"/>
      <c r="I106" s="188"/>
      <c r="J106" s="189">
        <f>ROUND(I106*H106,2)</f>
        <v>0</v>
      </c>
      <c r="K106" s="185" t="s">
        <v>184</v>
      </c>
      <c r="L106" s="39"/>
      <c r="M106" s="190" t="s">
        <v>19</v>
      </c>
      <c r="N106" s="191" t="s">
        <v>46</v>
      </c>
      <c r="O106" s="61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18" t="s">
        <v>6481</v>
      </c>
      <c r="AT106" s="18" t="s">
        <v>180</v>
      </c>
      <c r="AU106" s="18" t="s">
        <v>85</v>
      </c>
      <c r="AY106" s="18" t="s">
        <v>178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83</v>
      </c>
      <c r="BK106" s="194">
        <f>ROUND(I106*H106,2)</f>
        <v>0</v>
      </c>
      <c r="BL106" s="18" t="s">
        <v>6481</v>
      </c>
      <c r="BM106" s="18" t="s">
        <v>6509</v>
      </c>
    </row>
    <row r="107" spans="2:65" s="1" customFormat="1" ht="11.25">
      <c r="B107" s="35"/>
      <c r="C107" s="36"/>
      <c r="D107" s="195" t="s">
        <v>187</v>
      </c>
      <c r="E107" s="36"/>
      <c r="F107" s="196" t="s">
        <v>6508</v>
      </c>
      <c r="G107" s="36"/>
      <c r="H107" s="36"/>
      <c r="I107" s="113"/>
      <c r="J107" s="36"/>
      <c r="K107" s="36"/>
      <c r="L107" s="39"/>
      <c r="M107" s="256"/>
      <c r="N107" s="257"/>
      <c r="O107" s="257"/>
      <c r="P107" s="257"/>
      <c r="Q107" s="257"/>
      <c r="R107" s="257"/>
      <c r="S107" s="257"/>
      <c r="T107" s="258"/>
      <c r="AT107" s="18" t="s">
        <v>187</v>
      </c>
      <c r="AU107" s="18" t="s">
        <v>85</v>
      </c>
    </row>
    <row r="108" spans="2:65" s="1" customFormat="1" ht="6.95" customHeight="1">
      <c r="B108" s="47"/>
      <c r="C108" s="48"/>
      <c r="D108" s="48"/>
      <c r="E108" s="48"/>
      <c r="F108" s="48"/>
      <c r="G108" s="48"/>
      <c r="H108" s="48"/>
      <c r="I108" s="135"/>
      <c r="J108" s="48"/>
      <c r="K108" s="48"/>
      <c r="L108" s="39"/>
    </row>
  </sheetData>
  <sheetProtection algorithmName="SHA-512" hashValue="sDcAU7eWFWJnCc7VA9QPBxUH6Dfe3rM7Tfnnrft9gjz/cSqb193qI1eejFKqNJWhfPyH41nm6nAAOhOyg+TPbQ==" saltValue="BWZsXgvUI4Xfxt+xHHLUUJC4JIjxqHuHR35WgqUOPgoSMswHuGf9/PaA7JhHpdIIHgUXkPilVOeabctUKVdI8w==" spinCount="100000" sheet="1" objects="1" scenarios="1" formatColumns="0" formatRows="0" autoFilter="0"/>
  <autoFilter ref="C83:K10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6" customFormat="1" ht="45" customHeight="1">
      <c r="B3" s="267"/>
      <c r="C3" s="396" t="s">
        <v>6510</v>
      </c>
      <c r="D3" s="396"/>
      <c r="E3" s="396"/>
      <c r="F3" s="396"/>
      <c r="G3" s="396"/>
      <c r="H3" s="396"/>
      <c r="I3" s="396"/>
      <c r="J3" s="396"/>
      <c r="K3" s="268"/>
    </row>
    <row r="4" spans="2:11" ht="25.5" customHeight="1">
      <c r="B4" s="269"/>
      <c r="C4" s="399" t="s">
        <v>6511</v>
      </c>
      <c r="D4" s="399"/>
      <c r="E4" s="399"/>
      <c r="F4" s="399"/>
      <c r="G4" s="399"/>
      <c r="H4" s="399"/>
      <c r="I4" s="399"/>
      <c r="J4" s="399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7" t="s">
        <v>6512</v>
      </c>
      <c r="D6" s="397"/>
      <c r="E6" s="397"/>
      <c r="F6" s="397"/>
      <c r="G6" s="397"/>
      <c r="H6" s="397"/>
      <c r="I6" s="397"/>
      <c r="J6" s="397"/>
      <c r="K6" s="270"/>
    </row>
    <row r="7" spans="2:11" ht="15" customHeight="1">
      <c r="B7" s="273"/>
      <c r="C7" s="397" t="s">
        <v>6513</v>
      </c>
      <c r="D7" s="397"/>
      <c r="E7" s="397"/>
      <c r="F7" s="397"/>
      <c r="G7" s="397"/>
      <c r="H7" s="397"/>
      <c r="I7" s="397"/>
      <c r="J7" s="397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7" t="s">
        <v>6514</v>
      </c>
      <c r="D9" s="397"/>
      <c r="E9" s="397"/>
      <c r="F9" s="397"/>
      <c r="G9" s="397"/>
      <c r="H9" s="397"/>
      <c r="I9" s="397"/>
      <c r="J9" s="397"/>
      <c r="K9" s="270"/>
    </row>
    <row r="10" spans="2:11" ht="15" customHeight="1">
      <c r="B10" s="273"/>
      <c r="C10" s="272"/>
      <c r="D10" s="397" t="s">
        <v>6515</v>
      </c>
      <c r="E10" s="397"/>
      <c r="F10" s="397"/>
      <c r="G10" s="397"/>
      <c r="H10" s="397"/>
      <c r="I10" s="397"/>
      <c r="J10" s="397"/>
      <c r="K10" s="270"/>
    </row>
    <row r="11" spans="2:11" ht="15" customHeight="1">
      <c r="B11" s="273"/>
      <c r="C11" s="274"/>
      <c r="D11" s="397" t="s">
        <v>6516</v>
      </c>
      <c r="E11" s="397"/>
      <c r="F11" s="397"/>
      <c r="G11" s="397"/>
      <c r="H11" s="397"/>
      <c r="I11" s="397"/>
      <c r="J11" s="397"/>
      <c r="K11" s="270"/>
    </row>
    <row r="12" spans="2:1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pans="2:11" ht="15" customHeight="1">
      <c r="B13" s="273"/>
      <c r="C13" s="274"/>
      <c r="D13" s="275" t="s">
        <v>6517</v>
      </c>
      <c r="E13" s="272"/>
      <c r="F13" s="272"/>
      <c r="G13" s="272"/>
      <c r="H13" s="272"/>
      <c r="I13" s="272"/>
      <c r="J13" s="272"/>
      <c r="K13" s="270"/>
    </row>
    <row r="14" spans="2:1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pans="2:11" ht="15" customHeight="1">
      <c r="B15" s="273"/>
      <c r="C15" s="274"/>
      <c r="D15" s="397" t="s">
        <v>6518</v>
      </c>
      <c r="E15" s="397"/>
      <c r="F15" s="397"/>
      <c r="G15" s="397"/>
      <c r="H15" s="397"/>
      <c r="I15" s="397"/>
      <c r="J15" s="397"/>
      <c r="K15" s="270"/>
    </row>
    <row r="16" spans="2:11" ht="15" customHeight="1">
      <c r="B16" s="273"/>
      <c r="C16" s="274"/>
      <c r="D16" s="397" t="s">
        <v>6519</v>
      </c>
      <c r="E16" s="397"/>
      <c r="F16" s="397"/>
      <c r="G16" s="397"/>
      <c r="H16" s="397"/>
      <c r="I16" s="397"/>
      <c r="J16" s="397"/>
      <c r="K16" s="270"/>
    </row>
    <row r="17" spans="2:11" ht="15" customHeight="1">
      <c r="B17" s="273"/>
      <c r="C17" s="274"/>
      <c r="D17" s="397" t="s">
        <v>6520</v>
      </c>
      <c r="E17" s="397"/>
      <c r="F17" s="397"/>
      <c r="G17" s="397"/>
      <c r="H17" s="397"/>
      <c r="I17" s="397"/>
      <c r="J17" s="397"/>
      <c r="K17" s="270"/>
    </row>
    <row r="18" spans="2:11" ht="15" customHeight="1">
      <c r="B18" s="273"/>
      <c r="C18" s="274"/>
      <c r="D18" s="274"/>
      <c r="E18" s="276" t="s">
        <v>82</v>
      </c>
      <c r="F18" s="397" t="s">
        <v>6521</v>
      </c>
      <c r="G18" s="397"/>
      <c r="H18" s="397"/>
      <c r="I18" s="397"/>
      <c r="J18" s="397"/>
      <c r="K18" s="270"/>
    </row>
    <row r="19" spans="2:11" ht="15" customHeight="1">
      <c r="B19" s="273"/>
      <c r="C19" s="274"/>
      <c r="D19" s="274"/>
      <c r="E19" s="276" t="s">
        <v>6522</v>
      </c>
      <c r="F19" s="397" t="s">
        <v>6523</v>
      </c>
      <c r="G19" s="397"/>
      <c r="H19" s="397"/>
      <c r="I19" s="397"/>
      <c r="J19" s="397"/>
      <c r="K19" s="270"/>
    </row>
    <row r="20" spans="2:11" ht="15" customHeight="1">
      <c r="B20" s="273"/>
      <c r="C20" s="274"/>
      <c r="D20" s="274"/>
      <c r="E20" s="276" t="s">
        <v>6524</v>
      </c>
      <c r="F20" s="397" t="s">
        <v>6525</v>
      </c>
      <c r="G20" s="397"/>
      <c r="H20" s="397"/>
      <c r="I20" s="397"/>
      <c r="J20" s="397"/>
      <c r="K20" s="270"/>
    </row>
    <row r="21" spans="2:11" ht="15" customHeight="1">
      <c r="B21" s="273"/>
      <c r="C21" s="274"/>
      <c r="D21" s="274"/>
      <c r="E21" s="276" t="s">
        <v>137</v>
      </c>
      <c r="F21" s="397" t="s">
        <v>6526</v>
      </c>
      <c r="G21" s="397"/>
      <c r="H21" s="397"/>
      <c r="I21" s="397"/>
      <c r="J21" s="397"/>
      <c r="K21" s="270"/>
    </row>
    <row r="22" spans="2:11" ht="15" customHeight="1">
      <c r="B22" s="273"/>
      <c r="C22" s="274"/>
      <c r="D22" s="274"/>
      <c r="E22" s="276" t="s">
        <v>3744</v>
      </c>
      <c r="F22" s="397" t="s">
        <v>3745</v>
      </c>
      <c r="G22" s="397"/>
      <c r="H22" s="397"/>
      <c r="I22" s="397"/>
      <c r="J22" s="397"/>
      <c r="K22" s="270"/>
    </row>
    <row r="23" spans="2:11" ht="15" customHeight="1">
      <c r="B23" s="273"/>
      <c r="C23" s="274"/>
      <c r="D23" s="274"/>
      <c r="E23" s="276" t="s">
        <v>89</v>
      </c>
      <c r="F23" s="397" t="s">
        <v>6527</v>
      </c>
      <c r="G23" s="397"/>
      <c r="H23" s="397"/>
      <c r="I23" s="397"/>
      <c r="J23" s="397"/>
      <c r="K23" s="270"/>
    </row>
    <row r="24" spans="2:1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pans="2:11" ht="15" customHeight="1">
      <c r="B25" s="273"/>
      <c r="C25" s="397" t="s">
        <v>6528</v>
      </c>
      <c r="D25" s="397"/>
      <c r="E25" s="397"/>
      <c r="F25" s="397"/>
      <c r="G25" s="397"/>
      <c r="H25" s="397"/>
      <c r="I25" s="397"/>
      <c r="J25" s="397"/>
      <c r="K25" s="270"/>
    </row>
    <row r="26" spans="2:11" ht="15" customHeight="1">
      <c r="B26" s="273"/>
      <c r="C26" s="397" t="s">
        <v>6529</v>
      </c>
      <c r="D26" s="397"/>
      <c r="E26" s="397"/>
      <c r="F26" s="397"/>
      <c r="G26" s="397"/>
      <c r="H26" s="397"/>
      <c r="I26" s="397"/>
      <c r="J26" s="397"/>
      <c r="K26" s="270"/>
    </row>
    <row r="27" spans="2:11" ht="15" customHeight="1">
      <c r="B27" s="273"/>
      <c r="C27" s="272"/>
      <c r="D27" s="397" t="s">
        <v>6530</v>
      </c>
      <c r="E27" s="397"/>
      <c r="F27" s="397"/>
      <c r="G27" s="397"/>
      <c r="H27" s="397"/>
      <c r="I27" s="397"/>
      <c r="J27" s="397"/>
      <c r="K27" s="270"/>
    </row>
    <row r="28" spans="2:11" ht="15" customHeight="1">
      <c r="B28" s="273"/>
      <c r="C28" s="274"/>
      <c r="D28" s="397" t="s">
        <v>6531</v>
      </c>
      <c r="E28" s="397"/>
      <c r="F28" s="397"/>
      <c r="G28" s="397"/>
      <c r="H28" s="397"/>
      <c r="I28" s="397"/>
      <c r="J28" s="397"/>
      <c r="K28" s="270"/>
    </row>
    <row r="29" spans="2:1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pans="2:11" ht="15" customHeight="1">
      <c r="B30" s="273"/>
      <c r="C30" s="274"/>
      <c r="D30" s="397" t="s">
        <v>6532</v>
      </c>
      <c r="E30" s="397"/>
      <c r="F30" s="397"/>
      <c r="G30" s="397"/>
      <c r="H30" s="397"/>
      <c r="I30" s="397"/>
      <c r="J30" s="397"/>
      <c r="K30" s="270"/>
    </row>
    <row r="31" spans="2:11" ht="15" customHeight="1">
      <c r="B31" s="273"/>
      <c r="C31" s="274"/>
      <c r="D31" s="397" t="s">
        <v>6533</v>
      </c>
      <c r="E31" s="397"/>
      <c r="F31" s="397"/>
      <c r="G31" s="397"/>
      <c r="H31" s="397"/>
      <c r="I31" s="397"/>
      <c r="J31" s="397"/>
      <c r="K31" s="270"/>
    </row>
    <row r="32" spans="2:1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pans="2:11" ht="15" customHeight="1">
      <c r="B33" s="273"/>
      <c r="C33" s="274"/>
      <c r="D33" s="397" t="s">
        <v>6534</v>
      </c>
      <c r="E33" s="397"/>
      <c r="F33" s="397"/>
      <c r="G33" s="397"/>
      <c r="H33" s="397"/>
      <c r="I33" s="397"/>
      <c r="J33" s="397"/>
      <c r="K33" s="270"/>
    </row>
    <row r="34" spans="2:11" ht="15" customHeight="1">
      <c r="B34" s="273"/>
      <c r="C34" s="274"/>
      <c r="D34" s="397" t="s">
        <v>6535</v>
      </c>
      <c r="E34" s="397"/>
      <c r="F34" s="397"/>
      <c r="G34" s="397"/>
      <c r="H34" s="397"/>
      <c r="I34" s="397"/>
      <c r="J34" s="397"/>
      <c r="K34" s="270"/>
    </row>
    <row r="35" spans="2:11" ht="15" customHeight="1">
      <c r="B35" s="273"/>
      <c r="C35" s="274"/>
      <c r="D35" s="397" t="s">
        <v>6536</v>
      </c>
      <c r="E35" s="397"/>
      <c r="F35" s="397"/>
      <c r="G35" s="397"/>
      <c r="H35" s="397"/>
      <c r="I35" s="397"/>
      <c r="J35" s="397"/>
      <c r="K35" s="270"/>
    </row>
    <row r="36" spans="2:11" ht="15" customHeight="1">
      <c r="B36" s="273"/>
      <c r="C36" s="274"/>
      <c r="D36" s="272"/>
      <c r="E36" s="275" t="s">
        <v>164</v>
      </c>
      <c r="F36" s="272"/>
      <c r="G36" s="397" t="s">
        <v>6537</v>
      </c>
      <c r="H36" s="397"/>
      <c r="I36" s="397"/>
      <c r="J36" s="397"/>
      <c r="K36" s="270"/>
    </row>
    <row r="37" spans="2:11" ht="30.75" customHeight="1">
      <c r="B37" s="273"/>
      <c r="C37" s="274"/>
      <c r="D37" s="272"/>
      <c r="E37" s="275" t="s">
        <v>6538</v>
      </c>
      <c r="F37" s="272"/>
      <c r="G37" s="397" t="s">
        <v>6539</v>
      </c>
      <c r="H37" s="397"/>
      <c r="I37" s="397"/>
      <c r="J37" s="397"/>
      <c r="K37" s="270"/>
    </row>
    <row r="38" spans="2:11" ht="15" customHeight="1">
      <c r="B38" s="273"/>
      <c r="C38" s="274"/>
      <c r="D38" s="272"/>
      <c r="E38" s="275" t="s">
        <v>56</v>
      </c>
      <c r="F38" s="272"/>
      <c r="G38" s="397" t="s">
        <v>6540</v>
      </c>
      <c r="H38" s="397"/>
      <c r="I38" s="397"/>
      <c r="J38" s="397"/>
      <c r="K38" s="270"/>
    </row>
    <row r="39" spans="2:11" ht="15" customHeight="1">
      <c r="B39" s="273"/>
      <c r="C39" s="274"/>
      <c r="D39" s="272"/>
      <c r="E39" s="275" t="s">
        <v>57</v>
      </c>
      <c r="F39" s="272"/>
      <c r="G39" s="397" t="s">
        <v>6541</v>
      </c>
      <c r="H39" s="397"/>
      <c r="I39" s="397"/>
      <c r="J39" s="397"/>
      <c r="K39" s="270"/>
    </row>
    <row r="40" spans="2:11" ht="15" customHeight="1">
      <c r="B40" s="273"/>
      <c r="C40" s="274"/>
      <c r="D40" s="272"/>
      <c r="E40" s="275" t="s">
        <v>165</v>
      </c>
      <c r="F40" s="272"/>
      <c r="G40" s="397" t="s">
        <v>6542</v>
      </c>
      <c r="H40" s="397"/>
      <c r="I40" s="397"/>
      <c r="J40" s="397"/>
      <c r="K40" s="270"/>
    </row>
    <row r="41" spans="2:11" ht="15" customHeight="1">
      <c r="B41" s="273"/>
      <c r="C41" s="274"/>
      <c r="D41" s="272"/>
      <c r="E41" s="275" t="s">
        <v>166</v>
      </c>
      <c r="F41" s="272"/>
      <c r="G41" s="397" t="s">
        <v>6543</v>
      </c>
      <c r="H41" s="397"/>
      <c r="I41" s="397"/>
      <c r="J41" s="397"/>
      <c r="K41" s="270"/>
    </row>
    <row r="42" spans="2:11" ht="15" customHeight="1">
      <c r="B42" s="273"/>
      <c r="C42" s="274"/>
      <c r="D42" s="272"/>
      <c r="E42" s="275" t="s">
        <v>6544</v>
      </c>
      <c r="F42" s="272"/>
      <c r="G42" s="397" t="s">
        <v>6545</v>
      </c>
      <c r="H42" s="397"/>
      <c r="I42" s="397"/>
      <c r="J42" s="397"/>
      <c r="K42" s="270"/>
    </row>
    <row r="43" spans="2:11" ht="15" customHeight="1">
      <c r="B43" s="273"/>
      <c r="C43" s="274"/>
      <c r="D43" s="272"/>
      <c r="E43" s="275"/>
      <c r="F43" s="272"/>
      <c r="G43" s="397" t="s">
        <v>6546</v>
      </c>
      <c r="H43" s="397"/>
      <c r="I43" s="397"/>
      <c r="J43" s="397"/>
      <c r="K43" s="270"/>
    </row>
    <row r="44" spans="2:11" ht="15" customHeight="1">
      <c r="B44" s="273"/>
      <c r="C44" s="274"/>
      <c r="D44" s="272"/>
      <c r="E44" s="275" t="s">
        <v>6547</v>
      </c>
      <c r="F44" s="272"/>
      <c r="G44" s="397" t="s">
        <v>6548</v>
      </c>
      <c r="H44" s="397"/>
      <c r="I44" s="397"/>
      <c r="J44" s="397"/>
      <c r="K44" s="270"/>
    </row>
    <row r="45" spans="2:11" ht="15" customHeight="1">
      <c r="B45" s="273"/>
      <c r="C45" s="274"/>
      <c r="D45" s="272"/>
      <c r="E45" s="275" t="s">
        <v>168</v>
      </c>
      <c r="F45" s="272"/>
      <c r="G45" s="397" t="s">
        <v>6549</v>
      </c>
      <c r="H45" s="397"/>
      <c r="I45" s="397"/>
      <c r="J45" s="397"/>
      <c r="K45" s="270"/>
    </row>
    <row r="46" spans="2:1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pans="2:11" ht="15" customHeight="1">
      <c r="B47" s="273"/>
      <c r="C47" s="274"/>
      <c r="D47" s="397" t="s">
        <v>6550</v>
      </c>
      <c r="E47" s="397"/>
      <c r="F47" s="397"/>
      <c r="G47" s="397"/>
      <c r="H47" s="397"/>
      <c r="I47" s="397"/>
      <c r="J47" s="397"/>
      <c r="K47" s="270"/>
    </row>
    <row r="48" spans="2:11" ht="15" customHeight="1">
      <c r="B48" s="273"/>
      <c r="C48" s="274"/>
      <c r="D48" s="274"/>
      <c r="E48" s="397" t="s">
        <v>6551</v>
      </c>
      <c r="F48" s="397"/>
      <c r="G48" s="397"/>
      <c r="H48" s="397"/>
      <c r="I48" s="397"/>
      <c r="J48" s="397"/>
      <c r="K48" s="270"/>
    </row>
    <row r="49" spans="2:11" ht="15" customHeight="1">
      <c r="B49" s="273"/>
      <c r="C49" s="274"/>
      <c r="D49" s="274"/>
      <c r="E49" s="397" t="s">
        <v>6552</v>
      </c>
      <c r="F49" s="397"/>
      <c r="G49" s="397"/>
      <c r="H49" s="397"/>
      <c r="I49" s="397"/>
      <c r="J49" s="397"/>
      <c r="K49" s="270"/>
    </row>
    <row r="50" spans="2:11" ht="15" customHeight="1">
      <c r="B50" s="273"/>
      <c r="C50" s="274"/>
      <c r="D50" s="274"/>
      <c r="E50" s="397" t="s">
        <v>6553</v>
      </c>
      <c r="F50" s="397"/>
      <c r="G50" s="397"/>
      <c r="H50" s="397"/>
      <c r="I50" s="397"/>
      <c r="J50" s="397"/>
      <c r="K50" s="270"/>
    </row>
    <row r="51" spans="2:11" ht="15" customHeight="1">
      <c r="B51" s="273"/>
      <c r="C51" s="274"/>
      <c r="D51" s="397" t="s">
        <v>6554</v>
      </c>
      <c r="E51" s="397"/>
      <c r="F51" s="397"/>
      <c r="G51" s="397"/>
      <c r="H51" s="397"/>
      <c r="I51" s="397"/>
      <c r="J51" s="397"/>
      <c r="K51" s="270"/>
    </row>
    <row r="52" spans="2:11" ht="25.5" customHeight="1">
      <c r="B52" s="269"/>
      <c r="C52" s="399" t="s">
        <v>6555</v>
      </c>
      <c r="D52" s="399"/>
      <c r="E52" s="399"/>
      <c r="F52" s="399"/>
      <c r="G52" s="399"/>
      <c r="H52" s="399"/>
      <c r="I52" s="399"/>
      <c r="J52" s="399"/>
      <c r="K52" s="270"/>
    </row>
    <row r="53" spans="2:11" ht="5.25" customHeight="1">
      <c r="B53" s="269"/>
      <c r="C53" s="271"/>
      <c r="D53" s="271"/>
      <c r="E53" s="271"/>
      <c r="F53" s="271"/>
      <c r="G53" s="271"/>
      <c r="H53" s="271"/>
      <c r="I53" s="271"/>
      <c r="J53" s="271"/>
      <c r="K53" s="270"/>
    </row>
    <row r="54" spans="2:11" ht="15" customHeight="1">
      <c r="B54" s="269"/>
      <c r="C54" s="397" t="s">
        <v>6556</v>
      </c>
      <c r="D54" s="397"/>
      <c r="E54" s="397"/>
      <c r="F54" s="397"/>
      <c r="G54" s="397"/>
      <c r="H54" s="397"/>
      <c r="I54" s="397"/>
      <c r="J54" s="397"/>
      <c r="K54" s="270"/>
    </row>
    <row r="55" spans="2:11" ht="15" customHeight="1">
      <c r="B55" s="269"/>
      <c r="C55" s="397" t="s">
        <v>6557</v>
      </c>
      <c r="D55" s="397"/>
      <c r="E55" s="397"/>
      <c r="F55" s="397"/>
      <c r="G55" s="397"/>
      <c r="H55" s="397"/>
      <c r="I55" s="397"/>
      <c r="J55" s="397"/>
      <c r="K55" s="270"/>
    </row>
    <row r="56" spans="2:11" ht="12.75" customHeight="1">
      <c r="B56" s="269"/>
      <c r="C56" s="272"/>
      <c r="D56" s="272"/>
      <c r="E56" s="272"/>
      <c r="F56" s="272"/>
      <c r="G56" s="272"/>
      <c r="H56" s="272"/>
      <c r="I56" s="272"/>
      <c r="J56" s="272"/>
      <c r="K56" s="270"/>
    </row>
    <row r="57" spans="2:11" ht="15" customHeight="1">
      <c r="B57" s="269"/>
      <c r="C57" s="397" t="s">
        <v>6558</v>
      </c>
      <c r="D57" s="397"/>
      <c r="E57" s="397"/>
      <c r="F57" s="397"/>
      <c r="G57" s="397"/>
      <c r="H57" s="397"/>
      <c r="I57" s="397"/>
      <c r="J57" s="397"/>
      <c r="K57" s="270"/>
    </row>
    <row r="58" spans="2:11" ht="15" customHeight="1">
      <c r="B58" s="269"/>
      <c r="C58" s="274"/>
      <c r="D58" s="397" t="s">
        <v>6559</v>
      </c>
      <c r="E58" s="397"/>
      <c r="F58" s="397"/>
      <c r="G58" s="397"/>
      <c r="H58" s="397"/>
      <c r="I58" s="397"/>
      <c r="J58" s="397"/>
      <c r="K58" s="270"/>
    </row>
    <row r="59" spans="2:11" ht="15" customHeight="1">
      <c r="B59" s="269"/>
      <c r="C59" s="274"/>
      <c r="D59" s="397" t="s">
        <v>6560</v>
      </c>
      <c r="E59" s="397"/>
      <c r="F59" s="397"/>
      <c r="G59" s="397"/>
      <c r="H59" s="397"/>
      <c r="I59" s="397"/>
      <c r="J59" s="397"/>
      <c r="K59" s="270"/>
    </row>
    <row r="60" spans="2:11" ht="15" customHeight="1">
      <c r="B60" s="269"/>
      <c r="C60" s="274"/>
      <c r="D60" s="397" t="s">
        <v>6561</v>
      </c>
      <c r="E60" s="397"/>
      <c r="F60" s="397"/>
      <c r="G60" s="397"/>
      <c r="H60" s="397"/>
      <c r="I60" s="397"/>
      <c r="J60" s="397"/>
      <c r="K60" s="270"/>
    </row>
    <row r="61" spans="2:11" ht="15" customHeight="1">
      <c r="B61" s="269"/>
      <c r="C61" s="274"/>
      <c r="D61" s="397" t="s">
        <v>6562</v>
      </c>
      <c r="E61" s="397"/>
      <c r="F61" s="397"/>
      <c r="G61" s="397"/>
      <c r="H61" s="397"/>
      <c r="I61" s="397"/>
      <c r="J61" s="397"/>
      <c r="K61" s="270"/>
    </row>
    <row r="62" spans="2:11" ht="15" customHeight="1">
      <c r="B62" s="269"/>
      <c r="C62" s="274"/>
      <c r="D62" s="400" t="s">
        <v>6563</v>
      </c>
      <c r="E62" s="400"/>
      <c r="F62" s="400"/>
      <c r="G62" s="400"/>
      <c r="H62" s="400"/>
      <c r="I62" s="400"/>
      <c r="J62" s="400"/>
      <c r="K62" s="270"/>
    </row>
    <row r="63" spans="2:11" ht="15" customHeight="1">
      <c r="B63" s="269"/>
      <c r="C63" s="274"/>
      <c r="D63" s="397" t="s">
        <v>6564</v>
      </c>
      <c r="E63" s="397"/>
      <c r="F63" s="397"/>
      <c r="G63" s="397"/>
      <c r="H63" s="397"/>
      <c r="I63" s="397"/>
      <c r="J63" s="397"/>
      <c r="K63" s="270"/>
    </row>
    <row r="64" spans="2:11" ht="12.75" customHeight="1">
      <c r="B64" s="269"/>
      <c r="C64" s="274"/>
      <c r="D64" s="274"/>
      <c r="E64" s="277"/>
      <c r="F64" s="274"/>
      <c r="G64" s="274"/>
      <c r="H64" s="274"/>
      <c r="I64" s="274"/>
      <c r="J64" s="274"/>
      <c r="K64" s="270"/>
    </row>
    <row r="65" spans="2:11" ht="15" customHeight="1">
      <c r="B65" s="269"/>
      <c r="C65" s="274"/>
      <c r="D65" s="397" t="s">
        <v>6565</v>
      </c>
      <c r="E65" s="397"/>
      <c r="F65" s="397"/>
      <c r="G65" s="397"/>
      <c r="H65" s="397"/>
      <c r="I65" s="397"/>
      <c r="J65" s="397"/>
      <c r="K65" s="270"/>
    </row>
    <row r="66" spans="2:11" ht="15" customHeight="1">
      <c r="B66" s="269"/>
      <c r="C66" s="274"/>
      <c r="D66" s="400" t="s">
        <v>6566</v>
      </c>
      <c r="E66" s="400"/>
      <c r="F66" s="400"/>
      <c r="G66" s="400"/>
      <c r="H66" s="400"/>
      <c r="I66" s="400"/>
      <c r="J66" s="400"/>
      <c r="K66" s="270"/>
    </row>
    <row r="67" spans="2:11" ht="15" customHeight="1">
      <c r="B67" s="269"/>
      <c r="C67" s="274"/>
      <c r="D67" s="397" t="s">
        <v>6567</v>
      </c>
      <c r="E67" s="397"/>
      <c r="F67" s="397"/>
      <c r="G67" s="397"/>
      <c r="H67" s="397"/>
      <c r="I67" s="397"/>
      <c r="J67" s="397"/>
      <c r="K67" s="270"/>
    </row>
    <row r="68" spans="2:11" ht="15" customHeight="1">
      <c r="B68" s="269"/>
      <c r="C68" s="274"/>
      <c r="D68" s="397" t="s">
        <v>6568</v>
      </c>
      <c r="E68" s="397"/>
      <c r="F68" s="397"/>
      <c r="G68" s="397"/>
      <c r="H68" s="397"/>
      <c r="I68" s="397"/>
      <c r="J68" s="397"/>
      <c r="K68" s="270"/>
    </row>
    <row r="69" spans="2:11" ht="15" customHeight="1">
      <c r="B69" s="269"/>
      <c r="C69" s="274"/>
      <c r="D69" s="397" t="s">
        <v>6569</v>
      </c>
      <c r="E69" s="397"/>
      <c r="F69" s="397"/>
      <c r="G69" s="397"/>
      <c r="H69" s="397"/>
      <c r="I69" s="397"/>
      <c r="J69" s="397"/>
      <c r="K69" s="270"/>
    </row>
    <row r="70" spans="2:11" ht="15" customHeight="1">
      <c r="B70" s="269"/>
      <c r="C70" s="274"/>
      <c r="D70" s="397" t="s">
        <v>6570</v>
      </c>
      <c r="E70" s="397"/>
      <c r="F70" s="397"/>
      <c r="G70" s="397"/>
      <c r="H70" s="397"/>
      <c r="I70" s="397"/>
      <c r="J70" s="397"/>
      <c r="K70" s="270"/>
    </row>
    <row r="71" spans="2:1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pans="2:1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pans="2:1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pans="2:11" ht="45" customHeight="1">
      <c r="B75" s="286"/>
      <c r="C75" s="398" t="s">
        <v>6571</v>
      </c>
      <c r="D75" s="398"/>
      <c r="E75" s="398"/>
      <c r="F75" s="398"/>
      <c r="G75" s="398"/>
      <c r="H75" s="398"/>
      <c r="I75" s="398"/>
      <c r="J75" s="398"/>
      <c r="K75" s="287"/>
    </row>
    <row r="76" spans="2:11" ht="17.25" customHeight="1">
      <c r="B76" s="286"/>
      <c r="C76" s="288" t="s">
        <v>6572</v>
      </c>
      <c r="D76" s="288"/>
      <c r="E76" s="288"/>
      <c r="F76" s="288" t="s">
        <v>6573</v>
      </c>
      <c r="G76" s="289"/>
      <c r="H76" s="288" t="s">
        <v>57</v>
      </c>
      <c r="I76" s="288" t="s">
        <v>60</v>
      </c>
      <c r="J76" s="288" t="s">
        <v>6574</v>
      </c>
      <c r="K76" s="287"/>
    </row>
    <row r="77" spans="2:11" ht="17.25" customHeight="1">
      <c r="B77" s="286"/>
      <c r="C77" s="290" t="s">
        <v>6575</v>
      </c>
      <c r="D77" s="290"/>
      <c r="E77" s="290"/>
      <c r="F77" s="291" t="s">
        <v>6576</v>
      </c>
      <c r="G77" s="292"/>
      <c r="H77" s="290"/>
      <c r="I77" s="290"/>
      <c r="J77" s="290" t="s">
        <v>6577</v>
      </c>
      <c r="K77" s="287"/>
    </row>
    <row r="78" spans="2:11" ht="5.25" customHeight="1">
      <c r="B78" s="286"/>
      <c r="C78" s="293"/>
      <c r="D78" s="293"/>
      <c r="E78" s="293"/>
      <c r="F78" s="293"/>
      <c r="G78" s="294"/>
      <c r="H78" s="293"/>
      <c r="I78" s="293"/>
      <c r="J78" s="293"/>
      <c r="K78" s="287"/>
    </row>
    <row r="79" spans="2:11" ht="15" customHeight="1">
      <c r="B79" s="286"/>
      <c r="C79" s="275" t="s">
        <v>56</v>
      </c>
      <c r="D79" s="293"/>
      <c r="E79" s="293"/>
      <c r="F79" s="295" t="s">
        <v>6578</v>
      </c>
      <c r="G79" s="294"/>
      <c r="H79" s="275" t="s">
        <v>6579</v>
      </c>
      <c r="I79" s="275" t="s">
        <v>6580</v>
      </c>
      <c r="J79" s="275">
        <v>20</v>
      </c>
      <c r="K79" s="287"/>
    </row>
    <row r="80" spans="2:11" ht="15" customHeight="1">
      <c r="B80" s="286"/>
      <c r="C80" s="275" t="s">
        <v>6581</v>
      </c>
      <c r="D80" s="275"/>
      <c r="E80" s="275"/>
      <c r="F80" s="295" t="s">
        <v>6578</v>
      </c>
      <c r="G80" s="294"/>
      <c r="H80" s="275" t="s">
        <v>6582</v>
      </c>
      <c r="I80" s="275" t="s">
        <v>6580</v>
      </c>
      <c r="J80" s="275">
        <v>120</v>
      </c>
      <c r="K80" s="287"/>
    </row>
    <row r="81" spans="2:11" ht="15" customHeight="1">
      <c r="B81" s="296"/>
      <c r="C81" s="275" t="s">
        <v>6583</v>
      </c>
      <c r="D81" s="275"/>
      <c r="E81" s="275"/>
      <c r="F81" s="295" t="s">
        <v>6584</v>
      </c>
      <c r="G81" s="294"/>
      <c r="H81" s="275" t="s">
        <v>6585</v>
      </c>
      <c r="I81" s="275" t="s">
        <v>6580</v>
      </c>
      <c r="J81" s="275">
        <v>50</v>
      </c>
      <c r="K81" s="287"/>
    </row>
    <row r="82" spans="2:11" ht="15" customHeight="1">
      <c r="B82" s="296"/>
      <c r="C82" s="275" t="s">
        <v>6586</v>
      </c>
      <c r="D82" s="275"/>
      <c r="E82" s="275"/>
      <c r="F82" s="295" t="s">
        <v>6578</v>
      </c>
      <c r="G82" s="294"/>
      <c r="H82" s="275" t="s">
        <v>6587</v>
      </c>
      <c r="I82" s="275" t="s">
        <v>6588</v>
      </c>
      <c r="J82" s="275"/>
      <c r="K82" s="287"/>
    </row>
    <row r="83" spans="2:11" ht="15" customHeight="1">
      <c r="B83" s="296"/>
      <c r="C83" s="297" t="s">
        <v>6589</v>
      </c>
      <c r="D83" s="297"/>
      <c r="E83" s="297"/>
      <c r="F83" s="298" t="s">
        <v>6584</v>
      </c>
      <c r="G83" s="297"/>
      <c r="H83" s="297" t="s">
        <v>6590</v>
      </c>
      <c r="I83" s="297" t="s">
        <v>6580</v>
      </c>
      <c r="J83" s="297">
        <v>15</v>
      </c>
      <c r="K83" s="287"/>
    </row>
    <row r="84" spans="2:11" ht="15" customHeight="1">
      <c r="B84" s="296"/>
      <c r="C84" s="297" t="s">
        <v>6591</v>
      </c>
      <c r="D84" s="297"/>
      <c r="E84" s="297"/>
      <c r="F84" s="298" t="s">
        <v>6584</v>
      </c>
      <c r="G84" s="297"/>
      <c r="H84" s="297" t="s">
        <v>6592</v>
      </c>
      <c r="I84" s="297" t="s">
        <v>6580</v>
      </c>
      <c r="J84" s="297">
        <v>15</v>
      </c>
      <c r="K84" s="287"/>
    </row>
    <row r="85" spans="2:11" ht="15" customHeight="1">
      <c r="B85" s="296"/>
      <c r="C85" s="297" t="s">
        <v>6593</v>
      </c>
      <c r="D85" s="297"/>
      <c r="E85" s="297"/>
      <c r="F85" s="298" t="s">
        <v>6584</v>
      </c>
      <c r="G85" s="297"/>
      <c r="H85" s="297" t="s">
        <v>6594</v>
      </c>
      <c r="I85" s="297" t="s">
        <v>6580</v>
      </c>
      <c r="J85" s="297">
        <v>20</v>
      </c>
      <c r="K85" s="287"/>
    </row>
    <row r="86" spans="2:11" ht="15" customHeight="1">
      <c r="B86" s="296"/>
      <c r="C86" s="297" t="s">
        <v>6595</v>
      </c>
      <c r="D86" s="297"/>
      <c r="E86" s="297"/>
      <c r="F86" s="298" t="s">
        <v>6584</v>
      </c>
      <c r="G86" s="297"/>
      <c r="H86" s="297" t="s">
        <v>6596</v>
      </c>
      <c r="I86" s="297" t="s">
        <v>6580</v>
      </c>
      <c r="J86" s="297">
        <v>20</v>
      </c>
      <c r="K86" s="287"/>
    </row>
    <row r="87" spans="2:11" ht="15" customHeight="1">
      <c r="B87" s="296"/>
      <c r="C87" s="275" t="s">
        <v>6597</v>
      </c>
      <c r="D87" s="275"/>
      <c r="E87" s="275"/>
      <c r="F87" s="295" t="s">
        <v>6584</v>
      </c>
      <c r="G87" s="294"/>
      <c r="H87" s="275" t="s">
        <v>6598</v>
      </c>
      <c r="I87" s="275" t="s">
        <v>6580</v>
      </c>
      <c r="J87" s="275">
        <v>50</v>
      </c>
      <c r="K87" s="287"/>
    </row>
    <row r="88" spans="2:11" ht="15" customHeight="1">
      <c r="B88" s="296"/>
      <c r="C88" s="275" t="s">
        <v>6599</v>
      </c>
      <c r="D88" s="275"/>
      <c r="E88" s="275"/>
      <c r="F88" s="295" t="s">
        <v>6584</v>
      </c>
      <c r="G88" s="294"/>
      <c r="H88" s="275" t="s">
        <v>6600</v>
      </c>
      <c r="I88" s="275" t="s">
        <v>6580</v>
      </c>
      <c r="J88" s="275">
        <v>20</v>
      </c>
      <c r="K88" s="287"/>
    </row>
    <row r="89" spans="2:11" ht="15" customHeight="1">
      <c r="B89" s="296"/>
      <c r="C89" s="275" t="s">
        <v>6601</v>
      </c>
      <c r="D89" s="275"/>
      <c r="E89" s="275"/>
      <c r="F89" s="295" t="s">
        <v>6584</v>
      </c>
      <c r="G89" s="294"/>
      <c r="H89" s="275" t="s">
        <v>6602</v>
      </c>
      <c r="I89" s="275" t="s">
        <v>6580</v>
      </c>
      <c r="J89" s="275">
        <v>20</v>
      </c>
      <c r="K89" s="287"/>
    </row>
    <row r="90" spans="2:11" ht="15" customHeight="1">
      <c r="B90" s="296"/>
      <c r="C90" s="275" t="s">
        <v>6603</v>
      </c>
      <c r="D90" s="275"/>
      <c r="E90" s="275"/>
      <c r="F90" s="295" t="s">
        <v>6584</v>
      </c>
      <c r="G90" s="294"/>
      <c r="H90" s="275" t="s">
        <v>6604</v>
      </c>
      <c r="I90" s="275" t="s">
        <v>6580</v>
      </c>
      <c r="J90" s="275">
        <v>50</v>
      </c>
      <c r="K90" s="287"/>
    </row>
    <row r="91" spans="2:11" ht="15" customHeight="1">
      <c r="B91" s="296"/>
      <c r="C91" s="275" t="s">
        <v>6605</v>
      </c>
      <c r="D91" s="275"/>
      <c r="E91" s="275"/>
      <c r="F91" s="295" t="s">
        <v>6584</v>
      </c>
      <c r="G91" s="294"/>
      <c r="H91" s="275" t="s">
        <v>6605</v>
      </c>
      <c r="I91" s="275" t="s">
        <v>6580</v>
      </c>
      <c r="J91" s="275">
        <v>50</v>
      </c>
      <c r="K91" s="287"/>
    </row>
    <row r="92" spans="2:11" ht="15" customHeight="1">
      <c r="B92" s="296"/>
      <c r="C92" s="275" t="s">
        <v>6606</v>
      </c>
      <c r="D92" s="275"/>
      <c r="E92" s="275"/>
      <c r="F92" s="295" t="s">
        <v>6584</v>
      </c>
      <c r="G92" s="294"/>
      <c r="H92" s="275" t="s">
        <v>6607</v>
      </c>
      <c r="I92" s="275" t="s">
        <v>6580</v>
      </c>
      <c r="J92" s="275">
        <v>255</v>
      </c>
      <c r="K92" s="287"/>
    </row>
    <row r="93" spans="2:11" ht="15" customHeight="1">
      <c r="B93" s="296"/>
      <c r="C93" s="275" t="s">
        <v>6608</v>
      </c>
      <c r="D93" s="275"/>
      <c r="E93" s="275"/>
      <c r="F93" s="295" t="s">
        <v>6578</v>
      </c>
      <c r="G93" s="294"/>
      <c r="H93" s="275" t="s">
        <v>6609</v>
      </c>
      <c r="I93" s="275" t="s">
        <v>6610</v>
      </c>
      <c r="J93" s="275"/>
      <c r="K93" s="287"/>
    </row>
    <row r="94" spans="2:11" ht="15" customHeight="1">
      <c r="B94" s="296"/>
      <c r="C94" s="275" t="s">
        <v>6611</v>
      </c>
      <c r="D94" s="275"/>
      <c r="E94" s="275"/>
      <c r="F94" s="295" t="s">
        <v>6578</v>
      </c>
      <c r="G94" s="294"/>
      <c r="H94" s="275" t="s">
        <v>6612</v>
      </c>
      <c r="I94" s="275" t="s">
        <v>6613</v>
      </c>
      <c r="J94" s="275"/>
      <c r="K94" s="287"/>
    </row>
    <row r="95" spans="2:11" ht="15" customHeight="1">
      <c r="B95" s="296"/>
      <c r="C95" s="275" t="s">
        <v>6614</v>
      </c>
      <c r="D95" s="275"/>
      <c r="E95" s="275"/>
      <c r="F95" s="295" t="s">
        <v>6578</v>
      </c>
      <c r="G95" s="294"/>
      <c r="H95" s="275" t="s">
        <v>6614</v>
      </c>
      <c r="I95" s="275" t="s">
        <v>6613</v>
      </c>
      <c r="J95" s="275"/>
      <c r="K95" s="287"/>
    </row>
    <row r="96" spans="2:11" ht="15" customHeight="1">
      <c r="B96" s="296"/>
      <c r="C96" s="275" t="s">
        <v>41</v>
      </c>
      <c r="D96" s="275"/>
      <c r="E96" s="275"/>
      <c r="F96" s="295" t="s">
        <v>6578</v>
      </c>
      <c r="G96" s="294"/>
      <c r="H96" s="275" t="s">
        <v>6615</v>
      </c>
      <c r="I96" s="275" t="s">
        <v>6613</v>
      </c>
      <c r="J96" s="275"/>
      <c r="K96" s="287"/>
    </row>
    <row r="97" spans="2:11" ht="15" customHeight="1">
      <c r="B97" s="296"/>
      <c r="C97" s="275" t="s">
        <v>51</v>
      </c>
      <c r="D97" s="275"/>
      <c r="E97" s="275"/>
      <c r="F97" s="295" t="s">
        <v>6578</v>
      </c>
      <c r="G97" s="294"/>
      <c r="H97" s="275" t="s">
        <v>6616</v>
      </c>
      <c r="I97" s="275" t="s">
        <v>6613</v>
      </c>
      <c r="J97" s="275"/>
      <c r="K97" s="287"/>
    </row>
    <row r="98" spans="2:1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pans="2:1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pans="2:11" ht="45" customHeight="1">
      <c r="B102" s="286"/>
      <c r="C102" s="398" t="s">
        <v>6617</v>
      </c>
      <c r="D102" s="398"/>
      <c r="E102" s="398"/>
      <c r="F102" s="398"/>
      <c r="G102" s="398"/>
      <c r="H102" s="398"/>
      <c r="I102" s="398"/>
      <c r="J102" s="398"/>
      <c r="K102" s="287"/>
    </row>
    <row r="103" spans="2:11" ht="17.25" customHeight="1">
      <c r="B103" s="286"/>
      <c r="C103" s="288" t="s">
        <v>6572</v>
      </c>
      <c r="D103" s="288"/>
      <c r="E103" s="288"/>
      <c r="F103" s="288" t="s">
        <v>6573</v>
      </c>
      <c r="G103" s="289"/>
      <c r="H103" s="288" t="s">
        <v>57</v>
      </c>
      <c r="I103" s="288" t="s">
        <v>60</v>
      </c>
      <c r="J103" s="288" t="s">
        <v>6574</v>
      </c>
      <c r="K103" s="287"/>
    </row>
    <row r="104" spans="2:11" ht="17.25" customHeight="1">
      <c r="B104" s="286"/>
      <c r="C104" s="290" t="s">
        <v>6575</v>
      </c>
      <c r="D104" s="290"/>
      <c r="E104" s="290"/>
      <c r="F104" s="291" t="s">
        <v>6576</v>
      </c>
      <c r="G104" s="292"/>
      <c r="H104" s="290"/>
      <c r="I104" s="290"/>
      <c r="J104" s="290" t="s">
        <v>6577</v>
      </c>
      <c r="K104" s="287"/>
    </row>
    <row r="105" spans="2:11" ht="5.25" customHeight="1">
      <c r="B105" s="286"/>
      <c r="C105" s="288"/>
      <c r="D105" s="288"/>
      <c r="E105" s="288"/>
      <c r="F105" s="288"/>
      <c r="G105" s="304"/>
      <c r="H105" s="288"/>
      <c r="I105" s="288"/>
      <c r="J105" s="288"/>
      <c r="K105" s="287"/>
    </row>
    <row r="106" spans="2:11" ht="15" customHeight="1">
      <c r="B106" s="286"/>
      <c r="C106" s="275" t="s">
        <v>56</v>
      </c>
      <c r="D106" s="293"/>
      <c r="E106" s="293"/>
      <c r="F106" s="295" t="s">
        <v>6578</v>
      </c>
      <c r="G106" s="304"/>
      <c r="H106" s="275" t="s">
        <v>6618</v>
      </c>
      <c r="I106" s="275" t="s">
        <v>6580</v>
      </c>
      <c r="J106" s="275">
        <v>20</v>
      </c>
      <c r="K106" s="287"/>
    </row>
    <row r="107" spans="2:11" ht="15" customHeight="1">
      <c r="B107" s="286"/>
      <c r="C107" s="275" t="s">
        <v>6581</v>
      </c>
      <c r="D107" s="275"/>
      <c r="E107" s="275"/>
      <c r="F107" s="295" t="s">
        <v>6578</v>
      </c>
      <c r="G107" s="275"/>
      <c r="H107" s="275" t="s">
        <v>6618</v>
      </c>
      <c r="I107" s="275" t="s">
        <v>6580</v>
      </c>
      <c r="J107" s="275">
        <v>120</v>
      </c>
      <c r="K107" s="287"/>
    </row>
    <row r="108" spans="2:11" ht="15" customHeight="1">
      <c r="B108" s="296"/>
      <c r="C108" s="275" t="s">
        <v>6583</v>
      </c>
      <c r="D108" s="275"/>
      <c r="E108" s="275"/>
      <c r="F108" s="295" t="s">
        <v>6584</v>
      </c>
      <c r="G108" s="275"/>
      <c r="H108" s="275" t="s">
        <v>6618</v>
      </c>
      <c r="I108" s="275" t="s">
        <v>6580</v>
      </c>
      <c r="J108" s="275">
        <v>50</v>
      </c>
      <c r="K108" s="287"/>
    </row>
    <row r="109" spans="2:11" ht="15" customHeight="1">
      <c r="B109" s="296"/>
      <c r="C109" s="275" t="s">
        <v>6586</v>
      </c>
      <c r="D109" s="275"/>
      <c r="E109" s="275"/>
      <c r="F109" s="295" t="s">
        <v>6578</v>
      </c>
      <c r="G109" s="275"/>
      <c r="H109" s="275" t="s">
        <v>6618</v>
      </c>
      <c r="I109" s="275" t="s">
        <v>6588</v>
      </c>
      <c r="J109" s="275"/>
      <c r="K109" s="287"/>
    </row>
    <row r="110" spans="2:11" ht="15" customHeight="1">
      <c r="B110" s="296"/>
      <c r="C110" s="275" t="s">
        <v>6597</v>
      </c>
      <c r="D110" s="275"/>
      <c r="E110" s="275"/>
      <c r="F110" s="295" t="s">
        <v>6584</v>
      </c>
      <c r="G110" s="275"/>
      <c r="H110" s="275" t="s">
        <v>6618</v>
      </c>
      <c r="I110" s="275" t="s">
        <v>6580</v>
      </c>
      <c r="J110" s="275">
        <v>50</v>
      </c>
      <c r="K110" s="287"/>
    </row>
    <row r="111" spans="2:11" ht="15" customHeight="1">
      <c r="B111" s="296"/>
      <c r="C111" s="275" t="s">
        <v>6605</v>
      </c>
      <c r="D111" s="275"/>
      <c r="E111" s="275"/>
      <c r="F111" s="295" t="s">
        <v>6584</v>
      </c>
      <c r="G111" s="275"/>
      <c r="H111" s="275" t="s">
        <v>6618</v>
      </c>
      <c r="I111" s="275" t="s">
        <v>6580</v>
      </c>
      <c r="J111" s="275">
        <v>50</v>
      </c>
      <c r="K111" s="287"/>
    </row>
    <row r="112" spans="2:11" ht="15" customHeight="1">
      <c r="B112" s="296"/>
      <c r="C112" s="275" t="s">
        <v>6603</v>
      </c>
      <c r="D112" s="275"/>
      <c r="E112" s="275"/>
      <c r="F112" s="295" t="s">
        <v>6584</v>
      </c>
      <c r="G112" s="275"/>
      <c r="H112" s="275" t="s">
        <v>6618</v>
      </c>
      <c r="I112" s="275" t="s">
        <v>6580</v>
      </c>
      <c r="J112" s="275">
        <v>50</v>
      </c>
      <c r="K112" s="287"/>
    </row>
    <row r="113" spans="2:11" ht="15" customHeight="1">
      <c r="B113" s="296"/>
      <c r="C113" s="275" t="s">
        <v>56</v>
      </c>
      <c r="D113" s="275"/>
      <c r="E113" s="275"/>
      <c r="F113" s="295" t="s">
        <v>6578</v>
      </c>
      <c r="G113" s="275"/>
      <c r="H113" s="275" t="s">
        <v>6619</v>
      </c>
      <c r="I113" s="275" t="s">
        <v>6580</v>
      </c>
      <c r="J113" s="275">
        <v>20</v>
      </c>
      <c r="K113" s="287"/>
    </row>
    <row r="114" spans="2:11" ht="15" customHeight="1">
      <c r="B114" s="296"/>
      <c r="C114" s="275" t="s">
        <v>6620</v>
      </c>
      <c r="D114" s="275"/>
      <c r="E114" s="275"/>
      <c r="F114" s="295" t="s">
        <v>6578</v>
      </c>
      <c r="G114" s="275"/>
      <c r="H114" s="275" t="s">
        <v>6621</v>
      </c>
      <c r="I114" s="275" t="s">
        <v>6580</v>
      </c>
      <c r="J114" s="275">
        <v>120</v>
      </c>
      <c r="K114" s="287"/>
    </row>
    <row r="115" spans="2:11" ht="15" customHeight="1">
      <c r="B115" s="296"/>
      <c r="C115" s="275" t="s">
        <v>41</v>
      </c>
      <c r="D115" s="275"/>
      <c r="E115" s="275"/>
      <c r="F115" s="295" t="s">
        <v>6578</v>
      </c>
      <c r="G115" s="275"/>
      <c r="H115" s="275" t="s">
        <v>6622</v>
      </c>
      <c r="I115" s="275" t="s">
        <v>6613</v>
      </c>
      <c r="J115" s="275"/>
      <c r="K115" s="287"/>
    </row>
    <row r="116" spans="2:11" ht="15" customHeight="1">
      <c r="B116" s="296"/>
      <c r="C116" s="275" t="s">
        <v>51</v>
      </c>
      <c r="D116" s="275"/>
      <c r="E116" s="275"/>
      <c r="F116" s="295" t="s">
        <v>6578</v>
      </c>
      <c r="G116" s="275"/>
      <c r="H116" s="275" t="s">
        <v>6623</v>
      </c>
      <c r="I116" s="275" t="s">
        <v>6613</v>
      </c>
      <c r="J116" s="275"/>
      <c r="K116" s="287"/>
    </row>
    <row r="117" spans="2:11" ht="15" customHeight="1">
      <c r="B117" s="296"/>
      <c r="C117" s="275" t="s">
        <v>60</v>
      </c>
      <c r="D117" s="275"/>
      <c r="E117" s="275"/>
      <c r="F117" s="295" t="s">
        <v>6578</v>
      </c>
      <c r="G117" s="275"/>
      <c r="H117" s="275" t="s">
        <v>6624</v>
      </c>
      <c r="I117" s="275" t="s">
        <v>6625</v>
      </c>
      <c r="J117" s="275"/>
      <c r="K117" s="287"/>
    </row>
    <row r="118" spans="2:1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ht="18.75" customHeight="1">
      <c r="B119" s="306"/>
      <c r="C119" s="272"/>
      <c r="D119" s="272"/>
      <c r="E119" s="272"/>
      <c r="F119" s="307"/>
      <c r="G119" s="272"/>
      <c r="H119" s="272"/>
      <c r="I119" s="272"/>
      <c r="J119" s="272"/>
      <c r="K119" s="306"/>
    </row>
    <row r="120" spans="2:1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pans="2:1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ht="45" customHeight="1">
      <c r="B122" s="311"/>
      <c r="C122" s="396" t="s">
        <v>6626</v>
      </c>
      <c r="D122" s="396"/>
      <c r="E122" s="396"/>
      <c r="F122" s="396"/>
      <c r="G122" s="396"/>
      <c r="H122" s="396"/>
      <c r="I122" s="396"/>
      <c r="J122" s="396"/>
      <c r="K122" s="312"/>
    </row>
    <row r="123" spans="2:11" ht="17.25" customHeight="1">
      <c r="B123" s="313"/>
      <c r="C123" s="288" t="s">
        <v>6572</v>
      </c>
      <c r="D123" s="288"/>
      <c r="E123" s="288"/>
      <c r="F123" s="288" t="s">
        <v>6573</v>
      </c>
      <c r="G123" s="289"/>
      <c r="H123" s="288" t="s">
        <v>57</v>
      </c>
      <c r="I123" s="288" t="s">
        <v>60</v>
      </c>
      <c r="J123" s="288" t="s">
        <v>6574</v>
      </c>
      <c r="K123" s="314"/>
    </row>
    <row r="124" spans="2:11" ht="17.25" customHeight="1">
      <c r="B124" s="313"/>
      <c r="C124" s="290" t="s">
        <v>6575</v>
      </c>
      <c r="D124" s="290"/>
      <c r="E124" s="290"/>
      <c r="F124" s="291" t="s">
        <v>6576</v>
      </c>
      <c r="G124" s="292"/>
      <c r="H124" s="290"/>
      <c r="I124" s="290"/>
      <c r="J124" s="290" t="s">
        <v>6577</v>
      </c>
      <c r="K124" s="314"/>
    </row>
    <row r="125" spans="2:11" ht="5.25" customHeight="1">
      <c r="B125" s="315"/>
      <c r="C125" s="293"/>
      <c r="D125" s="293"/>
      <c r="E125" s="293"/>
      <c r="F125" s="293"/>
      <c r="G125" s="275"/>
      <c r="H125" s="293"/>
      <c r="I125" s="293"/>
      <c r="J125" s="293"/>
      <c r="K125" s="316"/>
    </row>
    <row r="126" spans="2:11" ht="15" customHeight="1">
      <c r="B126" s="315"/>
      <c r="C126" s="275" t="s">
        <v>6581</v>
      </c>
      <c r="D126" s="293"/>
      <c r="E126" s="293"/>
      <c r="F126" s="295" t="s">
        <v>6578</v>
      </c>
      <c r="G126" s="275"/>
      <c r="H126" s="275" t="s">
        <v>6618</v>
      </c>
      <c r="I126" s="275" t="s">
        <v>6580</v>
      </c>
      <c r="J126" s="275">
        <v>120</v>
      </c>
      <c r="K126" s="317"/>
    </row>
    <row r="127" spans="2:11" ht="15" customHeight="1">
      <c r="B127" s="315"/>
      <c r="C127" s="275" t="s">
        <v>6627</v>
      </c>
      <c r="D127" s="275"/>
      <c r="E127" s="275"/>
      <c r="F127" s="295" t="s">
        <v>6578</v>
      </c>
      <c r="G127" s="275"/>
      <c r="H127" s="275" t="s">
        <v>6628</v>
      </c>
      <c r="I127" s="275" t="s">
        <v>6580</v>
      </c>
      <c r="J127" s="275" t="s">
        <v>6629</v>
      </c>
      <c r="K127" s="317"/>
    </row>
    <row r="128" spans="2:11" ht="15" customHeight="1">
      <c r="B128" s="315"/>
      <c r="C128" s="275" t="s">
        <v>89</v>
      </c>
      <c r="D128" s="275"/>
      <c r="E128" s="275"/>
      <c r="F128" s="295" t="s">
        <v>6578</v>
      </c>
      <c r="G128" s="275"/>
      <c r="H128" s="275" t="s">
        <v>6630</v>
      </c>
      <c r="I128" s="275" t="s">
        <v>6580</v>
      </c>
      <c r="J128" s="275" t="s">
        <v>6629</v>
      </c>
      <c r="K128" s="317"/>
    </row>
    <row r="129" spans="2:11" ht="15" customHeight="1">
      <c r="B129" s="315"/>
      <c r="C129" s="275" t="s">
        <v>6589</v>
      </c>
      <c r="D129" s="275"/>
      <c r="E129" s="275"/>
      <c r="F129" s="295" t="s">
        <v>6584</v>
      </c>
      <c r="G129" s="275"/>
      <c r="H129" s="275" t="s">
        <v>6590</v>
      </c>
      <c r="I129" s="275" t="s">
        <v>6580</v>
      </c>
      <c r="J129" s="275">
        <v>15</v>
      </c>
      <c r="K129" s="317"/>
    </row>
    <row r="130" spans="2:11" ht="15" customHeight="1">
      <c r="B130" s="315"/>
      <c r="C130" s="297" t="s">
        <v>6591</v>
      </c>
      <c r="D130" s="297"/>
      <c r="E130" s="297"/>
      <c r="F130" s="298" t="s">
        <v>6584</v>
      </c>
      <c r="G130" s="297"/>
      <c r="H130" s="297" t="s">
        <v>6592</v>
      </c>
      <c r="I130" s="297" t="s">
        <v>6580</v>
      </c>
      <c r="J130" s="297">
        <v>15</v>
      </c>
      <c r="K130" s="317"/>
    </row>
    <row r="131" spans="2:11" ht="15" customHeight="1">
      <c r="B131" s="315"/>
      <c r="C131" s="297" t="s">
        <v>6593</v>
      </c>
      <c r="D131" s="297"/>
      <c r="E131" s="297"/>
      <c r="F131" s="298" t="s">
        <v>6584</v>
      </c>
      <c r="G131" s="297"/>
      <c r="H131" s="297" t="s">
        <v>6594</v>
      </c>
      <c r="I131" s="297" t="s">
        <v>6580</v>
      </c>
      <c r="J131" s="297">
        <v>20</v>
      </c>
      <c r="K131" s="317"/>
    </row>
    <row r="132" spans="2:11" ht="15" customHeight="1">
      <c r="B132" s="315"/>
      <c r="C132" s="297" t="s">
        <v>6595</v>
      </c>
      <c r="D132" s="297"/>
      <c r="E132" s="297"/>
      <c r="F132" s="298" t="s">
        <v>6584</v>
      </c>
      <c r="G132" s="297"/>
      <c r="H132" s="297" t="s">
        <v>6596</v>
      </c>
      <c r="I132" s="297" t="s">
        <v>6580</v>
      </c>
      <c r="J132" s="297">
        <v>20</v>
      </c>
      <c r="K132" s="317"/>
    </row>
    <row r="133" spans="2:11" ht="15" customHeight="1">
      <c r="B133" s="315"/>
      <c r="C133" s="275" t="s">
        <v>6583</v>
      </c>
      <c r="D133" s="275"/>
      <c r="E133" s="275"/>
      <c r="F133" s="295" t="s">
        <v>6584</v>
      </c>
      <c r="G133" s="275"/>
      <c r="H133" s="275" t="s">
        <v>6618</v>
      </c>
      <c r="I133" s="275" t="s">
        <v>6580</v>
      </c>
      <c r="J133" s="275">
        <v>50</v>
      </c>
      <c r="K133" s="317"/>
    </row>
    <row r="134" spans="2:11" ht="15" customHeight="1">
      <c r="B134" s="315"/>
      <c r="C134" s="275" t="s">
        <v>6597</v>
      </c>
      <c r="D134" s="275"/>
      <c r="E134" s="275"/>
      <c r="F134" s="295" t="s">
        <v>6584</v>
      </c>
      <c r="G134" s="275"/>
      <c r="H134" s="275" t="s">
        <v>6618</v>
      </c>
      <c r="I134" s="275" t="s">
        <v>6580</v>
      </c>
      <c r="J134" s="275">
        <v>50</v>
      </c>
      <c r="K134" s="317"/>
    </row>
    <row r="135" spans="2:11" ht="15" customHeight="1">
      <c r="B135" s="315"/>
      <c r="C135" s="275" t="s">
        <v>6603</v>
      </c>
      <c r="D135" s="275"/>
      <c r="E135" s="275"/>
      <c r="F135" s="295" t="s">
        <v>6584</v>
      </c>
      <c r="G135" s="275"/>
      <c r="H135" s="275" t="s">
        <v>6618</v>
      </c>
      <c r="I135" s="275" t="s">
        <v>6580</v>
      </c>
      <c r="J135" s="275">
        <v>50</v>
      </c>
      <c r="K135" s="317"/>
    </row>
    <row r="136" spans="2:11" ht="15" customHeight="1">
      <c r="B136" s="315"/>
      <c r="C136" s="275" t="s">
        <v>6605</v>
      </c>
      <c r="D136" s="275"/>
      <c r="E136" s="275"/>
      <c r="F136" s="295" t="s">
        <v>6584</v>
      </c>
      <c r="G136" s="275"/>
      <c r="H136" s="275" t="s">
        <v>6618</v>
      </c>
      <c r="I136" s="275" t="s">
        <v>6580</v>
      </c>
      <c r="J136" s="275">
        <v>50</v>
      </c>
      <c r="K136" s="317"/>
    </row>
    <row r="137" spans="2:11" ht="15" customHeight="1">
      <c r="B137" s="315"/>
      <c r="C137" s="275" t="s">
        <v>6606</v>
      </c>
      <c r="D137" s="275"/>
      <c r="E137" s="275"/>
      <c r="F137" s="295" t="s">
        <v>6584</v>
      </c>
      <c r="G137" s="275"/>
      <c r="H137" s="275" t="s">
        <v>6631</v>
      </c>
      <c r="I137" s="275" t="s">
        <v>6580</v>
      </c>
      <c r="J137" s="275">
        <v>255</v>
      </c>
      <c r="K137" s="317"/>
    </row>
    <row r="138" spans="2:11" ht="15" customHeight="1">
      <c r="B138" s="315"/>
      <c r="C138" s="275" t="s">
        <v>6608</v>
      </c>
      <c r="D138" s="275"/>
      <c r="E138" s="275"/>
      <c r="F138" s="295" t="s">
        <v>6578</v>
      </c>
      <c r="G138" s="275"/>
      <c r="H138" s="275" t="s">
        <v>6632</v>
      </c>
      <c r="I138" s="275" t="s">
        <v>6610</v>
      </c>
      <c r="J138" s="275"/>
      <c r="K138" s="317"/>
    </row>
    <row r="139" spans="2:11" ht="15" customHeight="1">
      <c r="B139" s="315"/>
      <c r="C139" s="275" t="s">
        <v>6611</v>
      </c>
      <c r="D139" s="275"/>
      <c r="E139" s="275"/>
      <c r="F139" s="295" t="s">
        <v>6578</v>
      </c>
      <c r="G139" s="275"/>
      <c r="H139" s="275" t="s">
        <v>6633</v>
      </c>
      <c r="I139" s="275" t="s">
        <v>6613</v>
      </c>
      <c r="J139" s="275"/>
      <c r="K139" s="317"/>
    </row>
    <row r="140" spans="2:11" ht="15" customHeight="1">
      <c r="B140" s="315"/>
      <c r="C140" s="275" t="s">
        <v>6614</v>
      </c>
      <c r="D140" s="275"/>
      <c r="E140" s="275"/>
      <c r="F140" s="295" t="s">
        <v>6578</v>
      </c>
      <c r="G140" s="275"/>
      <c r="H140" s="275" t="s">
        <v>6614</v>
      </c>
      <c r="I140" s="275" t="s">
        <v>6613</v>
      </c>
      <c r="J140" s="275"/>
      <c r="K140" s="317"/>
    </row>
    <row r="141" spans="2:11" ht="15" customHeight="1">
      <c r="B141" s="315"/>
      <c r="C141" s="275" t="s">
        <v>41</v>
      </c>
      <c r="D141" s="275"/>
      <c r="E141" s="275"/>
      <c r="F141" s="295" t="s">
        <v>6578</v>
      </c>
      <c r="G141" s="275"/>
      <c r="H141" s="275" t="s">
        <v>6634</v>
      </c>
      <c r="I141" s="275" t="s">
        <v>6613</v>
      </c>
      <c r="J141" s="275"/>
      <c r="K141" s="317"/>
    </row>
    <row r="142" spans="2:11" ht="15" customHeight="1">
      <c r="B142" s="315"/>
      <c r="C142" s="275" t="s">
        <v>6635</v>
      </c>
      <c r="D142" s="275"/>
      <c r="E142" s="275"/>
      <c r="F142" s="295" t="s">
        <v>6578</v>
      </c>
      <c r="G142" s="275"/>
      <c r="H142" s="275" t="s">
        <v>6636</v>
      </c>
      <c r="I142" s="275" t="s">
        <v>6613</v>
      </c>
      <c r="J142" s="275"/>
      <c r="K142" s="317"/>
    </row>
    <row r="143" spans="2:1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ht="18.75" customHeight="1">
      <c r="B144" s="272"/>
      <c r="C144" s="272"/>
      <c r="D144" s="272"/>
      <c r="E144" s="272"/>
      <c r="F144" s="307"/>
      <c r="G144" s="272"/>
      <c r="H144" s="272"/>
      <c r="I144" s="272"/>
      <c r="J144" s="272"/>
      <c r="K144" s="272"/>
    </row>
    <row r="145" spans="2:1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pans="2:1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pans="2:11" ht="45" customHeight="1">
      <c r="B147" s="286"/>
      <c r="C147" s="398" t="s">
        <v>6637</v>
      </c>
      <c r="D147" s="398"/>
      <c r="E147" s="398"/>
      <c r="F147" s="398"/>
      <c r="G147" s="398"/>
      <c r="H147" s="398"/>
      <c r="I147" s="398"/>
      <c r="J147" s="398"/>
      <c r="K147" s="287"/>
    </row>
    <row r="148" spans="2:11" ht="17.25" customHeight="1">
      <c r="B148" s="286"/>
      <c r="C148" s="288" t="s">
        <v>6572</v>
      </c>
      <c r="D148" s="288"/>
      <c r="E148" s="288"/>
      <c r="F148" s="288" t="s">
        <v>6573</v>
      </c>
      <c r="G148" s="289"/>
      <c r="H148" s="288" t="s">
        <v>57</v>
      </c>
      <c r="I148" s="288" t="s">
        <v>60</v>
      </c>
      <c r="J148" s="288" t="s">
        <v>6574</v>
      </c>
      <c r="K148" s="287"/>
    </row>
    <row r="149" spans="2:11" ht="17.25" customHeight="1">
      <c r="B149" s="286"/>
      <c r="C149" s="290" t="s">
        <v>6575</v>
      </c>
      <c r="D149" s="290"/>
      <c r="E149" s="290"/>
      <c r="F149" s="291" t="s">
        <v>6576</v>
      </c>
      <c r="G149" s="292"/>
      <c r="H149" s="290"/>
      <c r="I149" s="290"/>
      <c r="J149" s="290" t="s">
        <v>6577</v>
      </c>
      <c r="K149" s="287"/>
    </row>
    <row r="150" spans="2:11" ht="5.25" customHeight="1">
      <c r="B150" s="296"/>
      <c r="C150" s="293"/>
      <c r="D150" s="293"/>
      <c r="E150" s="293"/>
      <c r="F150" s="293"/>
      <c r="G150" s="294"/>
      <c r="H150" s="293"/>
      <c r="I150" s="293"/>
      <c r="J150" s="293"/>
      <c r="K150" s="317"/>
    </row>
    <row r="151" spans="2:11" ht="15" customHeight="1">
      <c r="B151" s="296"/>
      <c r="C151" s="321" t="s">
        <v>6581</v>
      </c>
      <c r="D151" s="275"/>
      <c r="E151" s="275"/>
      <c r="F151" s="322" t="s">
        <v>6578</v>
      </c>
      <c r="G151" s="275"/>
      <c r="H151" s="321" t="s">
        <v>6618</v>
      </c>
      <c r="I151" s="321" t="s">
        <v>6580</v>
      </c>
      <c r="J151" s="321">
        <v>120</v>
      </c>
      <c r="K151" s="317"/>
    </row>
    <row r="152" spans="2:11" ht="15" customHeight="1">
      <c r="B152" s="296"/>
      <c r="C152" s="321" t="s">
        <v>6627</v>
      </c>
      <c r="D152" s="275"/>
      <c r="E152" s="275"/>
      <c r="F152" s="322" t="s">
        <v>6578</v>
      </c>
      <c r="G152" s="275"/>
      <c r="H152" s="321" t="s">
        <v>6638</v>
      </c>
      <c r="I152" s="321" t="s">
        <v>6580</v>
      </c>
      <c r="J152" s="321" t="s">
        <v>6629</v>
      </c>
      <c r="K152" s="317"/>
    </row>
    <row r="153" spans="2:11" ht="15" customHeight="1">
      <c r="B153" s="296"/>
      <c r="C153" s="321" t="s">
        <v>89</v>
      </c>
      <c r="D153" s="275"/>
      <c r="E153" s="275"/>
      <c r="F153" s="322" t="s">
        <v>6578</v>
      </c>
      <c r="G153" s="275"/>
      <c r="H153" s="321" t="s">
        <v>6639</v>
      </c>
      <c r="I153" s="321" t="s">
        <v>6580</v>
      </c>
      <c r="J153" s="321" t="s">
        <v>6629</v>
      </c>
      <c r="K153" s="317"/>
    </row>
    <row r="154" spans="2:11" ht="15" customHeight="1">
      <c r="B154" s="296"/>
      <c r="C154" s="321" t="s">
        <v>6583</v>
      </c>
      <c r="D154" s="275"/>
      <c r="E154" s="275"/>
      <c r="F154" s="322" t="s">
        <v>6584</v>
      </c>
      <c r="G154" s="275"/>
      <c r="H154" s="321" t="s">
        <v>6618</v>
      </c>
      <c r="I154" s="321" t="s">
        <v>6580</v>
      </c>
      <c r="J154" s="321">
        <v>50</v>
      </c>
      <c r="K154" s="317"/>
    </row>
    <row r="155" spans="2:11" ht="15" customHeight="1">
      <c r="B155" s="296"/>
      <c r="C155" s="321" t="s">
        <v>6586</v>
      </c>
      <c r="D155" s="275"/>
      <c r="E155" s="275"/>
      <c r="F155" s="322" t="s">
        <v>6578</v>
      </c>
      <c r="G155" s="275"/>
      <c r="H155" s="321" t="s">
        <v>6618</v>
      </c>
      <c r="I155" s="321" t="s">
        <v>6588</v>
      </c>
      <c r="J155" s="321"/>
      <c r="K155" s="317"/>
    </row>
    <row r="156" spans="2:11" ht="15" customHeight="1">
      <c r="B156" s="296"/>
      <c r="C156" s="321" t="s">
        <v>6597</v>
      </c>
      <c r="D156" s="275"/>
      <c r="E156" s="275"/>
      <c r="F156" s="322" t="s">
        <v>6584</v>
      </c>
      <c r="G156" s="275"/>
      <c r="H156" s="321" t="s">
        <v>6618</v>
      </c>
      <c r="I156" s="321" t="s">
        <v>6580</v>
      </c>
      <c r="J156" s="321">
        <v>50</v>
      </c>
      <c r="K156" s="317"/>
    </row>
    <row r="157" spans="2:11" ht="15" customHeight="1">
      <c r="B157" s="296"/>
      <c r="C157" s="321" t="s">
        <v>6605</v>
      </c>
      <c r="D157" s="275"/>
      <c r="E157" s="275"/>
      <c r="F157" s="322" t="s">
        <v>6584</v>
      </c>
      <c r="G157" s="275"/>
      <c r="H157" s="321" t="s">
        <v>6618</v>
      </c>
      <c r="I157" s="321" t="s">
        <v>6580</v>
      </c>
      <c r="J157" s="321">
        <v>50</v>
      </c>
      <c r="K157" s="317"/>
    </row>
    <row r="158" spans="2:11" ht="15" customHeight="1">
      <c r="B158" s="296"/>
      <c r="C158" s="321" t="s">
        <v>6603</v>
      </c>
      <c r="D158" s="275"/>
      <c r="E158" s="275"/>
      <c r="F158" s="322" t="s">
        <v>6584</v>
      </c>
      <c r="G158" s="275"/>
      <c r="H158" s="321" t="s">
        <v>6618</v>
      </c>
      <c r="I158" s="321" t="s">
        <v>6580</v>
      </c>
      <c r="J158" s="321">
        <v>50</v>
      </c>
      <c r="K158" s="317"/>
    </row>
    <row r="159" spans="2:11" ht="15" customHeight="1">
      <c r="B159" s="296"/>
      <c r="C159" s="321" t="s">
        <v>143</v>
      </c>
      <c r="D159" s="275"/>
      <c r="E159" s="275"/>
      <c r="F159" s="322" t="s">
        <v>6578</v>
      </c>
      <c r="G159" s="275"/>
      <c r="H159" s="321" t="s">
        <v>6640</v>
      </c>
      <c r="I159" s="321" t="s">
        <v>6580</v>
      </c>
      <c r="J159" s="321" t="s">
        <v>6641</v>
      </c>
      <c r="K159" s="317"/>
    </row>
    <row r="160" spans="2:11" ht="15" customHeight="1">
      <c r="B160" s="296"/>
      <c r="C160" s="321" t="s">
        <v>6642</v>
      </c>
      <c r="D160" s="275"/>
      <c r="E160" s="275"/>
      <c r="F160" s="322" t="s">
        <v>6578</v>
      </c>
      <c r="G160" s="275"/>
      <c r="H160" s="321" t="s">
        <v>6643</v>
      </c>
      <c r="I160" s="321" t="s">
        <v>6613</v>
      </c>
      <c r="J160" s="321"/>
      <c r="K160" s="317"/>
    </row>
    <row r="161" spans="2:11" ht="15" customHeight="1">
      <c r="B161" s="323"/>
      <c r="C161" s="305"/>
      <c r="D161" s="305"/>
      <c r="E161" s="305"/>
      <c r="F161" s="305"/>
      <c r="G161" s="305"/>
      <c r="H161" s="305"/>
      <c r="I161" s="305"/>
      <c r="J161" s="305"/>
      <c r="K161" s="324"/>
    </row>
    <row r="162" spans="2:11" ht="18.75" customHeight="1">
      <c r="B162" s="272"/>
      <c r="C162" s="275"/>
      <c r="D162" s="275"/>
      <c r="E162" s="275"/>
      <c r="F162" s="295"/>
      <c r="G162" s="275"/>
      <c r="H162" s="275"/>
      <c r="I162" s="275"/>
      <c r="J162" s="275"/>
      <c r="K162" s="272"/>
    </row>
    <row r="163" spans="2:1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pans="2:1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pans="2:11" ht="45" customHeight="1">
      <c r="B165" s="267"/>
      <c r="C165" s="396" t="s">
        <v>6644</v>
      </c>
      <c r="D165" s="396"/>
      <c r="E165" s="396"/>
      <c r="F165" s="396"/>
      <c r="G165" s="396"/>
      <c r="H165" s="396"/>
      <c r="I165" s="396"/>
      <c r="J165" s="396"/>
      <c r="K165" s="268"/>
    </row>
    <row r="166" spans="2:11" ht="17.25" customHeight="1">
      <c r="B166" s="267"/>
      <c r="C166" s="288" t="s">
        <v>6572</v>
      </c>
      <c r="D166" s="288"/>
      <c r="E166" s="288"/>
      <c r="F166" s="288" t="s">
        <v>6573</v>
      </c>
      <c r="G166" s="325"/>
      <c r="H166" s="326" t="s">
        <v>57</v>
      </c>
      <c r="I166" s="326" t="s">
        <v>60</v>
      </c>
      <c r="J166" s="288" t="s">
        <v>6574</v>
      </c>
      <c r="K166" s="268"/>
    </row>
    <row r="167" spans="2:11" ht="17.25" customHeight="1">
      <c r="B167" s="269"/>
      <c r="C167" s="290" t="s">
        <v>6575</v>
      </c>
      <c r="D167" s="290"/>
      <c r="E167" s="290"/>
      <c r="F167" s="291" t="s">
        <v>6576</v>
      </c>
      <c r="G167" s="327"/>
      <c r="H167" s="328"/>
      <c r="I167" s="328"/>
      <c r="J167" s="290" t="s">
        <v>6577</v>
      </c>
      <c r="K167" s="270"/>
    </row>
    <row r="168" spans="2:11" ht="5.25" customHeight="1">
      <c r="B168" s="296"/>
      <c r="C168" s="293"/>
      <c r="D168" s="293"/>
      <c r="E168" s="293"/>
      <c r="F168" s="293"/>
      <c r="G168" s="294"/>
      <c r="H168" s="293"/>
      <c r="I168" s="293"/>
      <c r="J168" s="293"/>
      <c r="K168" s="317"/>
    </row>
    <row r="169" spans="2:11" ht="15" customHeight="1">
      <c r="B169" s="296"/>
      <c r="C169" s="275" t="s">
        <v>6581</v>
      </c>
      <c r="D169" s="275"/>
      <c r="E169" s="275"/>
      <c r="F169" s="295" t="s">
        <v>6578</v>
      </c>
      <c r="G169" s="275"/>
      <c r="H169" s="275" t="s">
        <v>6618</v>
      </c>
      <c r="I169" s="275" t="s">
        <v>6580</v>
      </c>
      <c r="J169" s="275">
        <v>120</v>
      </c>
      <c r="K169" s="317"/>
    </row>
    <row r="170" spans="2:11" ht="15" customHeight="1">
      <c r="B170" s="296"/>
      <c r="C170" s="275" t="s">
        <v>6627</v>
      </c>
      <c r="D170" s="275"/>
      <c r="E170" s="275"/>
      <c r="F170" s="295" t="s">
        <v>6578</v>
      </c>
      <c r="G170" s="275"/>
      <c r="H170" s="275" t="s">
        <v>6628</v>
      </c>
      <c r="I170" s="275" t="s">
        <v>6580</v>
      </c>
      <c r="J170" s="275" t="s">
        <v>6629</v>
      </c>
      <c r="K170" s="317"/>
    </row>
    <row r="171" spans="2:11" ht="15" customHeight="1">
      <c r="B171" s="296"/>
      <c r="C171" s="275" t="s">
        <v>89</v>
      </c>
      <c r="D171" s="275"/>
      <c r="E171" s="275"/>
      <c r="F171" s="295" t="s">
        <v>6578</v>
      </c>
      <c r="G171" s="275"/>
      <c r="H171" s="275" t="s">
        <v>6645</v>
      </c>
      <c r="I171" s="275" t="s">
        <v>6580</v>
      </c>
      <c r="J171" s="275" t="s">
        <v>6629</v>
      </c>
      <c r="K171" s="317"/>
    </row>
    <row r="172" spans="2:11" ht="15" customHeight="1">
      <c r="B172" s="296"/>
      <c r="C172" s="275" t="s">
        <v>6583</v>
      </c>
      <c r="D172" s="275"/>
      <c r="E172" s="275"/>
      <c r="F172" s="295" t="s">
        <v>6584</v>
      </c>
      <c r="G172" s="275"/>
      <c r="H172" s="275" t="s">
        <v>6645</v>
      </c>
      <c r="I172" s="275" t="s">
        <v>6580</v>
      </c>
      <c r="J172" s="275">
        <v>50</v>
      </c>
      <c r="K172" s="317"/>
    </row>
    <row r="173" spans="2:11" ht="15" customHeight="1">
      <c r="B173" s="296"/>
      <c r="C173" s="275" t="s">
        <v>6586</v>
      </c>
      <c r="D173" s="275"/>
      <c r="E173" s="275"/>
      <c r="F173" s="295" t="s">
        <v>6578</v>
      </c>
      <c r="G173" s="275"/>
      <c r="H173" s="275" t="s">
        <v>6645</v>
      </c>
      <c r="I173" s="275" t="s">
        <v>6588</v>
      </c>
      <c r="J173" s="275"/>
      <c r="K173" s="317"/>
    </row>
    <row r="174" spans="2:11" ht="15" customHeight="1">
      <c r="B174" s="296"/>
      <c r="C174" s="275" t="s">
        <v>6597</v>
      </c>
      <c r="D174" s="275"/>
      <c r="E174" s="275"/>
      <c r="F174" s="295" t="s">
        <v>6584</v>
      </c>
      <c r="G174" s="275"/>
      <c r="H174" s="275" t="s">
        <v>6645</v>
      </c>
      <c r="I174" s="275" t="s">
        <v>6580</v>
      </c>
      <c r="J174" s="275">
        <v>50</v>
      </c>
      <c r="K174" s="317"/>
    </row>
    <row r="175" spans="2:11" ht="15" customHeight="1">
      <c r="B175" s="296"/>
      <c r="C175" s="275" t="s">
        <v>6605</v>
      </c>
      <c r="D175" s="275"/>
      <c r="E175" s="275"/>
      <c r="F175" s="295" t="s">
        <v>6584</v>
      </c>
      <c r="G175" s="275"/>
      <c r="H175" s="275" t="s">
        <v>6645</v>
      </c>
      <c r="I175" s="275" t="s">
        <v>6580</v>
      </c>
      <c r="J175" s="275">
        <v>50</v>
      </c>
      <c r="K175" s="317"/>
    </row>
    <row r="176" spans="2:11" ht="15" customHeight="1">
      <c r="B176" s="296"/>
      <c r="C176" s="275" t="s">
        <v>6603</v>
      </c>
      <c r="D176" s="275"/>
      <c r="E176" s="275"/>
      <c r="F176" s="295" t="s">
        <v>6584</v>
      </c>
      <c r="G176" s="275"/>
      <c r="H176" s="275" t="s">
        <v>6645</v>
      </c>
      <c r="I176" s="275" t="s">
        <v>6580</v>
      </c>
      <c r="J176" s="275">
        <v>50</v>
      </c>
      <c r="K176" s="317"/>
    </row>
    <row r="177" spans="2:11" ht="15" customHeight="1">
      <c r="B177" s="296"/>
      <c r="C177" s="275" t="s">
        <v>164</v>
      </c>
      <c r="D177" s="275"/>
      <c r="E177" s="275"/>
      <c r="F177" s="295" t="s">
        <v>6578</v>
      </c>
      <c r="G177" s="275"/>
      <c r="H177" s="275" t="s">
        <v>6646</v>
      </c>
      <c r="I177" s="275" t="s">
        <v>6647</v>
      </c>
      <c r="J177" s="275"/>
      <c r="K177" s="317"/>
    </row>
    <row r="178" spans="2:11" ht="15" customHeight="1">
      <c r="B178" s="296"/>
      <c r="C178" s="275" t="s">
        <v>60</v>
      </c>
      <c r="D178" s="275"/>
      <c r="E178" s="275"/>
      <c r="F178" s="295" t="s">
        <v>6578</v>
      </c>
      <c r="G178" s="275"/>
      <c r="H178" s="275" t="s">
        <v>6648</v>
      </c>
      <c r="I178" s="275" t="s">
        <v>6649</v>
      </c>
      <c r="J178" s="275">
        <v>1</v>
      </c>
      <c r="K178" s="317"/>
    </row>
    <row r="179" spans="2:11" ht="15" customHeight="1">
      <c r="B179" s="296"/>
      <c r="C179" s="275" t="s">
        <v>56</v>
      </c>
      <c r="D179" s="275"/>
      <c r="E179" s="275"/>
      <c r="F179" s="295" t="s">
        <v>6578</v>
      </c>
      <c r="G179" s="275"/>
      <c r="H179" s="275" t="s">
        <v>6650</v>
      </c>
      <c r="I179" s="275" t="s">
        <v>6580</v>
      </c>
      <c r="J179" s="275">
        <v>20</v>
      </c>
      <c r="K179" s="317"/>
    </row>
    <row r="180" spans="2:11" ht="15" customHeight="1">
      <c r="B180" s="296"/>
      <c r="C180" s="275" t="s">
        <v>57</v>
      </c>
      <c r="D180" s="275"/>
      <c r="E180" s="275"/>
      <c r="F180" s="295" t="s">
        <v>6578</v>
      </c>
      <c r="G180" s="275"/>
      <c r="H180" s="275" t="s">
        <v>6651</v>
      </c>
      <c r="I180" s="275" t="s">
        <v>6580</v>
      </c>
      <c r="J180" s="275">
        <v>255</v>
      </c>
      <c r="K180" s="317"/>
    </row>
    <row r="181" spans="2:11" ht="15" customHeight="1">
      <c r="B181" s="296"/>
      <c r="C181" s="275" t="s">
        <v>165</v>
      </c>
      <c r="D181" s="275"/>
      <c r="E181" s="275"/>
      <c r="F181" s="295" t="s">
        <v>6578</v>
      </c>
      <c r="G181" s="275"/>
      <c r="H181" s="275" t="s">
        <v>6542</v>
      </c>
      <c r="I181" s="275" t="s">
        <v>6580</v>
      </c>
      <c r="J181" s="275">
        <v>10</v>
      </c>
      <c r="K181" s="317"/>
    </row>
    <row r="182" spans="2:11" ht="15" customHeight="1">
      <c r="B182" s="296"/>
      <c r="C182" s="275" t="s">
        <v>166</v>
      </c>
      <c r="D182" s="275"/>
      <c r="E182" s="275"/>
      <c r="F182" s="295" t="s">
        <v>6578</v>
      </c>
      <c r="G182" s="275"/>
      <c r="H182" s="275" t="s">
        <v>6652</v>
      </c>
      <c r="I182" s="275" t="s">
        <v>6613</v>
      </c>
      <c r="J182" s="275"/>
      <c r="K182" s="317"/>
    </row>
    <row r="183" spans="2:11" ht="15" customHeight="1">
      <c r="B183" s="296"/>
      <c r="C183" s="275" t="s">
        <v>6653</v>
      </c>
      <c r="D183" s="275"/>
      <c r="E183" s="275"/>
      <c r="F183" s="295" t="s">
        <v>6578</v>
      </c>
      <c r="G183" s="275"/>
      <c r="H183" s="275" t="s">
        <v>6654</v>
      </c>
      <c r="I183" s="275" t="s">
        <v>6613</v>
      </c>
      <c r="J183" s="275"/>
      <c r="K183" s="317"/>
    </row>
    <row r="184" spans="2:11" ht="15" customHeight="1">
      <c r="B184" s="296"/>
      <c r="C184" s="275" t="s">
        <v>6642</v>
      </c>
      <c r="D184" s="275"/>
      <c r="E184" s="275"/>
      <c r="F184" s="295" t="s">
        <v>6578</v>
      </c>
      <c r="G184" s="275"/>
      <c r="H184" s="275" t="s">
        <v>6655</v>
      </c>
      <c r="I184" s="275" t="s">
        <v>6613</v>
      </c>
      <c r="J184" s="275"/>
      <c r="K184" s="317"/>
    </row>
    <row r="185" spans="2:11" ht="15" customHeight="1">
      <c r="B185" s="296"/>
      <c r="C185" s="275" t="s">
        <v>168</v>
      </c>
      <c r="D185" s="275"/>
      <c r="E185" s="275"/>
      <c r="F185" s="295" t="s">
        <v>6584</v>
      </c>
      <c r="G185" s="275"/>
      <c r="H185" s="275" t="s">
        <v>6656</v>
      </c>
      <c r="I185" s="275" t="s">
        <v>6580</v>
      </c>
      <c r="J185" s="275">
        <v>50</v>
      </c>
      <c r="K185" s="317"/>
    </row>
    <row r="186" spans="2:11" ht="15" customHeight="1">
      <c r="B186" s="296"/>
      <c r="C186" s="275" t="s">
        <v>6657</v>
      </c>
      <c r="D186" s="275"/>
      <c r="E186" s="275"/>
      <c r="F186" s="295" t="s">
        <v>6584</v>
      </c>
      <c r="G186" s="275"/>
      <c r="H186" s="275" t="s">
        <v>6658</v>
      </c>
      <c r="I186" s="275" t="s">
        <v>6659</v>
      </c>
      <c r="J186" s="275"/>
      <c r="K186" s="317"/>
    </row>
    <row r="187" spans="2:11" ht="15" customHeight="1">
      <c r="B187" s="296"/>
      <c r="C187" s="275" t="s">
        <v>6660</v>
      </c>
      <c r="D187" s="275"/>
      <c r="E187" s="275"/>
      <c r="F187" s="295" t="s">
        <v>6584</v>
      </c>
      <c r="G187" s="275"/>
      <c r="H187" s="275" t="s">
        <v>6661</v>
      </c>
      <c r="I187" s="275" t="s">
        <v>6659</v>
      </c>
      <c r="J187" s="275"/>
      <c r="K187" s="317"/>
    </row>
    <row r="188" spans="2:11" ht="15" customHeight="1">
      <c r="B188" s="296"/>
      <c r="C188" s="275" t="s">
        <v>6662</v>
      </c>
      <c r="D188" s="275"/>
      <c r="E188" s="275"/>
      <c r="F188" s="295" t="s">
        <v>6584</v>
      </c>
      <c r="G188" s="275"/>
      <c r="H188" s="275" t="s">
        <v>6663</v>
      </c>
      <c r="I188" s="275" t="s">
        <v>6659</v>
      </c>
      <c r="J188" s="275"/>
      <c r="K188" s="317"/>
    </row>
    <row r="189" spans="2:11" ht="15" customHeight="1">
      <c r="B189" s="296"/>
      <c r="C189" s="329" t="s">
        <v>6664</v>
      </c>
      <c r="D189" s="275"/>
      <c r="E189" s="275"/>
      <c r="F189" s="295" t="s">
        <v>6584</v>
      </c>
      <c r="G189" s="275"/>
      <c r="H189" s="275" t="s">
        <v>6665</v>
      </c>
      <c r="I189" s="275" t="s">
        <v>6666</v>
      </c>
      <c r="J189" s="330" t="s">
        <v>6667</v>
      </c>
      <c r="K189" s="317"/>
    </row>
    <row r="190" spans="2:11" ht="15" customHeight="1">
      <c r="B190" s="296"/>
      <c r="C190" s="281" t="s">
        <v>45</v>
      </c>
      <c r="D190" s="275"/>
      <c r="E190" s="275"/>
      <c r="F190" s="295" t="s">
        <v>6578</v>
      </c>
      <c r="G190" s="275"/>
      <c r="H190" s="272" t="s">
        <v>6668</v>
      </c>
      <c r="I190" s="275" t="s">
        <v>6669</v>
      </c>
      <c r="J190" s="275"/>
      <c r="K190" s="317"/>
    </row>
    <row r="191" spans="2:11" ht="15" customHeight="1">
      <c r="B191" s="296"/>
      <c r="C191" s="281" t="s">
        <v>6670</v>
      </c>
      <c r="D191" s="275"/>
      <c r="E191" s="275"/>
      <c r="F191" s="295" t="s">
        <v>6578</v>
      </c>
      <c r="G191" s="275"/>
      <c r="H191" s="275" t="s">
        <v>6671</v>
      </c>
      <c r="I191" s="275" t="s">
        <v>6613</v>
      </c>
      <c r="J191" s="275"/>
      <c r="K191" s="317"/>
    </row>
    <row r="192" spans="2:11" ht="15" customHeight="1">
      <c r="B192" s="296"/>
      <c r="C192" s="281" t="s">
        <v>6672</v>
      </c>
      <c r="D192" s="275"/>
      <c r="E192" s="275"/>
      <c r="F192" s="295" t="s">
        <v>6578</v>
      </c>
      <c r="G192" s="275"/>
      <c r="H192" s="275" t="s">
        <v>6673</v>
      </c>
      <c r="I192" s="275" t="s">
        <v>6613</v>
      </c>
      <c r="J192" s="275"/>
      <c r="K192" s="317"/>
    </row>
    <row r="193" spans="2:11" ht="15" customHeight="1">
      <c r="B193" s="296"/>
      <c r="C193" s="281" t="s">
        <v>6674</v>
      </c>
      <c r="D193" s="275"/>
      <c r="E193" s="275"/>
      <c r="F193" s="295" t="s">
        <v>6584</v>
      </c>
      <c r="G193" s="275"/>
      <c r="H193" s="275" t="s">
        <v>6675</v>
      </c>
      <c r="I193" s="275" t="s">
        <v>6613</v>
      </c>
      <c r="J193" s="275"/>
      <c r="K193" s="317"/>
    </row>
    <row r="194" spans="2:11" ht="15" customHeight="1">
      <c r="B194" s="323"/>
      <c r="C194" s="331"/>
      <c r="D194" s="305"/>
      <c r="E194" s="305"/>
      <c r="F194" s="305"/>
      <c r="G194" s="305"/>
      <c r="H194" s="305"/>
      <c r="I194" s="305"/>
      <c r="J194" s="305"/>
      <c r="K194" s="324"/>
    </row>
    <row r="195" spans="2:11" ht="18.75" customHeight="1">
      <c r="B195" s="272"/>
      <c r="C195" s="275"/>
      <c r="D195" s="275"/>
      <c r="E195" s="275"/>
      <c r="F195" s="295"/>
      <c r="G195" s="275"/>
      <c r="H195" s="275"/>
      <c r="I195" s="275"/>
      <c r="J195" s="275"/>
      <c r="K195" s="272"/>
    </row>
    <row r="196" spans="2:11" ht="18.75" customHeight="1">
      <c r="B196" s="272"/>
      <c r="C196" s="275"/>
      <c r="D196" s="275"/>
      <c r="E196" s="275"/>
      <c r="F196" s="295"/>
      <c r="G196" s="275"/>
      <c r="H196" s="275"/>
      <c r="I196" s="275"/>
      <c r="J196" s="275"/>
      <c r="K196" s="272"/>
    </row>
    <row r="197" spans="2:1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pans="2:1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pans="2:11" ht="21">
      <c r="B199" s="267"/>
      <c r="C199" s="396" t="s">
        <v>6676</v>
      </c>
      <c r="D199" s="396"/>
      <c r="E199" s="396"/>
      <c r="F199" s="396"/>
      <c r="G199" s="396"/>
      <c r="H199" s="396"/>
      <c r="I199" s="396"/>
      <c r="J199" s="396"/>
      <c r="K199" s="268"/>
    </row>
    <row r="200" spans="2:11" ht="25.5" customHeight="1">
      <c r="B200" s="267"/>
      <c r="C200" s="332" t="s">
        <v>6677</v>
      </c>
      <c r="D200" s="332"/>
      <c r="E200" s="332"/>
      <c r="F200" s="332" t="s">
        <v>6678</v>
      </c>
      <c r="G200" s="333"/>
      <c r="H200" s="395" t="s">
        <v>6679</v>
      </c>
      <c r="I200" s="395"/>
      <c r="J200" s="395"/>
      <c r="K200" s="268"/>
    </row>
    <row r="201" spans="2:11" ht="5.25" customHeight="1">
      <c r="B201" s="296"/>
      <c r="C201" s="293"/>
      <c r="D201" s="293"/>
      <c r="E201" s="293"/>
      <c r="F201" s="293"/>
      <c r="G201" s="275"/>
      <c r="H201" s="293"/>
      <c r="I201" s="293"/>
      <c r="J201" s="293"/>
      <c r="K201" s="317"/>
    </row>
    <row r="202" spans="2:11" ht="15" customHeight="1">
      <c r="B202" s="296"/>
      <c r="C202" s="275" t="s">
        <v>6669</v>
      </c>
      <c r="D202" s="275"/>
      <c r="E202" s="275"/>
      <c r="F202" s="295" t="s">
        <v>46</v>
      </c>
      <c r="G202" s="275"/>
      <c r="H202" s="394" t="s">
        <v>6680</v>
      </c>
      <c r="I202" s="394"/>
      <c r="J202" s="394"/>
      <c r="K202" s="317"/>
    </row>
    <row r="203" spans="2:11" ht="15" customHeight="1">
      <c r="B203" s="296"/>
      <c r="C203" s="302"/>
      <c r="D203" s="275"/>
      <c r="E203" s="275"/>
      <c r="F203" s="295" t="s">
        <v>47</v>
      </c>
      <c r="G203" s="275"/>
      <c r="H203" s="394" t="s">
        <v>6681</v>
      </c>
      <c r="I203" s="394"/>
      <c r="J203" s="394"/>
      <c r="K203" s="317"/>
    </row>
    <row r="204" spans="2:11" ht="15" customHeight="1">
      <c r="B204" s="296"/>
      <c r="C204" s="302"/>
      <c r="D204" s="275"/>
      <c r="E204" s="275"/>
      <c r="F204" s="295" t="s">
        <v>50</v>
      </c>
      <c r="G204" s="275"/>
      <c r="H204" s="394" t="s">
        <v>6682</v>
      </c>
      <c r="I204" s="394"/>
      <c r="J204" s="394"/>
      <c r="K204" s="317"/>
    </row>
    <row r="205" spans="2:11" ht="15" customHeight="1">
      <c r="B205" s="296"/>
      <c r="C205" s="275"/>
      <c r="D205" s="275"/>
      <c r="E205" s="275"/>
      <c r="F205" s="295" t="s">
        <v>48</v>
      </c>
      <c r="G205" s="275"/>
      <c r="H205" s="394" t="s">
        <v>6683</v>
      </c>
      <c r="I205" s="394"/>
      <c r="J205" s="394"/>
      <c r="K205" s="317"/>
    </row>
    <row r="206" spans="2:11" ht="15" customHeight="1">
      <c r="B206" s="296"/>
      <c r="C206" s="275"/>
      <c r="D206" s="275"/>
      <c r="E206" s="275"/>
      <c r="F206" s="295" t="s">
        <v>49</v>
      </c>
      <c r="G206" s="275"/>
      <c r="H206" s="394" t="s">
        <v>6684</v>
      </c>
      <c r="I206" s="394"/>
      <c r="J206" s="394"/>
      <c r="K206" s="317"/>
    </row>
    <row r="207" spans="2:11" ht="15" customHeight="1">
      <c r="B207" s="296"/>
      <c r="C207" s="275"/>
      <c r="D207" s="275"/>
      <c r="E207" s="275"/>
      <c r="F207" s="295"/>
      <c r="G207" s="275"/>
      <c r="H207" s="275"/>
      <c r="I207" s="275"/>
      <c r="J207" s="275"/>
      <c r="K207" s="317"/>
    </row>
    <row r="208" spans="2:11" ht="15" customHeight="1">
      <c r="B208" s="296"/>
      <c r="C208" s="275" t="s">
        <v>6625</v>
      </c>
      <c r="D208" s="275"/>
      <c r="E208" s="275"/>
      <c r="F208" s="295" t="s">
        <v>82</v>
      </c>
      <c r="G208" s="275"/>
      <c r="H208" s="394" t="s">
        <v>6685</v>
      </c>
      <c r="I208" s="394"/>
      <c r="J208" s="394"/>
      <c r="K208" s="317"/>
    </row>
    <row r="209" spans="2:11" ht="15" customHeight="1">
      <c r="B209" s="296"/>
      <c r="C209" s="302"/>
      <c r="D209" s="275"/>
      <c r="E209" s="275"/>
      <c r="F209" s="295" t="s">
        <v>6524</v>
      </c>
      <c r="G209" s="275"/>
      <c r="H209" s="394" t="s">
        <v>6525</v>
      </c>
      <c r="I209" s="394"/>
      <c r="J209" s="394"/>
      <c r="K209" s="317"/>
    </row>
    <row r="210" spans="2:11" ht="15" customHeight="1">
      <c r="B210" s="296"/>
      <c r="C210" s="275"/>
      <c r="D210" s="275"/>
      <c r="E210" s="275"/>
      <c r="F210" s="295" t="s">
        <v>6522</v>
      </c>
      <c r="G210" s="275"/>
      <c r="H210" s="394" t="s">
        <v>6686</v>
      </c>
      <c r="I210" s="394"/>
      <c r="J210" s="394"/>
      <c r="K210" s="317"/>
    </row>
    <row r="211" spans="2:11" ht="15" customHeight="1">
      <c r="B211" s="334"/>
      <c r="C211" s="302"/>
      <c r="D211" s="302"/>
      <c r="E211" s="302"/>
      <c r="F211" s="295" t="s">
        <v>137</v>
      </c>
      <c r="G211" s="281"/>
      <c r="H211" s="393" t="s">
        <v>6526</v>
      </c>
      <c r="I211" s="393"/>
      <c r="J211" s="393"/>
      <c r="K211" s="335"/>
    </row>
    <row r="212" spans="2:11" ht="15" customHeight="1">
      <c r="B212" s="334"/>
      <c r="C212" s="302"/>
      <c r="D212" s="302"/>
      <c r="E212" s="302"/>
      <c r="F212" s="295" t="s">
        <v>3744</v>
      </c>
      <c r="G212" s="281"/>
      <c r="H212" s="393" t="s">
        <v>6687</v>
      </c>
      <c r="I212" s="393"/>
      <c r="J212" s="393"/>
      <c r="K212" s="335"/>
    </row>
    <row r="213" spans="2:11" ht="15" customHeight="1">
      <c r="B213" s="334"/>
      <c r="C213" s="302"/>
      <c r="D213" s="302"/>
      <c r="E213" s="302"/>
      <c r="F213" s="336"/>
      <c r="G213" s="281"/>
      <c r="H213" s="337"/>
      <c r="I213" s="337"/>
      <c r="J213" s="337"/>
      <c r="K213" s="335"/>
    </row>
    <row r="214" spans="2:11" ht="15" customHeight="1">
      <c r="B214" s="334"/>
      <c r="C214" s="275" t="s">
        <v>6649</v>
      </c>
      <c r="D214" s="302"/>
      <c r="E214" s="302"/>
      <c r="F214" s="295">
        <v>1</v>
      </c>
      <c r="G214" s="281"/>
      <c r="H214" s="393" t="s">
        <v>6688</v>
      </c>
      <c r="I214" s="393"/>
      <c r="J214" s="393"/>
      <c r="K214" s="335"/>
    </row>
    <row r="215" spans="2:11" ht="15" customHeight="1">
      <c r="B215" s="334"/>
      <c r="C215" s="302"/>
      <c r="D215" s="302"/>
      <c r="E215" s="302"/>
      <c r="F215" s="295">
        <v>2</v>
      </c>
      <c r="G215" s="281"/>
      <c r="H215" s="393" t="s">
        <v>6689</v>
      </c>
      <c r="I215" s="393"/>
      <c r="J215" s="393"/>
      <c r="K215" s="335"/>
    </row>
    <row r="216" spans="2:11" ht="15" customHeight="1">
      <c r="B216" s="334"/>
      <c r="C216" s="302"/>
      <c r="D216" s="302"/>
      <c r="E216" s="302"/>
      <c r="F216" s="295">
        <v>3</v>
      </c>
      <c r="G216" s="281"/>
      <c r="H216" s="393" t="s">
        <v>6690</v>
      </c>
      <c r="I216" s="393"/>
      <c r="J216" s="393"/>
      <c r="K216" s="335"/>
    </row>
    <row r="217" spans="2:11" ht="15" customHeight="1">
      <c r="B217" s="334"/>
      <c r="C217" s="302"/>
      <c r="D217" s="302"/>
      <c r="E217" s="302"/>
      <c r="F217" s="295">
        <v>4</v>
      </c>
      <c r="G217" s="281"/>
      <c r="H217" s="393" t="s">
        <v>6691</v>
      </c>
      <c r="I217" s="393"/>
      <c r="J217" s="393"/>
      <c r="K217" s="335"/>
    </row>
    <row r="218" spans="2:1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001 - Demolice objektu šaten</vt:lpstr>
      <vt:lpstr>002 - Novostavba objektu ...</vt:lpstr>
      <vt:lpstr>201 - Zdravotní instalace</vt:lpstr>
      <vt:lpstr>202 - EI</vt:lpstr>
      <vt:lpstr>203 - ÚT</vt:lpstr>
      <vt:lpstr>003 - Rekonstrukce tribuny</vt:lpstr>
      <vt:lpstr>401 - Tenisové kurty</vt:lpstr>
      <vt:lpstr>402 - Rozvody vody, kanal...</vt:lpstr>
      <vt:lpstr>403 - Oplocení</vt:lpstr>
      <vt:lpstr>501 - Oplocení, vstup a v...</vt:lpstr>
      <vt:lpstr>502 - Venkovní asfaltová ...</vt:lpstr>
      <vt:lpstr>503 - Venkovní schodiště</vt:lpstr>
      <vt:lpstr>504 - Venkovní kanalizace</vt:lpstr>
      <vt:lpstr>505 - Vodovodní přípojka</vt:lpstr>
      <vt:lpstr>006 - Přístupová rampa a ...</vt:lpstr>
      <vt:lpstr>007 - Vedlejší náklady</vt:lpstr>
      <vt:lpstr>Pokyny pro vyplnění</vt:lpstr>
      <vt:lpstr>'001 - Demolice objektu šaten'!Názvy_tisku</vt:lpstr>
      <vt:lpstr>'002 - Novostavba objektu ...'!Názvy_tisku</vt:lpstr>
      <vt:lpstr>'003 - Rekonstrukce tribuny'!Názvy_tisku</vt:lpstr>
      <vt:lpstr>'006 - Přístupová rampa a ...'!Názvy_tisku</vt:lpstr>
      <vt:lpstr>'007 - Vedlejší náklady'!Názvy_tisku</vt:lpstr>
      <vt:lpstr>'201 - Zdravotní instalace'!Názvy_tisku</vt:lpstr>
      <vt:lpstr>'202 - EI'!Názvy_tisku</vt:lpstr>
      <vt:lpstr>'203 - ÚT'!Názvy_tisku</vt:lpstr>
      <vt:lpstr>'401 - Tenisové kurty'!Názvy_tisku</vt:lpstr>
      <vt:lpstr>'402 - Rozvody vody, kanal...'!Názvy_tisku</vt:lpstr>
      <vt:lpstr>'403 - Oplocení'!Názvy_tisku</vt:lpstr>
      <vt:lpstr>'501 - Oplocení, vstup a v...'!Názvy_tisku</vt:lpstr>
      <vt:lpstr>'502 - Venkovní asfaltová ...'!Názvy_tisku</vt:lpstr>
      <vt:lpstr>'503 - Venkovní schodiště'!Názvy_tisku</vt:lpstr>
      <vt:lpstr>'504 - Venkovní kanalizace'!Názvy_tisku</vt:lpstr>
      <vt:lpstr>'505 - Vodovodní přípojka'!Názvy_tisku</vt:lpstr>
      <vt:lpstr>'Rekapitulace stavby'!Názvy_tisku</vt:lpstr>
      <vt:lpstr>'001 - Demolice objektu šaten'!Oblast_tisku</vt:lpstr>
      <vt:lpstr>'002 - Novostavba objektu ...'!Oblast_tisku</vt:lpstr>
      <vt:lpstr>'003 - Rekonstrukce tribuny'!Oblast_tisku</vt:lpstr>
      <vt:lpstr>'006 - Přístupová rampa a ...'!Oblast_tisku</vt:lpstr>
      <vt:lpstr>'007 - Vedlejší náklady'!Oblast_tisku</vt:lpstr>
      <vt:lpstr>'201 - Zdravotní instalace'!Oblast_tisku</vt:lpstr>
      <vt:lpstr>'202 - EI'!Oblast_tisku</vt:lpstr>
      <vt:lpstr>'203 - ÚT'!Oblast_tisku</vt:lpstr>
      <vt:lpstr>'401 - Tenisové kurty'!Oblast_tisku</vt:lpstr>
      <vt:lpstr>'402 - Rozvody vody, kanal...'!Oblast_tisku</vt:lpstr>
      <vt:lpstr>'403 - Oplocení'!Oblast_tisku</vt:lpstr>
      <vt:lpstr>'501 - Oplocení, vstup a v...'!Oblast_tisku</vt:lpstr>
      <vt:lpstr>'502 - Venkovní asfaltová ...'!Oblast_tisku</vt:lpstr>
      <vt:lpstr>'503 - Venkovní schodiště'!Oblast_tisku</vt:lpstr>
      <vt:lpstr>'504 - Venkovní kanalizace'!Oblast_tisku</vt:lpstr>
      <vt:lpstr>'505 - Vodovodní přípojka'!Oblast_tisku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Vochozka</dc:creator>
  <cp:lastModifiedBy>Pavel Vochozka</cp:lastModifiedBy>
  <dcterms:created xsi:type="dcterms:W3CDTF">2019-05-18T10:13:47Z</dcterms:created>
  <dcterms:modified xsi:type="dcterms:W3CDTF">2019-05-18T10:26:44Z</dcterms:modified>
</cp:coreProperties>
</file>