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1"/>
  </bookViews>
  <sheets>
    <sheet name="Etapa 1" sheetId="1" r:id="rId1"/>
    <sheet name="Etapa 2" sheetId="2" r:id="rId2"/>
  </sheets>
  <definedNames>
    <definedName name="Excel_BuiltIn_Print_Area" localSheetId="0">'Etapa 1'!$A$1:$F$273</definedName>
    <definedName name="Excel_BuiltIn_Print_Area" localSheetId="1">'Etapa 2'!$A$1:$F$109</definedName>
    <definedName name="Excel_BuiltIn_Print_Area_1_1_1">NA()</definedName>
    <definedName name="Excel_BuiltIn_Print_Area_2">NA()</definedName>
    <definedName name="Excel_BuiltIn_Print_Area_2_1">NA()</definedName>
    <definedName name="Excel_BuiltIn_Print_Area_2_1_1">NA()</definedName>
    <definedName name="Excel_BuiltIn_Print_Area_3">NA()</definedName>
    <definedName name="Excel_BuiltIn_Print_Area_4">NA()</definedName>
    <definedName name="Excel_BuiltIn_Print_Area_5">NA()</definedName>
    <definedName name="Excel_BuiltIn_Print_Area_6">NA()</definedName>
    <definedName name="Excel_BuiltIn_Print_Titles_2">NA()</definedName>
    <definedName name="Excel_BuiltIn_Print_Titles_2_1">NA()</definedName>
    <definedName name="_xlnm.Print_Area" localSheetId="0">'Etapa 1'!$A$1:$F$362</definedName>
    <definedName name="_xlnm.Print_Area" localSheetId="1">'Etapa 2'!$A$1:$F$136</definedName>
  </definedNames>
  <calcPr fullCalcOnLoad="1"/>
</workbook>
</file>

<file path=xl/sharedStrings.xml><?xml version="1.0" encoding="utf-8"?>
<sst xmlns="http://schemas.openxmlformats.org/spreadsheetml/2006/main" count="542" uniqueCount="225">
  <si>
    <t>SOUHRNNÝ VÝKAZ VÝMĚR, DODÁVEK A PRACÍ</t>
  </si>
  <si>
    <t xml:space="preserve">soubor: </t>
  </si>
  <si>
    <t>D1.4 VYTÁPĚNÍ</t>
  </si>
  <si>
    <t xml:space="preserve">akce: </t>
  </si>
  <si>
    <r>
      <rPr>
        <b/>
        <sz val="13"/>
        <rFont val="Arial CE"/>
        <family val="2"/>
      </rPr>
      <t xml:space="preserve">Stavební úpravy objektu
Sokolovny Černovice
</t>
    </r>
    <r>
      <rPr>
        <b/>
        <sz val="13"/>
        <color indexed="60"/>
        <rFont val="Arial CE"/>
        <family val="2"/>
      </rPr>
      <t>Etapa I</t>
    </r>
  </si>
  <si>
    <t>ING. JAN ŠPINGL, Boženy Němcové 569, Sezimovo Ústí, 391 01, tel. 608 721 920</t>
  </si>
  <si>
    <t>vypracoval: Ing. Jan Špingl</t>
  </si>
  <si>
    <t>položka , popis</t>
  </si>
  <si>
    <t>měrná jednotka</t>
  </si>
  <si>
    <t>množství</t>
  </si>
  <si>
    <t>jednotková cena [Kč]</t>
  </si>
  <si>
    <t>celková cena [Kč]</t>
  </si>
  <si>
    <t>poznámka</t>
  </si>
  <si>
    <t>CELKEM</t>
  </si>
  <si>
    <t>bez DPH</t>
  </si>
  <si>
    <t>(součet přímých "A" a ostatních nákladů "B")</t>
  </si>
  <si>
    <t>A) PŘÍMÉ NÁKLADY (Rekapitulace)</t>
  </si>
  <si>
    <t>B) OSTATNÍ NÁKLADY (součet)</t>
  </si>
  <si>
    <t>projektové práce, inženýring, apod.</t>
  </si>
  <si>
    <t>kpl</t>
  </si>
  <si>
    <t>geodetické práce, pasportizace, kalibrace, apod.</t>
  </si>
  <si>
    <t>zařízení staveniště</t>
  </si>
  <si>
    <t>bourací práce</t>
  </si>
  <si>
    <t>poplatky (DIR, pronájem pozemků, apod.)</t>
  </si>
  <si>
    <t>ostatní náklady, režie, zkoušky, revize, atd.</t>
  </si>
  <si>
    <t>STROJOVNA</t>
  </si>
  <si>
    <t>Pozice</t>
  </si>
  <si>
    <r>
      <rPr>
        <sz val="9"/>
        <rFont val="Arial CE"/>
        <family val="2"/>
      </rPr>
      <t xml:space="preserve">Nástěnný kondenzační plynový kotel
výkon: 10,0 – 49,5 kW
palivo: zemní plyn
emisní třída č. 5
</t>
    </r>
    <r>
      <rPr>
        <sz val="9"/>
        <color indexed="8"/>
        <rFont val="Arial CE"/>
        <family val="2"/>
      </rPr>
      <t>pojistný ventil 3 bary
regulace LMS14</t>
    </r>
  </si>
  <si>
    <t>ks</t>
  </si>
  <si>
    <t>Vyrovnávací expanzní nádoba
Objem 140 l, tlaková odolnost 0,6 MPa
nastavení tlaku 0,8 baru</t>
  </si>
  <si>
    <t>Hydraulický vyrovnávač diferenčního tlaku (HVDT) DN150, hrdla 4× DN50, závitová
dodávka vč. tepelné izolace</t>
  </si>
  <si>
    <t>Rozdělovač DN100,  8 hrdel (DN15 – DN50)
délka: rozdělovač 2020 mm
Včetně tepelné izolace
podrobněji viz výkresová dokumentace č. 08</t>
  </si>
  <si>
    <t>4a</t>
  </si>
  <si>
    <t>Sběrač DN100,  8 hrdel (DN15 – DN50)
délka: rozdělovač 1720 mm
Včetně tepelné izolace
podrobněji viz výkresová dokumentace č. 08</t>
  </si>
  <si>
    <t>4b</t>
  </si>
  <si>
    <t>Nepřímoohřívaný zásobník TV
Objem : 300 l
smaltovaný
Přestupní plocha výměníku 2,5 m2</t>
  </si>
  <si>
    <r>
      <rPr>
        <sz val="9"/>
        <rFont val="Arial CE"/>
        <family val="2"/>
      </rPr>
      <t xml:space="preserve">Zařízení pro úpravu doplňkové vody slučitelné s použitou technologií teplosměnných ploch plynových kotlů:
- </t>
    </r>
    <r>
      <rPr>
        <b/>
        <sz val="9"/>
        <rFont val="Arial CE"/>
        <family val="2"/>
      </rPr>
      <t>Zdvojené pouzdro pro změkčovací nebo                    demineralizační patrony</t>
    </r>
    <r>
      <rPr>
        <sz val="9"/>
        <rFont val="Arial CE"/>
        <family val="2"/>
      </rPr>
      <t xml:space="preserve">. 
  Šířka (mm): 260; Výška (mm): 600; Hmotnost (kg):       3,6; DN připojení: Rp 1/2 / Rp 1/2;
- </t>
    </r>
    <r>
      <rPr>
        <b/>
        <sz val="9"/>
        <rFont val="Arial CE"/>
        <family val="2"/>
      </rPr>
      <t>Patrona demineralizační</t>
    </r>
    <r>
      <rPr>
        <sz val="9"/>
        <rFont val="Arial CE"/>
        <family val="2"/>
      </rPr>
      <t>, vhodná pro kotle s nerez      výměníky. Kapacita cca 1800 - 3000 l/°dH, tedy cca     180 - 300 l při 10°dH, dle požadavku na max.                  zbytkovou vodivost vody. Šířka (mm): 76; Výška          (mm): 514; Hmotnost (kg): 1,5; Barva: šedá
- M</t>
    </r>
    <r>
      <rPr>
        <b/>
        <sz val="9"/>
        <rFont val="Arial CE"/>
        <family val="2"/>
      </rPr>
      <t>ěření vodivosti</t>
    </r>
    <r>
      <rPr>
        <sz val="9"/>
        <rFont val="Arial CE"/>
        <family val="2"/>
      </rPr>
      <t>, speciální měřící jednotka na             měření vodivosti demineralizované vody pro                  kontrolu kapacity demineralizační patrony
  Hmotnost (kg): 0,2;
Automatické doplňovací zařízení s kontrolou 
a regulací tlaku, vč. potrubního oddělovače BA 
pro bezpečné oddělení řádu pitné vody od 
kapaliny rizikové tř. 4, bez čerpadla pro topné  
soustavy vybavené tlakovou expanzní nádobou. 
Zařízení průběžně kontroluje tlak v systému a při 
jeho poklesu kontrolovaně doplní vodu, zpravidla 
ze soustavy pitné vody. (Tlak na nátoku musí být 
minimálně o 1,3 bar vyšší než tlak v systému)
Součást zařízení:
- tlakového čidlo,
- solenoidový ventil
- uzavírací armatury
- ovládací jednotka
- síťového zdroje
- tepelná izolace
Funkce zařízení:
- automatické, elektronicky kontrolované doplň.
- jednoduché ovládání pomocí tří tlačítek
- přehledný displej
-  elektronický tlakový senzor
- monitorování a registrace množství plnicí vody
- vypnutí doplňování v případě netěsnosti systému
- poruchová signalizace systému  systému 
  (optické a akustické hlášení)
Technická data:
Výkon doplňování:  0,8 m3/h 
Provozní tlak-vstupní strana 0,1 – 6,0 bar
Provozní tlak-tlak soustavy 1,0 – 4,0 bar 
Elektrické napětí 230 V, 50 Hz / 20 W
Elektrické krytí:IP54 
Připojení vstup a výstup DN 15</t>
    </r>
  </si>
  <si>
    <t>Dávkovací nádoba na chemikálie DN 100</t>
  </si>
  <si>
    <t>Zdvihový (táhlový) závitový ventil
DN 25, Kvs = 10 m3/h, 
pohon AC 230 V, 3-bodový, 120 s</t>
  </si>
  <si>
    <t>8a,c,d</t>
  </si>
  <si>
    <t>Zdvihový (táhlový) závitový ventil
DN 15, Kvs = 4 m3/h, 
pohon AC 230 V, 3-bodový, 120 s</t>
  </si>
  <si>
    <t>8b</t>
  </si>
  <si>
    <t>Zdvihový (táhlový) závitový ventil
DN 15/10, Kvs = 2,5 m3/h, 
pohon AC 230 V, 3-bodový, 120 s</t>
  </si>
  <si>
    <t>8e</t>
  </si>
  <si>
    <t>Oběhové čerpadlo
Q = 1,2 m3/h, Y = 61 J/kg
230 V, max 100 W</t>
  </si>
  <si>
    <t>9a</t>
  </si>
  <si>
    <t>Oběhové čerpadlo
Q = 0,4 m3/h, Y = 73 J/kg
230 V, max 60 W</t>
  </si>
  <si>
    <t>9b</t>
  </si>
  <si>
    <t>Oběhové čerpadlo
Q = 1,4 m3/h, Y = 66 J/kg
230 V, max 100 W</t>
  </si>
  <si>
    <t>9c</t>
  </si>
  <si>
    <t>Oběhové čerpadlo
Q = 1,7 m3/h, Y = 39 J/kg
230 V, max 120 W</t>
  </si>
  <si>
    <t>9d</t>
  </si>
  <si>
    <t>Oběhové čerpadlo
Q = 0,3 m3/h, Y = 36 J/kg
230 V, max 60W</t>
  </si>
  <si>
    <t>9e</t>
  </si>
  <si>
    <t>Oběhové čerpadlo
Q = 1,4 m3/h, Y = 41 J/kg
230 V, max 60 W</t>
  </si>
  <si>
    <t>9f</t>
  </si>
  <si>
    <r>
      <rPr>
        <sz val="9"/>
        <rFont val="Arial CE"/>
        <family val="2"/>
      </rPr>
      <t xml:space="preserve">Cirkulační čerpadlo TV  1 ks
</t>
    </r>
    <r>
      <rPr>
        <b/>
        <sz val="9"/>
        <rFont val="Arial CE"/>
        <family val="2"/>
      </rPr>
      <t>dodávka profese ZTI</t>
    </r>
  </si>
  <si>
    <r>
      <rPr>
        <sz val="9"/>
        <rFont val="Arial CE"/>
        <family val="2"/>
      </rPr>
      <t xml:space="preserve">Automatické doplňovací zařízení s kontrolou 
a regulací tlaku, vč. potrubního oddělovače BA 
pro bezpečné oddělení řádu pitné vody od 
kapaliny rizikové tř. 4, bez čerpadla pro topné  
soustavy vybavené tlakovou expanzní nádobou. 
Zařízení průběžně kontroluje tlak v systému a při 
jeho poklesu kontrolovaně doplní vodu, zpravidla 
ze soustavy pitné vody. (Tlak na nátoku musí být 
minimálně o 1,3 bar vyšší než tlak v systému)
typ Aquaproduct </t>
    </r>
    <r>
      <rPr>
        <b/>
        <sz val="9"/>
        <rFont val="Arial CE"/>
        <family val="2"/>
      </rPr>
      <t>NK300TBA</t>
    </r>
    <r>
      <rPr>
        <sz val="9"/>
        <rFont val="Arial CE"/>
        <family val="2"/>
      </rPr>
      <t>, obj. č.: 15.1.3.3
Součást zařízení:
- tlakového čidlo,
- solenoidový ventil
- uzavírací armatury
- ovládací jednotka
- síťového zdroje
- tepelná izolace
Funkce zařízení:
- automatické, elektronicky kontrolované doplň.
- jednoduché ovládání pomocí tří tlačítek
- přehledný displej
-  elektronický tlakový senzor
- monitorování a registrace množství plnicí vody
- vypnutí doplňování v případě netěsnosti systému
- poruchová signalizace systému  systému 
  (optické a akustické hlášení)
Technická data:
Výkon doplňování:  0,8 m3/h 
Provozní tlak-vstupní strana 0,1 – 6,0 bar
Provozní tlak-tlak soustavy 1,0 – 4,0 bar 
Elektrické napětí 230 V, 50 Hz / 20 W
Elektrické krytí:IP54 
Připojení vstup a výstup DN 15</t>
    </r>
  </si>
  <si>
    <t>Neutralizační box pro úpravu kondenzátu včetně
chemické náplně + výchozí náplň</t>
  </si>
  <si>
    <r>
      <rPr>
        <sz val="9"/>
        <rFont val="Arial CE"/>
        <family val="2"/>
      </rPr>
      <t>Vodoměr na studenou vodu DN 15, Qp = 1,5 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2"/>
      </rPr>
      <t>/h</t>
    </r>
  </si>
  <si>
    <t>ODVOD SPALIN / PŘÍVOD VZDUCHU</t>
  </si>
  <si>
    <t>Přivod spalovacího vzduchu / odvod spalin
systémovým řešení dle výrobce zdroje tepla
pomocí koaxiálního potrubí DN 125/80 (5m – 20% tvarovek)
Včetně kotvicích prvků, prostupových prvků, střešní
univerzalní tašky červené
viz výkresová část</t>
  </si>
  <si>
    <t>Montáž zařízení přívodu vzduchu / odvodu spalin</t>
  </si>
  <si>
    <t>Revize zařízení přívodu vzduchu / odvodu spalin</t>
  </si>
  <si>
    <r>
      <rPr>
        <b/>
        <i/>
        <sz val="9"/>
        <rFont val="Arial CE"/>
        <family val="2"/>
      </rPr>
      <t xml:space="preserve">Poznámky:
</t>
    </r>
    <r>
      <rPr>
        <i/>
        <sz val="9"/>
        <rFont val="Arial CE"/>
        <family val="2"/>
      </rPr>
      <t>Objednání zařízení a jednotlivých prvků odvodu spalin / přívodu vzduchu bude provedeno až na stavbě po ověření všech souvislostí</t>
    </r>
  </si>
  <si>
    <t>OTOPNÁ TĚLESA</t>
  </si>
  <si>
    <t>Ocelová desková otopná tělesa (standard)
s přípojením ventil kompakt</t>
  </si>
  <si>
    <t>20/600/500-VK</t>
  </si>
  <si>
    <t>20/600/1400-VK</t>
  </si>
  <si>
    <t>20/600/1600-VK</t>
  </si>
  <si>
    <t>21/600/500-VK</t>
  </si>
  <si>
    <t>21/600/600-VK</t>
  </si>
  <si>
    <t>21/600/700-VK</t>
  </si>
  <si>
    <t>21/600/800-VK</t>
  </si>
  <si>
    <t>21/600/900-VK</t>
  </si>
  <si>
    <t>21/600/1000-VK</t>
  </si>
  <si>
    <t>21/600/1400-VK</t>
  </si>
  <si>
    <t>21/600/1600-VK</t>
  </si>
  <si>
    <t>22/300/1200-VK</t>
  </si>
  <si>
    <t>22/300/1400-VK</t>
  </si>
  <si>
    <t>22/600/700-VK</t>
  </si>
  <si>
    <t>22/600/800-VK</t>
  </si>
  <si>
    <t>22/600/1200-VK</t>
  </si>
  <si>
    <t>22/600/1400-VK</t>
  </si>
  <si>
    <t>22/600/1600-VK</t>
  </si>
  <si>
    <t>22/600/1800-VK</t>
  </si>
  <si>
    <t>22/900/400-VK</t>
  </si>
  <si>
    <t>33/600/1800-VK</t>
  </si>
  <si>
    <t>Ocelová trubková koupelnová tělesa
se spodním středovým připojením</t>
  </si>
  <si>
    <t>KLCM1500×600</t>
  </si>
  <si>
    <t>ARMATURY</t>
  </si>
  <si>
    <t>Dvojité rohové regulační šroubení pro otopná tělesa se spodním připojením ventil kompakt, DN15</t>
  </si>
  <si>
    <t>Svěrné šroubení pro měděné potrubí
vnitřní závit, ventil DN15, trubka 15×1
pro výše uvedenou armaturu</t>
  </si>
  <si>
    <r>
      <rPr>
        <sz val="9"/>
        <rFont val="Arial CE"/>
        <family val="2"/>
      </rPr>
      <t xml:space="preserve">Rohové regulační šroubení pro otopná tělesa , DN15
dočasný prohřívací prvek
</t>
    </r>
    <r>
      <rPr>
        <b/>
        <sz val="9"/>
        <rFont val="Arial CE"/>
        <family val="2"/>
      </rPr>
      <t>osazeno na potrubí v místě oddělení Etapy 1 a 2</t>
    </r>
  </si>
  <si>
    <t>Rohový dvoubodový radiátorový ventil pro otopná tělesa se spodním středovým připojením</t>
  </si>
  <si>
    <t>Opěrné pouzdro pro měděné trubky
průměr 15 mm</t>
  </si>
  <si>
    <t>Termostatická hlavice k ventilu s vestavěným čidlem
veze pro veřejné prostory</t>
  </si>
  <si>
    <t>Růžice bílá pro potrubí dvojitá
15×1</t>
  </si>
  <si>
    <t xml:space="preserve">Vypouštěcí kulový kohout  (VK××) </t>
  </si>
  <si>
    <t>DN 15</t>
  </si>
  <si>
    <t>Automatický odvzdušňovací ventil (AO××)</t>
  </si>
  <si>
    <t>Uzavírací kulový kohout  (UK××)</t>
  </si>
  <si>
    <t>DN 20</t>
  </si>
  <si>
    <t>DN 25</t>
  </si>
  <si>
    <t>DN 32</t>
  </si>
  <si>
    <t>DN 40</t>
  </si>
  <si>
    <t>DN 50</t>
  </si>
  <si>
    <t>Uzavírací kulový kohout s filtrem (FB××)</t>
  </si>
  <si>
    <t>Filtr závitový (F××)</t>
  </si>
  <si>
    <t>Zpětný ventil typ ….. (ZV××)</t>
  </si>
  <si>
    <t>Šroubení (ŠR××)</t>
  </si>
  <si>
    <t>Teploměr typ  BiTh bimetalový ručkový
D 80 mm, 0 - 120 °C, délka čidla 45 mm
+ pouzdro do T kusu</t>
  </si>
  <si>
    <t>Tlakoměr deformační č. 313, D 100 mm
+ návarek M 20 × 1,  ventil 3 cestný č. 137513.5
rozsah 0 – 0,60MPa</t>
  </si>
  <si>
    <t>Kalich a odvodnění přepadu PV
DN 32</t>
  </si>
  <si>
    <t>Kalich a odvodnění odvodu kondenzátu
(komín, spalinovod, 2× kotel)
DN 32</t>
  </si>
  <si>
    <t>Potrubí PPr DN 20 (včetně tvarovek)
připojení doplňkové vody 6 m</t>
  </si>
  <si>
    <t>m</t>
  </si>
  <si>
    <t>Potrubí PPr DN 50  (včetně tvarovek)
odvod kondenzátu a přepadů PV 10 m
montováno na stěně pod kotli ve spádu
(teplotní odolnost 100 °C)</t>
  </si>
  <si>
    <t xml:space="preserve">Zaústění odvodu kondenzátu do  systému kanalizace
</t>
  </si>
  <si>
    <t>Hadice (pro doplňování)
DN 15</t>
  </si>
  <si>
    <t>ROZVOD POTRUBÍ</t>
  </si>
  <si>
    <r>
      <rPr>
        <b/>
        <sz val="9"/>
        <rFont val="Arial CE"/>
        <family val="2"/>
      </rPr>
      <t xml:space="preserve">Ocelové potrubí:
</t>
    </r>
    <r>
      <rPr>
        <sz val="9"/>
        <rFont val="Arial CE"/>
        <family val="2"/>
      </rPr>
      <t>včetně tvarovek, přechodek, montáže</t>
    </r>
  </si>
  <si>
    <t>57/2,9 mm</t>
  </si>
  <si>
    <t>Tlakové zkoušky potrubí z trubek závitových do DN 40</t>
  </si>
  <si>
    <t>Tlakové zkoušky  potrubí z trubek hladkých do 57/2,9 mm</t>
  </si>
  <si>
    <r>
      <rPr>
        <b/>
        <sz val="9"/>
        <rFont val="Arial CE"/>
        <family val="2"/>
      </rPr>
      <t xml:space="preserve">Měděné polotvrdé potrubí
</t>
    </r>
    <r>
      <rPr>
        <sz val="9"/>
        <rFont val="Arial CE"/>
        <family val="2"/>
      </rPr>
      <t>včetně tvarovek, přechodek, montáže
a tlakových zkoušek</t>
    </r>
  </si>
  <si>
    <t>Cu15×1</t>
  </si>
  <si>
    <t>Cu18×1</t>
  </si>
  <si>
    <t>Cu22×1</t>
  </si>
  <si>
    <t>Cu28×1</t>
  </si>
  <si>
    <t>Cu35×1,5</t>
  </si>
  <si>
    <t>IZOLACE TEPELNÉ</t>
  </si>
  <si>
    <t>Izolace tepelná návlečnou pěnovou izolací:</t>
  </si>
  <si>
    <t>tloušťka izolace: 13 mm</t>
  </si>
  <si>
    <t>pro potrubí ocel DN 15</t>
  </si>
  <si>
    <t>pro potrubí Cu15×1</t>
  </si>
  <si>
    <t>pro potrubí Cu18×1</t>
  </si>
  <si>
    <t>tloušťka izolace: 20 mm</t>
  </si>
  <si>
    <t>pro potrubí ocel DN 20</t>
  </si>
  <si>
    <t>pro potrubí ocel DN 25</t>
  </si>
  <si>
    <t>pro potrubí Cu22×1</t>
  </si>
  <si>
    <t>pro potrubí Cu28×1</t>
  </si>
  <si>
    <t>izolace tepelná minerální izolací s povrchovou úpravou:</t>
  </si>
  <si>
    <t>pro potrubí ocel DN 32 – tl. 30 mm</t>
  </si>
  <si>
    <t>pro potrubí ocel DN 40 - tl. 40 mm</t>
  </si>
  <si>
    <t>pro potrubí ocel 57/2,9 mm – tl. 50 mm</t>
  </si>
  <si>
    <t>pro potrubí Cu35×1,5 – tl. 25 mm</t>
  </si>
  <si>
    <t>Izolace tepelná pro svařence
(rozdělovač / sběrač)
min. vlna tl. 80 mm s povrchovou úpravou</t>
  </si>
  <si>
    <t>DOPLŇKOVÉ KONSTRUKCE A NÁTĚRY</t>
  </si>
  <si>
    <t xml:space="preserve">L 35 × 35 × 4   2,4 kg/m      </t>
  </si>
  <si>
    <t>Kotvicí zařízení pro výše uvedené
ocelové a měděné potrubí</t>
  </si>
  <si>
    <t>Nátěry doplňkových konstrukcí dvojnásobné + základní</t>
  </si>
  <si>
    <t>Nátěry kovových potrubí a armatur do DN 40 synt.
na vzduchuschnoucí dvojnásobné základní</t>
  </si>
  <si>
    <t>Nátěry kovových potrubí a armatur do DN 65 synt.
na vzduchuschnoucí dvojnásobné základní</t>
  </si>
  <si>
    <t>ZPROVOZNĚNÍ A MONTÁŽ</t>
  </si>
  <si>
    <t>Proplach potrubí</t>
  </si>
  <si>
    <t>Napouštění otopné soustavy objektu</t>
  </si>
  <si>
    <t>Zkoušky dle ČSN 06 0310 včetně předání protokolů</t>
  </si>
  <si>
    <t xml:space="preserve">Topná zkouška </t>
  </si>
  <si>
    <t>hod</t>
  </si>
  <si>
    <t>Hydronické vyregulování</t>
  </si>
  <si>
    <t>Dokumentace skutečného provedení stavby</t>
  </si>
  <si>
    <t>STAVEBNÍ ÚPRAVY</t>
  </si>
  <si>
    <t>Zhotovení prostupů zdivem
(dle dispozice – viz výkresová část)</t>
  </si>
  <si>
    <t>Zhotovení prostupů zdivem
(dle dispozice – viz výkresová část)
pro kabely MaR</t>
  </si>
  <si>
    <t>Kapsy do stěn pro připojení otopných těles</t>
  </si>
  <si>
    <t>Drážky do stěn pro vedení potrubí do 2× DN 25 včetně zapravení</t>
  </si>
  <si>
    <t>Koordinace při kladení nových podlah</t>
  </si>
  <si>
    <t>Drážky do stávající části konstrukce podlah; včetně zapravení</t>
  </si>
  <si>
    <t>Prostupy stropem a střechou pro koaxiální potrubí přívodu spalovacího vzduchu a odvodu spalin DN 125/80</t>
  </si>
  <si>
    <t>Základ pod strojní zařízení</t>
  </si>
  <si>
    <t>kpt</t>
  </si>
  <si>
    <t>ELEKTRO; MĚŘENÍ A REGULACE</t>
  </si>
  <si>
    <t>Regulátor vytápění předprogramovaný:</t>
  </si>
  <si>
    <t>Ekvitermní předprogramovaný regulátor, který umožní ovládání sestavy dvou kotlů a dvou směšovaných topných okruhů (druhý regulátor bude sloužit pro řízení 
3.  topné větve a větve ohřevu TV)
Regulátory budou akceptovat požadavek na tepo od systému VZT</t>
  </si>
  <si>
    <t>Poznámka: 2 směšované větve VZT budou řízeny systémem regulace VZT</t>
  </si>
  <si>
    <t>Ovládací panel k předprogramovanému regulátoru</t>
  </si>
  <si>
    <t>Sada svorek k předprogramovanému regulátoru
propojení sběrnice LPB</t>
  </si>
  <si>
    <t>Komunikační rozhraní LPB v kotli pro ovládání výše uvedenými regulátory</t>
  </si>
  <si>
    <t>Včetně příslušenství:</t>
  </si>
  <si>
    <t xml:space="preserve">Venkovní čidlo </t>
  </si>
  <si>
    <t xml:space="preserve">Příložné teplotní čidlo </t>
  </si>
  <si>
    <t>Ponorné teplotní čidlo  - ohřev TV</t>
  </si>
  <si>
    <t>Prvky poruchové signalizace:</t>
  </si>
  <si>
    <t>Předprogramovaný programovatelný přístroj poruchové signalizace včetně napájecího zdroje,
tlakového čidla, čidla zaplavení, čidla teploty prostoru,
čidla teploty topné vody</t>
  </si>
  <si>
    <t>Dvoustupňový detektor úniku zemního plynu</t>
  </si>
  <si>
    <t>Detektor CO</t>
  </si>
  <si>
    <t>Jednotlačítkový ovladač v plastové skříni s hřib. knoflíkem</t>
  </si>
  <si>
    <t>Houkačka signalizační</t>
  </si>
  <si>
    <t>Žárovkové svítidlo nástěnné s červeným pruhem
220 V, 50 Hz, pro venkovní prostor</t>
  </si>
  <si>
    <t>Kvitovací tlačítko 230 V do panelu</t>
  </si>
  <si>
    <t>Nástěnná rozvaděčová skříň plastová
o rozměrech V×Š×Hl =450×350×200 mm,
s otevíratelnou čelní deskou, barva šeď sivá,
vstupy a výstupy horem, krytí IP 43/20,
ochrana odpojením vadné části od zdroje,
napěťová soustava 3N+PE, 400 /230 V, 50 Hz, stř, TN – S
včetně svorek a kabelových průchodek</t>
  </si>
  <si>
    <t>Ostatní montážní a pomocný materiál:</t>
  </si>
  <si>
    <t>kabelové lišty, rošty</t>
  </si>
  <si>
    <t>kabelové příchytky</t>
  </si>
  <si>
    <t>šroubky, hmoždinky</t>
  </si>
  <si>
    <t>zemnící drát 8 mm</t>
  </si>
  <si>
    <t xml:space="preserve">Spojovací kabely </t>
  </si>
  <si>
    <t>CYKY 3C×1,5 mm</t>
  </si>
  <si>
    <t>CYKY 3C×2,5 mm</t>
  </si>
  <si>
    <t>CYSY 3C×0,75 mm</t>
  </si>
  <si>
    <t>CYSY 4D×0,75 mm</t>
  </si>
  <si>
    <t>JYTY 2A×1,0 mm</t>
  </si>
  <si>
    <t>Montážní a pomocné práce, předání:</t>
  </si>
  <si>
    <t>seznámení se se situací</t>
  </si>
  <si>
    <t>zhotovení výrobní dokumentace</t>
  </si>
  <si>
    <t>montáž, zapojení regulace, seřízení, zprovoznění</t>
  </si>
  <si>
    <t>nastavení programu, odzkoušení</t>
  </si>
  <si>
    <t xml:space="preserve">vypracování revizní zprávy </t>
  </si>
  <si>
    <t>zaškolení obsluhy</t>
  </si>
  <si>
    <t>Výkaz výměr odpovídá stupni projektové dokumentace DPS</t>
  </si>
  <si>
    <r>
      <rPr>
        <sz val="9"/>
        <color indexed="10"/>
        <rFont val="Lucida Sans Unicode"/>
        <family val="2"/>
      </rPr>
      <t xml:space="preserve">  </t>
    </r>
    <r>
      <rPr>
        <b/>
        <sz val="9"/>
        <rFont val="Arial CE"/>
        <family val="2"/>
      </rPr>
      <t>- - -  K O N E C - - -</t>
    </r>
  </si>
  <si>
    <r>
      <rPr>
        <b/>
        <sz val="13"/>
        <rFont val="Arial CE"/>
        <family val="2"/>
      </rPr>
      <t xml:space="preserve">Stavební úpravy objektu
Sokolovny Černovice
</t>
    </r>
    <r>
      <rPr>
        <b/>
        <sz val="13"/>
        <color indexed="60"/>
        <rFont val="Arial CE"/>
        <family val="2"/>
      </rPr>
      <t>Etapa II</t>
    </r>
  </si>
  <si>
    <t>Strojovna bude ponechána stávající z etapy I.</t>
  </si>
  <si>
    <t>10/600/500-VK</t>
  </si>
  <si>
    <t>21/600/1200-VK</t>
  </si>
  <si>
    <t>22/400/1800-VK</t>
  </si>
  <si>
    <t>22/600/1000-VK</t>
  </si>
  <si>
    <t>KLCM1820×600</t>
  </si>
  <si>
    <t>Termostatická hlavice k ventilu s vestavěným čidlem</t>
  </si>
  <si>
    <t>Kotvicí zařízení pro výše uvedené
Měděné potrubí</t>
  </si>
  <si>
    <t>Drážky do stěn pro vedení potrubí</t>
  </si>
  <si>
    <t>Drážky do stávající části konstrukce podlah</t>
  </si>
  <si>
    <t>Oprava povrchů po prostupech a drážkách</t>
  </si>
  <si>
    <t>MaR kompletní dodávka a montáž kompletního zařízení,směšovacího uzlu, oživení, kabeláže, čidel,  zprovoznění celého systému dle specifikace v TZ a dílenské dokumentace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</si>
</sst>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2">
    <font>
      <sz val="10"/>
      <name val="Arial CE"/>
      <family val="2"/>
    </font>
    <font>
      <sz val="10"/>
      <name val="Arial"/>
      <family val="0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37"/>
      <name val="Arial CE"/>
      <family val="2"/>
    </font>
    <font>
      <b/>
      <sz val="10"/>
      <color indexed="9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b/>
      <sz val="24"/>
      <color indexed="8"/>
      <name val="Arial CE"/>
      <family val="2"/>
    </font>
    <font>
      <sz val="10"/>
      <color indexed="19"/>
      <name val="Arial CE"/>
      <family val="2"/>
    </font>
    <font>
      <sz val="10"/>
      <color indexed="63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b/>
      <sz val="13"/>
      <color indexed="60"/>
      <name val="Arial CE"/>
      <family val="2"/>
    </font>
    <font>
      <b/>
      <u val="single"/>
      <sz val="11"/>
      <name val="Arial CE"/>
      <family val="2"/>
    </font>
    <font>
      <u val="single"/>
      <sz val="11"/>
      <name val="Arial CE"/>
      <family val="2"/>
    </font>
    <font>
      <b/>
      <u val="single"/>
      <sz val="11"/>
      <color indexed="12"/>
      <name val="Arial CE"/>
      <family val="2"/>
    </font>
    <font>
      <b/>
      <u val="single"/>
      <sz val="9"/>
      <color indexed="8"/>
      <name val="Arial CE"/>
      <family val="2"/>
    </font>
    <font>
      <b/>
      <u val="single"/>
      <sz val="9"/>
      <name val="Arial CE"/>
      <family val="2"/>
    </font>
    <font>
      <b/>
      <u val="single"/>
      <sz val="9"/>
      <color indexed="12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b/>
      <i/>
      <sz val="9"/>
      <name val="Arial CE"/>
      <family val="2"/>
    </font>
    <font>
      <b/>
      <u val="single"/>
      <sz val="9"/>
      <color indexed="10"/>
      <name val="Arial CE"/>
      <family val="2"/>
    </font>
    <font>
      <sz val="9"/>
      <color indexed="8"/>
      <name val="Arial CE"/>
      <family val="2"/>
    </font>
    <font>
      <vertAlign val="superscript"/>
      <sz val="9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sz val="9"/>
      <color indexed="53"/>
      <name val="Arial CE"/>
      <family val="2"/>
    </font>
    <font>
      <b/>
      <sz val="9"/>
      <color indexed="8"/>
      <name val="Arial CE"/>
      <family val="2"/>
    </font>
    <font>
      <sz val="9"/>
      <color indexed="10"/>
      <name val="Lucida Sans Unicode"/>
      <family val="2"/>
    </font>
    <font>
      <i/>
      <sz val="9"/>
      <color indexed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59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6" applyNumberFormat="0" applyAlignment="0" applyProtection="0"/>
    <xf numFmtId="0" fontId="12" fillId="28" borderId="6" applyNumberFormat="0" applyAlignment="0" applyProtection="0"/>
    <xf numFmtId="0" fontId="0" fillId="30" borderId="7" applyNumberFormat="0" applyFont="0" applyAlignment="0" applyProtection="0"/>
    <xf numFmtId="9" fontId="1" fillId="0" borderId="0" applyFill="0" applyBorder="0" applyAlignment="0" applyProtection="0"/>
    <xf numFmtId="0" fontId="65" fillId="0" borderId="8" applyNumberFormat="0" applyFill="0" applyAlignment="0" applyProtection="0"/>
    <xf numFmtId="0" fontId="6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  <xf numFmtId="0" fontId="69" fillId="33" borderId="9" applyNumberFormat="0" applyAlignment="0" applyProtection="0"/>
    <xf numFmtId="0" fontId="70" fillId="33" borderId="10" applyNumberFormat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</cellStyleXfs>
  <cellXfs count="99">
    <xf numFmtId="0" fontId="0" fillId="0" borderId="0" xfId="0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4" fillId="40" borderId="12" xfId="0" applyFont="1" applyFill="1" applyBorder="1" applyAlignment="1">
      <alignment horizontal="center" wrapText="1"/>
    </xf>
    <xf numFmtId="0" fontId="14" fillId="40" borderId="13" xfId="0" applyFont="1" applyFill="1" applyBorder="1" applyAlignment="1">
      <alignment horizontal="center" wrapText="1"/>
    </xf>
    <xf numFmtId="3" fontId="14" fillId="40" borderId="13" xfId="0" applyNumberFormat="1" applyFont="1" applyFill="1" applyBorder="1" applyAlignment="1">
      <alignment horizontal="center" wrapText="1"/>
    </xf>
    <xf numFmtId="0" fontId="14" fillId="40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0" fontId="14" fillId="0" borderId="15" xfId="0" applyFont="1" applyBorder="1" applyAlignment="1">
      <alignment/>
    </xf>
    <xf numFmtId="0" fontId="20" fillId="0" borderId="11" xfId="0" applyFont="1" applyBorder="1" applyAlignment="1">
      <alignment/>
    </xf>
    <xf numFmtId="0" fontId="16" fillId="0" borderId="11" xfId="0" applyFont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7" xfId="0" applyNumberFormat="1" applyFont="1" applyBorder="1" applyAlignment="1">
      <alignment horizontal="right"/>
    </xf>
    <xf numFmtId="3" fontId="22" fillId="0" borderId="18" xfId="0" applyNumberFormat="1" applyFont="1" applyBorder="1" applyAlignment="1">
      <alignment horizontal="right"/>
    </xf>
    <xf numFmtId="0" fontId="14" fillId="0" borderId="19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/>
    </xf>
    <xf numFmtId="3" fontId="13" fillId="0" borderId="17" xfId="0" applyNumberFormat="1" applyFont="1" applyBorder="1" applyAlignment="1">
      <alignment horizontal="right"/>
    </xf>
    <xf numFmtId="3" fontId="25" fillId="0" borderId="18" xfId="0" applyNumberFormat="1" applyFont="1" applyBorder="1" applyAlignment="1">
      <alignment horizontal="right"/>
    </xf>
    <xf numFmtId="0" fontId="13" fillId="0" borderId="19" xfId="0" applyFont="1" applyBorder="1" applyAlignment="1">
      <alignment/>
    </xf>
    <xf numFmtId="0" fontId="26" fillId="0" borderId="0" xfId="0" applyFont="1" applyAlignment="1">
      <alignment/>
    </xf>
    <xf numFmtId="0" fontId="13" fillId="0" borderId="11" xfId="0" applyNumberFormat="1" applyFont="1" applyFill="1" applyBorder="1" applyAlignment="1">
      <alignment/>
    </xf>
    <xf numFmtId="0" fontId="27" fillId="0" borderId="11" xfId="0" applyFont="1" applyFill="1" applyBorder="1" applyAlignment="1">
      <alignment horizontal="right"/>
    </xf>
    <xf numFmtId="3" fontId="27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right"/>
    </xf>
    <xf numFmtId="0" fontId="13" fillId="0" borderId="19" xfId="0" applyFont="1" applyFill="1" applyBorder="1" applyAlignment="1">
      <alignment/>
    </xf>
    <xf numFmtId="2" fontId="13" fillId="0" borderId="0" xfId="0" applyNumberFormat="1" applyFont="1" applyAlignment="1">
      <alignment/>
    </xf>
    <xf numFmtId="0" fontId="13" fillId="40" borderId="11" xfId="0" applyFont="1" applyFill="1" applyBorder="1" applyAlignment="1">
      <alignment/>
    </xf>
    <xf numFmtId="0" fontId="13" fillId="40" borderId="11" xfId="0" applyFont="1" applyFill="1" applyBorder="1" applyAlignment="1">
      <alignment horizontal="right"/>
    </xf>
    <xf numFmtId="3" fontId="13" fillId="40" borderId="11" xfId="0" applyNumberFormat="1" applyFont="1" applyFill="1" applyBorder="1" applyAlignment="1">
      <alignment horizontal="right"/>
    </xf>
    <xf numFmtId="0" fontId="26" fillId="41" borderId="0" xfId="0" applyFont="1" applyFill="1" applyAlignment="1">
      <alignment horizontal="center"/>
    </xf>
    <xf numFmtId="0" fontId="27" fillId="0" borderId="11" xfId="0" applyFont="1" applyFill="1" applyBorder="1" applyAlignment="1">
      <alignment/>
    </xf>
    <xf numFmtId="0" fontId="13" fillId="0" borderId="0" xfId="0" applyFont="1" applyFill="1" applyAlignment="1">
      <alignment/>
    </xf>
    <xf numFmtId="0" fontId="24" fillId="0" borderId="11" xfId="0" applyFont="1" applyFill="1" applyBorder="1" applyAlignment="1">
      <alignment/>
    </xf>
    <xf numFmtId="3" fontId="28" fillId="0" borderId="18" xfId="0" applyNumberFormat="1" applyFont="1" applyFill="1" applyBorder="1" applyAlignment="1">
      <alignment horizontal="right"/>
    </xf>
    <xf numFmtId="0" fontId="29" fillId="0" borderId="11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horizontal="right"/>
    </xf>
    <xf numFmtId="0" fontId="18" fillId="0" borderId="19" xfId="0" applyFont="1" applyFill="1" applyBorder="1" applyAlignment="1">
      <alignment horizontal="center"/>
    </xf>
    <xf numFmtId="0" fontId="13" fillId="20" borderId="11" xfId="0" applyFont="1" applyFill="1" applyBorder="1" applyAlignment="1">
      <alignment wrapText="1"/>
    </xf>
    <xf numFmtId="0" fontId="13" fillId="20" borderId="11" xfId="0" applyFont="1" applyFill="1" applyBorder="1" applyAlignment="1">
      <alignment horizontal="right"/>
    </xf>
    <xf numFmtId="3" fontId="13" fillId="20" borderId="11" xfId="0" applyNumberFormat="1" applyFont="1" applyFill="1" applyBorder="1" applyAlignment="1">
      <alignment horizontal="right"/>
    </xf>
    <xf numFmtId="0" fontId="13" fillId="20" borderId="19" xfId="0" applyFont="1" applyFill="1" applyBorder="1" applyAlignment="1">
      <alignment/>
    </xf>
    <xf numFmtId="3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13" fillId="0" borderId="11" xfId="0" applyNumberFormat="1" applyFont="1" applyFill="1" applyBorder="1" applyAlignment="1">
      <alignment wrapText="1"/>
    </xf>
    <xf numFmtId="0" fontId="13" fillId="0" borderId="11" xfId="0" applyFont="1" applyBorder="1" applyAlignment="1">
      <alignment wrapText="1"/>
    </xf>
    <xf numFmtId="0" fontId="0" fillId="0" borderId="0" xfId="0" applyFill="1" applyAlignment="1">
      <alignment/>
    </xf>
    <xf numFmtId="0" fontId="33" fillId="0" borderId="11" xfId="0" applyFont="1" applyBorder="1" applyAlignment="1">
      <alignment/>
    </xf>
    <xf numFmtId="0" fontId="34" fillId="0" borderId="0" xfId="0" applyFont="1" applyFill="1" applyAlignment="1">
      <alignment/>
    </xf>
    <xf numFmtId="0" fontId="30" fillId="0" borderId="11" xfId="0" applyFont="1" applyBorder="1" applyAlignment="1">
      <alignment wrapText="1"/>
    </xf>
    <xf numFmtId="0" fontId="27" fillId="0" borderId="11" xfId="0" applyFont="1" applyBorder="1" applyAlignment="1">
      <alignment/>
    </xf>
    <xf numFmtId="0" fontId="30" fillId="0" borderId="11" xfId="0" applyFont="1" applyFill="1" applyBorder="1" applyAlignment="1">
      <alignment wrapText="1"/>
    </xf>
    <xf numFmtId="3" fontId="30" fillId="0" borderId="11" xfId="0" applyNumberFormat="1" applyFont="1" applyFill="1" applyBorder="1" applyAlignment="1">
      <alignment horizontal="right"/>
    </xf>
    <xf numFmtId="1" fontId="13" fillId="0" borderId="11" xfId="0" applyNumberFormat="1" applyFont="1" applyFill="1" applyBorder="1" applyAlignment="1">
      <alignment wrapText="1"/>
    </xf>
    <xf numFmtId="0" fontId="27" fillId="0" borderId="11" xfId="0" applyFont="1" applyBorder="1" applyAlignment="1">
      <alignment horizontal="right"/>
    </xf>
    <xf numFmtId="3" fontId="27" fillId="0" borderId="11" xfId="0" applyNumberFormat="1" applyFont="1" applyBorder="1" applyAlignment="1">
      <alignment horizontal="right"/>
    </xf>
    <xf numFmtId="3" fontId="28" fillId="0" borderId="18" xfId="0" applyNumberFormat="1" applyFont="1" applyBorder="1" applyAlignment="1">
      <alignment horizontal="right"/>
    </xf>
    <xf numFmtId="0" fontId="26" fillId="0" borderId="11" xfId="0" applyFont="1" applyBorder="1" applyAlignment="1">
      <alignment/>
    </xf>
    <xf numFmtId="0" fontId="24" fillId="0" borderId="11" xfId="0" applyFont="1" applyFill="1" applyBorder="1" applyAlignment="1">
      <alignment wrapText="1"/>
    </xf>
    <xf numFmtId="164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3" fontId="28" fillId="0" borderId="11" xfId="0" applyNumberFormat="1" applyFont="1" applyBorder="1" applyAlignment="1">
      <alignment horizontal="right"/>
    </xf>
    <xf numFmtId="0" fontId="26" fillId="42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wrapText="1"/>
    </xf>
    <xf numFmtId="0" fontId="30" fillId="0" borderId="11" xfId="0" applyFont="1" applyFill="1" applyBorder="1" applyAlignment="1">
      <alignment horizontal="right"/>
    </xf>
    <xf numFmtId="0" fontId="35" fillId="0" borderId="11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horizontal="right"/>
    </xf>
    <xf numFmtId="3" fontId="30" fillId="0" borderId="11" xfId="0" applyNumberFormat="1" applyFont="1" applyBorder="1" applyAlignment="1">
      <alignment horizontal="right"/>
    </xf>
    <xf numFmtId="0" fontId="36" fillId="0" borderId="11" xfId="0" applyFont="1" applyFill="1" applyBorder="1" applyAlignment="1">
      <alignment/>
    </xf>
    <xf numFmtId="0" fontId="37" fillId="0" borderId="11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2" fillId="0" borderId="11" xfId="0" applyFont="1" applyFill="1" applyBorder="1" applyAlignment="1">
      <alignment wrapText="1"/>
    </xf>
    <xf numFmtId="0" fontId="15" fillId="0" borderId="20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43" borderId="16" xfId="0" applyFont="1" applyFill="1" applyBorder="1" applyAlignment="1">
      <alignment horizontal="left" vertical="center" wrapText="1"/>
    </xf>
    <xf numFmtId="49" fontId="15" fillId="0" borderId="16" xfId="0" applyNumberFormat="1" applyFont="1" applyBorder="1" applyAlignment="1">
      <alignment/>
    </xf>
    <xf numFmtId="0" fontId="13" fillId="0" borderId="1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6" fillId="42" borderId="11" xfId="0" applyFont="1" applyFill="1" applyBorder="1" applyAlignment="1">
      <alignment horizontal="left" vertical="center" wrapText="1"/>
    </xf>
    <xf numFmtId="0" fontId="32" fillId="44" borderId="11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right"/>
    </xf>
    <xf numFmtId="0" fontId="13" fillId="0" borderId="11" xfId="0" applyFont="1" applyBorder="1" applyAlignment="1">
      <alignment wrapText="1"/>
    </xf>
  </cellXfs>
  <cellStyles count="7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Celkem" xfId="43"/>
    <cellStyle name="Comma" xfId="44"/>
    <cellStyle name="Comma [0]" xfId="45"/>
    <cellStyle name="Error 1" xfId="46"/>
    <cellStyle name="Error 2" xfId="47"/>
    <cellStyle name="Footnote 1" xfId="48"/>
    <cellStyle name="Footnote 2" xfId="49"/>
    <cellStyle name="Good 1" xfId="50"/>
    <cellStyle name="Good 2" xfId="51"/>
    <cellStyle name="Heading 1 1" xfId="52"/>
    <cellStyle name="Heading 1 2" xfId="53"/>
    <cellStyle name="Heading 2 1" xfId="54"/>
    <cellStyle name="Heading 2 2" xfId="55"/>
    <cellStyle name="Heading 3" xfId="56"/>
    <cellStyle name="Heading 4" xfId="57"/>
    <cellStyle name="Chybně" xfId="58"/>
    <cellStyle name="Kontrolní buňka" xfId="59"/>
    <cellStyle name="Currency" xfId="60"/>
    <cellStyle name="Currency [0]" xfId="61"/>
    <cellStyle name="Nadpis 1" xfId="62"/>
    <cellStyle name="Nadpis 2" xfId="63"/>
    <cellStyle name="Nadpis 3" xfId="64"/>
    <cellStyle name="Nadpis 4" xfId="65"/>
    <cellStyle name="Název" xfId="66"/>
    <cellStyle name="Neutral 1" xfId="67"/>
    <cellStyle name="Neutral 2" xfId="68"/>
    <cellStyle name="Neutrální" xfId="69"/>
    <cellStyle name="Note 1" xfId="70"/>
    <cellStyle name="Note 2" xfId="71"/>
    <cellStyle name="Poznámka" xfId="72"/>
    <cellStyle name="Percent" xfId="73"/>
    <cellStyle name="Propojená buňka" xfId="74"/>
    <cellStyle name="Správně" xfId="75"/>
    <cellStyle name="Status 1" xfId="76"/>
    <cellStyle name="Status 2" xfId="77"/>
    <cellStyle name="Text 1" xfId="78"/>
    <cellStyle name="Text 2" xfId="79"/>
    <cellStyle name="Text upozornění" xfId="80"/>
    <cellStyle name="Vstup" xfId="81"/>
    <cellStyle name="Výpočet" xfId="82"/>
    <cellStyle name="Výstup" xfId="83"/>
    <cellStyle name="Vysvětlující text" xfId="84"/>
    <cellStyle name="Warning 1" xfId="85"/>
    <cellStyle name="Warning 2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DAB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L362"/>
  <sheetViews>
    <sheetView zoomScale="90" zoomScaleNormal="90" zoomScalePageLayoutView="0" workbookViewId="0" topLeftCell="A1">
      <selection activeCell="A34" sqref="A34"/>
    </sheetView>
  </sheetViews>
  <sheetFormatPr defaultColWidth="9.00390625" defaultRowHeight="14.25" customHeight="1"/>
  <cols>
    <col min="1" max="1" width="44.125" style="1" customWidth="1"/>
    <col min="2" max="2" width="7.625" style="2" customWidth="1"/>
    <col min="3" max="3" width="7.625" style="3" customWidth="1"/>
    <col min="4" max="4" width="10.625" style="3" customWidth="1"/>
    <col min="5" max="5" width="12.625" style="3" customWidth="1"/>
    <col min="6" max="6" width="11.625" style="4" customWidth="1"/>
    <col min="7" max="8" width="9.00390625" style="5" customWidth="1"/>
    <col min="9" max="9" width="9.00390625" style="5" hidden="1" customWidth="1"/>
    <col min="10" max="16384" width="9.125" style="5" customWidth="1"/>
  </cols>
  <sheetData>
    <row r="1" spans="1:8" s="6" customFormat="1" ht="12.75" customHeight="1">
      <c r="A1" s="88" t="s">
        <v>0</v>
      </c>
      <c r="B1" s="88"/>
      <c r="C1" s="88"/>
      <c r="D1" s="88"/>
      <c r="E1" s="88"/>
      <c r="F1" s="88"/>
      <c r="H1" s="7"/>
    </row>
    <row r="2" spans="1:6" ht="12.75" customHeight="1">
      <c r="A2" s="89" t="s">
        <v>1</v>
      </c>
      <c r="B2" s="89"/>
      <c r="C2" s="89"/>
      <c r="D2" s="89"/>
      <c r="E2" s="89"/>
      <c r="F2" s="89"/>
    </row>
    <row r="3" spans="1:8" s="6" customFormat="1" ht="12.75" customHeight="1">
      <c r="A3" s="90" t="s">
        <v>2</v>
      </c>
      <c r="B3" s="90"/>
      <c r="C3" s="90"/>
      <c r="D3" s="90"/>
      <c r="E3" s="90"/>
      <c r="F3" s="90"/>
      <c r="H3" s="7"/>
    </row>
    <row r="4" spans="1:8" s="6" customFormat="1" ht="12.75" customHeight="1">
      <c r="A4" s="89" t="s">
        <v>3</v>
      </c>
      <c r="B4" s="89"/>
      <c r="C4" s="89"/>
      <c r="D4" s="89"/>
      <c r="E4" s="89"/>
      <c r="F4" s="89"/>
      <c r="H4" s="7"/>
    </row>
    <row r="5" spans="1:8" s="6" customFormat="1" ht="12.75" customHeight="1">
      <c r="A5" s="91" t="s">
        <v>4</v>
      </c>
      <c r="B5" s="91"/>
      <c r="C5" s="91"/>
      <c r="D5" s="91"/>
      <c r="E5" s="91"/>
      <c r="F5" s="91"/>
      <c r="H5" s="7"/>
    </row>
    <row r="6" spans="1:8" s="6" customFormat="1" ht="12.75" customHeight="1">
      <c r="A6" s="89"/>
      <c r="B6" s="89"/>
      <c r="C6" s="89"/>
      <c r="D6" s="89"/>
      <c r="E6" s="89"/>
      <c r="F6" s="89"/>
      <c r="H6" s="7"/>
    </row>
    <row r="7" spans="1:8" s="8" customFormat="1" ht="12.75" customHeight="1">
      <c r="A7" s="92" t="s">
        <v>5</v>
      </c>
      <c r="B7" s="92"/>
      <c r="C7" s="92"/>
      <c r="D7" s="92"/>
      <c r="E7" s="92"/>
      <c r="F7" s="92"/>
      <c r="H7" s="9"/>
    </row>
    <row r="8" spans="1:8" s="8" customFormat="1" ht="15.75" customHeight="1">
      <c r="A8" s="93" t="s">
        <v>6</v>
      </c>
      <c r="B8" s="93"/>
      <c r="C8" s="93"/>
      <c r="D8" s="93"/>
      <c r="E8" s="93"/>
      <c r="F8" s="93"/>
      <c r="H8" s="9"/>
    </row>
    <row r="9" spans="1:6" ht="12.75" customHeight="1">
      <c r="A9" s="94"/>
      <c r="B9" s="94"/>
      <c r="C9" s="94"/>
      <c r="D9" s="94"/>
      <c r="E9" s="94"/>
      <c r="F9" s="94"/>
    </row>
    <row r="10" spans="1:6" s="14" customFormat="1" ht="21" customHeight="1">
      <c r="A10" s="10" t="s">
        <v>7</v>
      </c>
      <c r="B10" s="11" t="s">
        <v>8</v>
      </c>
      <c r="C10" s="12" t="s">
        <v>9</v>
      </c>
      <c r="D10" s="12" t="s">
        <v>10</v>
      </c>
      <c r="E10" s="12" t="s">
        <v>11</v>
      </c>
      <c r="F10" s="13" t="s">
        <v>12</v>
      </c>
    </row>
    <row r="11" spans="1:6" ht="12.75" customHeight="1">
      <c r="A11" s="15"/>
      <c r="B11" s="16"/>
      <c r="C11" s="17"/>
      <c r="D11" s="17"/>
      <c r="E11" s="18"/>
      <c r="F11" s="19"/>
    </row>
    <row r="12" spans="1:8" s="6" customFormat="1" ht="27" customHeight="1">
      <c r="A12" s="20" t="s">
        <v>13</v>
      </c>
      <c r="B12" s="21"/>
      <c r="C12" s="22"/>
      <c r="D12" s="23"/>
      <c r="E12" s="24">
        <f>E15+E27</f>
        <v>0</v>
      </c>
      <c r="F12" s="25" t="s">
        <v>14</v>
      </c>
      <c r="H12" s="7"/>
    </row>
    <row r="13" spans="1:5" ht="12.75" customHeight="1">
      <c r="A13" s="26" t="s">
        <v>15</v>
      </c>
      <c r="E13" s="17"/>
    </row>
    <row r="14" ht="12.75" customHeight="1">
      <c r="E14" s="18"/>
    </row>
    <row r="15" spans="1:8" s="31" customFormat="1" ht="12.75" customHeight="1">
      <c r="A15" s="27" t="s">
        <v>16</v>
      </c>
      <c r="B15" s="2"/>
      <c r="C15" s="3"/>
      <c r="D15" s="28"/>
      <c r="E15" s="29">
        <f>SUM(E16:E26)</f>
        <v>0</v>
      </c>
      <c r="F15" s="30" t="s">
        <v>14</v>
      </c>
      <c r="H15" s="5"/>
    </row>
    <row r="16" spans="1:9" s="31" customFormat="1" ht="12.75" customHeight="1">
      <c r="A16" s="32" t="str">
        <f>A37</f>
        <v>STROJOVNA</v>
      </c>
      <c r="B16" s="33"/>
      <c r="C16" s="34"/>
      <c r="D16" s="35"/>
      <c r="E16" s="36">
        <f>E37</f>
        <v>0</v>
      </c>
      <c r="F16" s="37"/>
      <c r="H16" s="38"/>
      <c r="I16" s="5"/>
    </row>
    <row r="17" spans="1:9" s="31" customFormat="1" ht="12.75" customHeight="1">
      <c r="A17" s="32" t="str">
        <f>A83</f>
        <v>ODVOD SPALIN / PŘÍVOD VZDUCHU</v>
      </c>
      <c r="B17" s="33"/>
      <c r="C17" s="34"/>
      <c r="D17" s="35"/>
      <c r="E17" s="36">
        <f>E83</f>
        <v>0</v>
      </c>
      <c r="F17" s="37"/>
      <c r="H17" s="38"/>
      <c r="I17" s="5"/>
    </row>
    <row r="18" spans="1:9" s="31" customFormat="1" ht="12.75" customHeight="1">
      <c r="A18" s="1" t="str">
        <f>A95</f>
        <v>OTOPNÁ TĚLESA</v>
      </c>
      <c r="B18" s="33"/>
      <c r="C18" s="34"/>
      <c r="D18" s="35"/>
      <c r="E18" s="36">
        <f>E95</f>
        <v>0</v>
      </c>
      <c r="F18" s="37"/>
      <c r="H18" s="38"/>
      <c r="I18" s="5"/>
    </row>
    <row r="19" spans="1:8" s="31" customFormat="1" ht="12.75" customHeight="1">
      <c r="A19" s="1" t="str">
        <f>A132</f>
        <v>ARMATURY</v>
      </c>
      <c r="B19" s="33"/>
      <c r="C19" s="34"/>
      <c r="D19" s="35"/>
      <c r="E19" s="36">
        <f>E132</f>
        <v>0</v>
      </c>
      <c r="F19" s="37"/>
      <c r="H19" s="38"/>
    </row>
    <row r="20" spans="1:8" ht="12.75" customHeight="1">
      <c r="A20" s="1" t="str">
        <f>A203</f>
        <v>ROZVOD POTRUBÍ</v>
      </c>
      <c r="E20" s="36">
        <f>E203</f>
        <v>0</v>
      </c>
      <c r="F20" s="37"/>
      <c r="H20" s="38"/>
    </row>
    <row r="21" spans="1:8" ht="12.75" customHeight="1">
      <c r="A21" s="1" t="str">
        <f>A227</f>
        <v>IZOLACE TEPELNÉ</v>
      </c>
      <c r="E21" s="36">
        <f>E227</f>
        <v>0</v>
      </c>
      <c r="F21" s="1"/>
      <c r="H21" s="38"/>
    </row>
    <row r="22" spans="1:8" ht="12.75" customHeight="1">
      <c r="A22" s="1" t="str">
        <f>A252</f>
        <v>DOPLŇKOVÉ KONSTRUKCE A NÁTĚRY</v>
      </c>
      <c r="E22" s="36">
        <f>E252</f>
        <v>0</v>
      </c>
      <c r="F22" s="1"/>
      <c r="H22" s="38"/>
    </row>
    <row r="23" spans="1:8" ht="12.75" customHeight="1">
      <c r="A23" s="1" t="str">
        <f>A272</f>
        <v>ZPROVOZNĚNÍ A MONTÁŽ</v>
      </c>
      <c r="E23" s="36">
        <f>E272</f>
        <v>0</v>
      </c>
      <c r="F23" s="1"/>
      <c r="H23" s="38"/>
    </row>
    <row r="24" spans="1:8" ht="12.75" customHeight="1">
      <c r="A24" s="1" t="str">
        <f>A283</f>
        <v>STAVEBNÍ ÚPRAVY</v>
      </c>
      <c r="E24" s="36">
        <f>E283</f>
        <v>0</v>
      </c>
      <c r="F24" s="1"/>
      <c r="H24" s="38"/>
    </row>
    <row r="25" spans="1:8" ht="12.75" customHeight="1">
      <c r="A25" s="1" t="str">
        <f>A303</f>
        <v>ELEKTRO; MĚŘENÍ A REGULACE</v>
      </c>
      <c r="E25" s="36">
        <f>E303</f>
        <v>0</v>
      </c>
      <c r="F25" s="1"/>
      <c r="H25" s="38"/>
    </row>
    <row r="26" ht="12.75" customHeight="1">
      <c r="F26" s="1"/>
    </row>
    <row r="27" spans="1:8" s="31" customFormat="1" ht="12.75" customHeight="1">
      <c r="A27" s="27" t="s">
        <v>17</v>
      </c>
      <c r="B27" s="2"/>
      <c r="C27" s="3"/>
      <c r="D27" s="3"/>
      <c r="E27" s="29">
        <f>SUM(E28:E34)</f>
        <v>0</v>
      </c>
      <c r="F27" s="30" t="s">
        <v>14</v>
      </c>
      <c r="H27" s="5"/>
    </row>
    <row r="28" spans="1:6" ht="12.75" customHeight="1">
      <c r="A28" s="1" t="s">
        <v>18</v>
      </c>
      <c r="B28" s="2" t="s">
        <v>19</v>
      </c>
      <c r="C28" s="3">
        <v>1</v>
      </c>
      <c r="E28" s="3">
        <f>C28*D28</f>
        <v>0</v>
      </c>
      <c r="F28" s="1"/>
    </row>
    <row r="29" spans="1:6" ht="12.75" customHeight="1">
      <c r="A29" s="1" t="s">
        <v>20</v>
      </c>
      <c r="B29" s="2" t="s">
        <v>19</v>
      </c>
      <c r="C29" s="3">
        <v>1</v>
      </c>
      <c r="E29" s="3">
        <f>C29*D29</f>
        <v>0</v>
      </c>
      <c r="F29" s="1"/>
    </row>
    <row r="30" spans="1:6" ht="12.75" customHeight="1">
      <c r="A30" s="1" t="s">
        <v>21</v>
      </c>
      <c r="B30" s="2" t="s">
        <v>19</v>
      </c>
      <c r="C30" s="3">
        <v>1</v>
      </c>
      <c r="E30" s="3">
        <v>0</v>
      </c>
      <c r="F30" s="1"/>
    </row>
    <row r="31" spans="1:6" ht="12.75" customHeight="1">
      <c r="A31" s="1" t="s">
        <v>22</v>
      </c>
      <c r="B31" s="2" t="s">
        <v>19</v>
      </c>
      <c r="C31" s="3">
        <v>1</v>
      </c>
      <c r="E31" s="3">
        <f>C31*D31</f>
        <v>0</v>
      </c>
      <c r="F31" s="1"/>
    </row>
    <row r="32" spans="1:6" ht="14.25" customHeight="1">
      <c r="A32" s="1" t="s">
        <v>23</v>
      </c>
      <c r="B32" s="2" t="s">
        <v>19</v>
      </c>
      <c r="C32" s="3">
        <v>1</v>
      </c>
      <c r="E32" s="3">
        <f>C32*D32</f>
        <v>0</v>
      </c>
      <c r="F32" s="1"/>
    </row>
    <row r="33" spans="1:6" ht="14.25" customHeight="1">
      <c r="A33" s="1" t="s">
        <v>24</v>
      </c>
      <c r="B33" s="2" t="s">
        <v>19</v>
      </c>
      <c r="C33" s="3">
        <v>1</v>
      </c>
      <c r="E33" s="3">
        <v>0</v>
      </c>
      <c r="F33" s="1"/>
    </row>
    <row r="34" spans="1:6" ht="61.5" customHeight="1">
      <c r="A34" s="98" t="s">
        <v>224</v>
      </c>
      <c r="B34" s="97" t="s">
        <v>19</v>
      </c>
      <c r="C34" s="3">
        <v>1</v>
      </c>
      <c r="E34" s="3">
        <v>0</v>
      </c>
      <c r="F34" s="1"/>
    </row>
    <row r="35" spans="1:9" ht="14.25" customHeight="1">
      <c r="A35" s="39"/>
      <c r="B35" s="40"/>
      <c r="C35" s="41"/>
      <c r="D35" s="41"/>
      <c r="E35" s="41"/>
      <c r="F35" s="39"/>
      <c r="I35" s="42">
        <v>1.32</v>
      </c>
    </row>
    <row r="36" spans="1:6" s="44" customFormat="1" ht="13.5" customHeight="1">
      <c r="A36" s="43"/>
      <c r="B36" s="33"/>
      <c r="C36" s="34"/>
      <c r="D36" s="35"/>
      <c r="E36" s="34"/>
      <c r="F36" s="43"/>
    </row>
    <row r="37" spans="1:6" ht="14.25" customHeight="1">
      <c r="A37" s="45" t="s">
        <v>25</v>
      </c>
      <c r="B37" s="33"/>
      <c r="C37" s="34"/>
      <c r="D37" s="35"/>
      <c r="E37" s="46">
        <f>SUM(E39:E80)</f>
        <v>0</v>
      </c>
      <c r="F37" s="37" t="s">
        <v>14</v>
      </c>
    </row>
    <row r="38" spans="1:6" ht="14.25" customHeight="1">
      <c r="A38" s="47"/>
      <c r="B38" s="33"/>
      <c r="C38" s="34"/>
      <c r="D38" s="35"/>
      <c r="E38" s="35"/>
      <c r="F38" s="48" t="s">
        <v>26</v>
      </c>
    </row>
    <row r="39" spans="1:9" ht="66" customHeight="1">
      <c r="A39" s="49" t="s">
        <v>27</v>
      </c>
      <c r="B39" s="50" t="s">
        <v>28</v>
      </c>
      <c r="C39" s="35">
        <v>2</v>
      </c>
      <c r="D39" s="35"/>
      <c r="E39" s="35">
        <f>C39*D39</f>
        <v>0</v>
      </c>
      <c r="F39" s="51">
        <v>1</v>
      </c>
      <c r="I39" s="35">
        <v>82000</v>
      </c>
    </row>
    <row r="40" spans="1:9" ht="14.25" customHeight="1">
      <c r="A40" s="45"/>
      <c r="B40" s="33"/>
      <c r="C40" s="34"/>
      <c r="D40" s="35"/>
      <c r="E40" s="35"/>
      <c r="F40" s="37"/>
      <c r="I40" s="35"/>
    </row>
    <row r="41" spans="1:9" ht="36.75" customHeight="1">
      <c r="A41" s="49" t="s">
        <v>29</v>
      </c>
      <c r="B41" s="50" t="s">
        <v>28</v>
      </c>
      <c r="C41" s="35">
        <v>1</v>
      </c>
      <c r="D41" s="35"/>
      <c r="E41" s="35">
        <f>C41*D41</f>
        <v>0</v>
      </c>
      <c r="F41" s="51">
        <v>2</v>
      </c>
      <c r="I41" s="35">
        <v>2400</v>
      </c>
    </row>
    <row r="42" spans="1:9" ht="14.25" customHeight="1">
      <c r="A42" s="49"/>
      <c r="B42" s="50"/>
      <c r="C42" s="35"/>
      <c r="D42" s="35"/>
      <c r="E42" s="35"/>
      <c r="F42" s="37"/>
      <c r="I42" s="35"/>
    </row>
    <row r="43" spans="1:9" ht="34.5" customHeight="1">
      <c r="A43" s="49" t="s">
        <v>30</v>
      </c>
      <c r="B43" s="50" t="s">
        <v>28</v>
      </c>
      <c r="C43" s="35">
        <v>1</v>
      </c>
      <c r="D43" s="35"/>
      <c r="E43" s="35">
        <f>C43*D43</f>
        <v>0</v>
      </c>
      <c r="F43" s="51">
        <v>3</v>
      </c>
      <c r="I43" s="35">
        <v>5200</v>
      </c>
    </row>
    <row r="44" spans="1:9" ht="14.25" customHeight="1">
      <c r="A44" s="49"/>
      <c r="B44" s="50"/>
      <c r="C44" s="35"/>
      <c r="D44" s="35"/>
      <c r="E44" s="35"/>
      <c r="F44" s="37"/>
      <c r="I44" s="35"/>
    </row>
    <row r="45" spans="1:9" ht="44.25" customHeight="1">
      <c r="A45" s="49" t="s">
        <v>31</v>
      </c>
      <c r="B45" s="50" t="s">
        <v>28</v>
      </c>
      <c r="C45" s="35">
        <v>1</v>
      </c>
      <c r="D45" s="35"/>
      <c r="E45" s="35">
        <f>C45*D45</f>
        <v>0</v>
      </c>
      <c r="F45" s="51" t="s">
        <v>32</v>
      </c>
      <c r="I45" s="35">
        <v>6900</v>
      </c>
    </row>
    <row r="46" spans="1:9" ht="14.25" customHeight="1">
      <c r="A46" s="49"/>
      <c r="B46" s="50"/>
      <c r="C46" s="35"/>
      <c r="D46" s="35"/>
      <c r="E46" s="35"/>
      <c r="F46" s="37"/>
      <c r="I46" s="35"/>
    </row>
    <row r="47" spans="1:9" ht="44.25" customHeight="1">
      <c r="A47" s="49" t="s">
        <v>33</v>
      </c>
      <c r="B47" s="50" t="s">
        <v>28</v>
      </c>
      <c r="C47" s="35">
        <v>1</v>
      </c>
      <c r="D47" s="35"/>
      <c r="E47" s="35">
        <f>C47*D47</f>
        <v>0</v>
      </c>
      <c r="F47" s="51" t="s">
        <v>34</v>
      </c>
      <c r="I47" s="35">
        <v>6400</v>
      </c>
    </row>
    <row r="48" spans="1:9" ht="14.25" customHeight="1">
      <c r="A48" s="49"/>
      <c r="B48" s="50"/>
      <c r="C48" s="35"/>
      <c r="D48" s="35"/>
      <c r="E48" s="35"/>
      <c r="F48" s="37"/>
      <c r="I48" s="35"/>
    </row>
    <row r="49" spans="1:9" ht="44.25" customHeight="1">
      <c r="A49" s="49" t="s">
        <v>35</v>
      </c>
      <c r="B49" s="50" t="s">
        <v>28</v>
      </c>
      <c r="C49" s="35">
        <v>1</v>
      </c>
      <c r="D49" s="35"/>
      <c r="E49" s="35">
        <f>C49*D49</f>
        <v>0</v>
      </c>
      <c r="F49" s="51">
        <v>5</v>
      </c>
      <c r="I49" s="35">
        <v>32000</v>
      </c>
    </row>
    <row r="50" spans="1:9" ht="14.25" customHeight="1">
      <c r="A50" s="49"/>
      <c r="B50" s="50"/>
      <c r="C50" s="35"/>
      <c r="D50" s="35"/>
      <c r="E50" s="35"/>
      <c r="F50" s="37"/>
      <c r="I50" s="35"/>
    </row>
    <row r="51" spans="1:9" ht="409.5" customHeight="1">
      <c r="A51" s="49" t="s">
        <v>36</v>
      </c>
      <c r="B51" s="50" t="s">
        <v>28</v>
      </c>
      <c r="C51" s="35">
        <v>1</v>
      </c>
      <c r="D51" s="35"/>
      <c r="E51" s="35">
        <f>C51*D51</f>
        <v>0</v>
      </c>
      <c r="F51" s="51">
        <v>6</v>
      </c>
      <c r="I51" s="35">
        <v>19300</v>
      </c>
    </row>
    <row r="52" spans="1:9" ht="18" customHeight="1">
      <c r="A52" s="49"/>
      <c r="B52" s="50"/>
      <c r="C52" s="35"/>
      <c r="D52" s="35"/>
      <c r="E52" s="35"/>
      <c r="F52" s="51"/>
      <c r="H52" s="44"/>
      <c r="I52" s="35"/>
    </row>
    <row r="53" spans="1:9" ht="18" customHeight="1">
      <c r="A53" s="49" t="s">
        <v>37</v>
      </c>
      <c r="B53" s="50" t="s">
        <v>28</v>
      </c>
      <c r="C53" s="35">
        <v>1</v>
      </c>
      <c r="D53" s="35"/>
      <c r="E53" s="35">
        <f>C53*D53</f>
        <v>0</v>
      </c>
      <c r="F53" s="51">
        <v>7</v>
      </c>
      <c r="H53" s="44"/>
      <c r="I53" s="35">
        <v>4200</v>
      </c>
    </row>
    <row r="54" spans="1:9" ht="18" customHeight="1">
      <c r="A54" s="49"/>
      <c r="B54" s="50"/>
      <c r="C54" s="35"/>
      <c r="D54" s="35"/>
      <c r="E54" s="35"/>
      <c r="F54" s="51"/>
      <c r="H54" s="44"/>
      <c r="I54" s="35"/>
    </row>
    <row r="55" spans="1:9" ht="34.5" customHeight="1">
      <c r="A55" s="49" t="s">
        <v>38</v>
      </c>
      <c r="B55" s="50" t="s">
        <v>28</v>
      </c>
      <c r="C55" s="35">
        <v>3</v>
      </c>
      <c r="D55" s="35"/>
      <c r="E55" s="35">
        <f>C55*D55</f>
        <v>0</v>
      </c>
      <c r="F55" s="51" t="s">
        <v>39</v>
      </c>
      <c r="I55" s="35">
        <v>7800</v>
      </c>
    </row>
    <row r="56" spans="1:9" ht="18" customHeight="1">
      <c r="A56" s="49"/>
      <c r="B56" s="50"/>
      <c r="C56" s="35"/>
      <c r="D56" s="35"/>
      <c r="E56" s="35"/>
      <c r="F56" s="51"/>
      <c r="I56" s="35"/>
    </row>
    <row r="57" spans="1:9" ht="34.5" customHeight="1">
      <c r="A57" s="49" t="s">
        <v>40</v>
      </c>
      <c r="B57" s="50" t="s">
        <v>28</v>
      </c>
      <c r="C57" s="35">
        <v>1</v>
      </c>
      <c r="D57" s="35"/>
      <c r="E57" s="35">
        <f>C57*D57</f>
        <v>0</v>
      </c>
      <c r="F57" s="51" t="s">
        <v>41</v>
      </c>
      <c r="I57" s="35">
        <v>6500</v>
      </c>
    </row>
    <row r="58" spans="1:9" ht="18" customHeight="1">
      <c r="A58" s="49"/>
      <c r="B58" s="50"/>
      <c r="C58" s="35"/>
      <c r="D58" s="35"/>
      <c r="E58" s="35"/>
      <c r="F58" s="51"/>
      <c r="I58" s="35"/>
    </row>
    <row r="59" spans="1:9" ht="34.5" customHeight="1">
      <c r="A59" s="49" t="s">
        <v>42</v>
      </c>
      <c r="B59" s="50" t="s">
        <v>28</v>
      </c>
      <c r="C59" s="35">
        <v>1</v>
      </c>
      <c r="D59" s="35"/>
      <c r="E59" s="35">
        <f>C59*D59</f>
        <v>0</v>
      </c>
      <c r="F59" s="51" t="s">
        <v>43</v>
      </c>
      <c r="I59" s="35">
        <v>6300</v>
      </c>
    </row>
    <row r="60" spans="1:9" ht="18" customHeight="1">
      <c r="A60" s="49"/>
      <c r="B60" s="50"/>
      <c r="C60" s="35"/>
      <c r="D60" s="35"/>
      <c r="E60" s="35"/>
      <c r="F60" s="51"/>
      <c r="I60" s="35"/>
    </row>
    <row r="61" spans="1:12" ht="34.5" customHeight="1">
      <c r="A61" s="49" t="s">
        <v>44</v>
      </c>
      <c r="B61" s="50" t="s">
        <v>28</v>
      </c>
      <c r="C61" s="35">
        <v>1</v>
      </c>
      <c r="D61" s="35"/>
      <c r="E61" s="35">
        <f>C61*D61</f>
        <v>0</v>
      </c>
      <c r="F61" s="51" t="s">
        <v>45</v>
      </c>
      <c r="I61" s="35">
        <v>7200</v>
      </c>
      <c r="L61" s="49"/>
    </row>
    <row r="62" spans="1:9" ht="18" customHeight="1">
      <c r="A62" s="49"/>
      <c r="B62" s="50"/>
      <c r="C62" s="35"/>
      <c r="D62" s="35"/>
      <c r="E62" s="35"/>
      <c r="F62" s="51"/>
      <c r="I62" s="35"/>
    </row>
    <row r="63" spans="1:9" ht="34.5" customHeight="1">
      <c r="A63" s="49" t="s">
        <v>46</v>
      </c>
      <c r="B63" s="50" t="s">
        <v>28</v>
      </c>
      <c r="C63" s="35">
        <v>1</v>
      </c>
      <c r="D63" s="35"/>
      <c r="E63" s="35">
        <f>C63*D63</f>
        <v>0</v>
      </c>
      <c r="F63" s="51" t="s">
        <v>47</v>
      </c>
      <c r="I63" s="35">
        <v>8500</v>
      </c>
    </row>
    <row r="64" spans="1:9" ht="18" customHeight="1">
      <c r="A64" s="49"/>
      <c r="B64" s="50"/>
      <c r="C64" s="35"/>
      <c r="D64" s="35"/>
      <c r="E64" s="35"/>
      <c r="F64" s="51"/>
      <c r="I64" s="35"/>
    </row>
    <row r="65" spans="1:9" ht="34.5" customHeight="1">
      <c r="A65" s="49" t="s">
        <v>48</v>
      </c>
      <c r="B65" s="50" t="s">
        <v>28</v>
      </c>
      <c r="C65" s="35">
        <v>1</v>
      </c>
      <c r="D65" s="35"/>
      <c r="E65" s="35">
        <f>C65*D65</f>
        <v>0</v>
      </c>
      <c r="F65" s="51" t="s">
        <v>49</v>
      </c>
      <c r="I65" s="35">
        <v>7200</v>
      </c>
    </row>
    <row r="66" spans="1:9" ht="18" customHeight="1">
      <c r="A66" s="49"/>
      <c r="B66" s="50"/>
      <c r="C66" s="35"/>
      <c r="D66" s="35"/>
      <c r="E66" s="35"/>
      <c r="F66" s="51"/>
      <c r="I66" s="35"/>
    </row>
    <row r="67" spans="1:12" ht="34.5" customHeight="1">
      <c r="A67" s="49" t="s">
        <v>50</v>
      </c>
      <c r="B67" s="50" t="s">
        <v>28</v>
      </c>
      <c r="C67" s="35">
        <v>1</v>
      </c>
      <c r="D67" s="35"/>
      <c r="E67" s="35">
        <f>C67*D67</f>
        <v>0</v>
      </c>
      <c r="F67" s="51" t="s">
        <v>51</v>
      </c>
      <c r="I67" s="35">
        <v>5400</v>
      </c>
      <c r="L67" s="49"/>
    </row>
    <row r="68" spans="1:9" ht="18" customHeight="1">
      <c r="A68" s="49"/>
      <c r="B68" s="50"/>
      <c r="C68" s="35"/>
      <c r="D68" s="35"/>
      <c r="E68" s="35"/>
      <c r="F68" s="51"/>
      <c r="I68" s="35"/>
    </row>
    <row r="69" spans="1:9" ht="34.5" customHeight="1">
      <c r="A69" s="49" t="s">
        <v>52</v>
      </c>
      <c r="B69" s="50" t="s">
        <v>28</v>
      </c>
      <c r="C69" s="35">
        <v>4</v>
      </c>
      <c r="D69" s="35"/>
      <c r="E69" s="35">
        <f>C69*D69</f>
        <v>0</v>
      </c>
      <c r="F69" s="51" t="s">
        <v>53</v>
      </c>
      <c r="I69" s="35">
        <v>5400</v>
      </c>
    </row>
    <row r="70" spans="1:9" ht="18" customHeight="1">
      <c r="A70" s="49"/>
      <c r="B70" s="50"/>
      <c r="C70" s="35"/>
      <c r="D70" s="35"/>
      <c r="E70" s="35"/>
      <c r="F70" s="51"/>
      <c r="I70" s="35"/>
    </row>
    <row r="71" spans="1:9" ht="34.5" customHeight="1">
      <c r="A71" s="49" t="s">
        <v>54</v>
      </c>
      <c r="B71" s="50" t="s">
        <v>28</v>
      </c>
      <c r="C71" s="35">
        <v>4</v>
      </c>
      <c r="D71" s="35"/>
      <c r="E71" s="35">
        <f>C71*D71</f>
        <v>0</v>
      </c>
      <c r="F71" s="51" t="s">
        <v>55</v>
      </c>
      <c r="I71" s="35">
        <v>5400</v>
      </c>
    </row>
    <row r="72" spans="1:9" ht="18" customHeight="1">
      <c r="A72" s="49"/>
      <c r="B72" s="50"/>
      <c r="C72" s="35"/>
      <c r="D72" s="35"/>
      <c r="E72" s="35"/>
      <c r="F72" s="51"/>
      <c r="I72" s="35"/>
    </row>
    <row r="73" spans="1:9" ht="23.25" customHeight="1">
      <c r="A73" s="49" t="s">
        <v>56</v>
      </c>
      <c r="B73" s="50" t="s">
        <v>28</v>
      </c>
      <c r="C73" s="35">
        <v>0</v>
      </c>
      <c r="D73" s="35"/>
      <c r="E73" s="35">
        <f>C73*D73</f>
        <v>0</v>
      </c>
      <c r="F73" s="51"/>
      <c r="I73" s="35"/>
    </row>
    <row r="74" spans="1:9" ht="18" customHeight="1">
      <c r="A74" s="49"/>
      <c r="B74" s="50"/>
      <c r="C74" s="35"/>
      <c r="D74" s="35"/>
      <c r="E74" s="35"/>
      <c r="F74" s="51"/>
      <c r="I74" s="35"/>
    </row>
    <row r="75" spans="1:9" ht="399" customHeight="1">
      <c r="A75" s="49" t="s">
        <v>57</v>
      </c>
      <c r="B75" s="50" t="s">
        <v>28</v>
      </c>
      <c r="C75" s="35">
        <v>1</v>
      </c>
      <c r="D75" s="35"/>
      <c r="E75" s="35">
        <f>C75*D75</f>
        <v>0</v>
      </c>
      <c r="F75" s="51"/>
      <c r="I75" s="35">
        <v>18100</v>
      </c>
    </row>
    <row r="76" spans="1:9" ht="18" customHeight="1">
      <c r="A76" s="49"/>
      <c r="B76" s="50"/>
      <c r="C76" s="35"/>
      <c r="D76" s="35"/>
      <c r="E76" s="35"/>
      <c r="F76" s="51"/>
      <c r="I76" s="35"/>
    </row>
    <row r="77" spans="1:9" ht="25.5" customHeight="1">
      <c r="A77" s="49" t="s">
        <v>58</v>
      </c>
      <c r="B77" s="50" t="s">
        <v>28</v>
      </c>
      <c r="C77" s="35">
        <v>1</v>
      </c>
      <c r="D77" s="35"/>
      <c r="E77" s="35">
        <f>C77*D77</f>
        <v>0</v>
      </c>
      <c r="F77" s="51"/>
      <c r="I77" s="35">
        <v>6800</v>
      </c>
    </row>
    <row r="78" spans="1:9" ht="18" customHeight="1">
      <c r="A78" s="49"/>
      <c r="B78" s="50"/>
      <c r="C78" s="35"/>
      <c r="D78" s="35"/>
      <c r="E78" s="35"/>
      <c r="F78" s="51"/>
      <c r="I78" s="35"/>
    </row>
    <row r="79" spans="1:9" ht="18" customHeight="1">
      <c r="A79" s="49" t="s">
        <v>59</v>
      </c>
      <c r="B79" s="50" t="s">
        <v>28</v>
      </c>
      <c r="C79" s="35">
        <v>1</v>
      </c>
      <c r="D79" s="35"/>
      <c r="E79" s="35">
        <f>C79*D79</f>
        <v>0</v>
      </c>
      <c r="F79" s="51"/>
      <c r="I79" s="35">
        <v>1250</v>
      </c>
    </row>
    <row r="80" spans="1:9" ht="18" customHeight="1">
      <c r="A80" s="49"/>
      <c r="B80" s="50"/>
      <c r="C80" s="35"/>
      <c r="D80" s="35"/>
      <c r="E80" s="35"/>
      <c r="F80" s="51"/>
      <c r="I80" s="35"/>
    </row>
    <row r="81" spans="1:9" ht="3" customHeight="1">
      <c r="A81" s="52"/>
      <c r="B81" s="53"/>
      <c r="C81" s="54"/>
      <c r="D81" s="54"/>
      <c r="E81" s="54"/>
      <c r="F81" s="55"/>
      <c r="I81" s="54"/>
    </row>
    <row r="82" spans="1:9" ht="14.25" customHeight="1">
      <c r="A82" s="43"/>
      <c r="B82" s="33"/>
      <c r="C82" s="34"/>
      <c r="D82" s="35"/>
      <c r="E82" s="35"/>
      <c r="F82" s="37"/>
      <c r="I82" s="35"/>
    </row>
    <row r="83" spans="1:9" ht="14.25" customHeight="1">
      <c r="A83" s="45" t="s">
        <v>60</v>
      </c>
      <c r="B83" s="50"/>
      <c r="C83" s="35"/>
      <c r="D83" s="35"/>
      <c r="E83" s="46">
        <f>SUM(E85:E91)</f>
        <v>0</v>
      </c>
      <c r="F83" s="37" t="s">
        <v>14</v>
      </c>
      <c r="I83" s="35"/>
    </row>
    <row r="84" spans="1:9" ht="14.25" customHeight="1">
      <c r="A84" s="45"/>
      <c r="B84" s="50"/>
      <c r="C84" s="35"/>
      <c r="D84" s="35"/>
      <c r="E84" s="56"/>
      <c r="F84" s="37"/>
      <c r="I84" s="35"/>
    </row>
    <row r="85" spans="1:9" ht="87" customHeight="1">
      <c r="A85" s="49" t="s">
        <v>61</v>
      </c>
      <c r="B85" s="50" t="s">
        <v>28</v>
      </c>
      <c r="C85" s="35">
        <v>2</v>
      </c>
      <c r="D85" s="35"/>
      <c r="E85" s="35">
        <f>C85*D85</f>
        <v>0</v>
      </c>
      <c r="F85" s="37"/>
      <c r="H85" s="44"/>
      <c r="I85" s="35">
        <v>6900</v>
      </c>
    </row>
    <row r="86" spans="1:9" ht="14.25" customHeight="1">
      <c r="A86" s="49"/>
      <c r="B86" s="50"/>
      <c r="C86" s="35"/>
      <c r="D86" s="35"/>
      <c r="E86" s="35"/>
      <c r="F86" s="37"/>
      <c r="I86" s="35"/>
    </row>
    <row r="87" spans="1:9" ht="14.25" customHeight="1">
      <c r="A87" s="49" t="s">
        <v>62</v>
      </c>
      <c r="B87" s="50" t="s">
        <v>28</v>
      </c>
      <c r="C87" s="35">
        <v>1</v>
      </c>
      <c r="D87" s="35"/>
      <c r="E87" s="35">
        <f>C87*D87</f>
        <v>0</v>
      </c>
      <c r="F87" s="37"/>
      <c r="H87" s="44"/>
      <c r="I87" s="35">
        <v>3600</v>
      </c>
    </row>
    <row r="88" spans="1:9" ht="14.25" customHeight="1">
      <c r="A88" s="49"/>
      <c r="B88" s="50"/>
      <c r="C88" s="35"/>
      <c r="D88" s="35"/>
      <c r="E88" s="35"/>
      <c r="F88" s="37"/>
      <c r="H88" s="44"/>
      <c r="I88" s="35"/>
    </row>
    <row r="89" spans="1:9" ht="14.25" customHeight="1">
      <c r="A89" s="49" t="s">
        <v>63</v>
      </c>
      <c r="B89" s="50" t="s">
        <v>28</v>
      </c>
      <c r="C89" s="35">
        <v>1</v>
      </c>
      <c r="D89" s="35"/>
      <c r="E89" s="35">
        <f>C89*D89</f>
        <v>0</v>
      </c>
      <c r="F89" s="37"/>
      <c r="H89" s="44"/>
      <c r="I89" s="35">
        <v>2200</v>
      </c>
    </row>
    <row r="90" spans="1:9" ht="14.25" customHeight="1">
      <c r="A90" s="49"/>
      <c r="B90" s="50"/>
      <c r="C90" s="35"/>
      <c r="D90" s="35"/>
      <c r="E90" s="35"/>
      <c r="F90" s="37"/>
      <c r="I90" s="35"/>
    </row>
    <row r="91" spans="1:9" ht="48" customHeight="1">
      <c r="A91" s="57" t="s">
        <v>64</v>
      </c>
      <c r="B91" s="50"/>
      <c r="C91" s="35"/>
      <c r="D91" s="35"/>
      <c r="E91" s="35"/>
      <c r="F91" s="37"/>
      <c r="I91" s="35"/>
    </row>
    <row r="92" spans="1:9" ht="14.25" customHeight="1">
      <c r="A92" s="43"/>
      <c r="B92" s="33"/>
      <c r="C92" s="34"/>
      <c r="D92" s="35"/>
      <c r="E92" s="35"/>
      <c r="F92" s="37"/>
      <c r="I92" s="35"/>
    </row>
    <row r="93" spans="1:9" ht="3" customHeight="1">
      <c r="A93" s="52"/>
      <c r="B93" s="53"/>
      <c r="C93" s="54"/>
      <c r="D93" s="54"/>
      <c r="E93" s="54"/>
      <c r="F93" s="55"/>
      <c r="I93" s="54"/>
    </row>
    <row r="94" spans="1:9" ht="14.25" customHeight="1">
      <c r="A94" s="49"/>
      <c r="B94" s="50"/>
      <c r="C94" s="35"/>
      <c r="D94" s="35"/>
      <c r="E94" s="35"/>
      <c r="F94" s="37"/>
      <c r="I94" s="35"/>
    </row>
    <row r="95" spans="1:9" ht="14.25" customHeight="1">
      <c r="A95" s="45" t="s">
        <v>65</v>
      </c>
      <c r="B95" s="33"/>
      <c r="C95" s="34"/>
      <c r="D95" s="35"/>
      <c r="E95" s="46">
        <f>SUM(E96:E129)</f>
        <v>0</v>
      </c>
      <c r="F95" s="37" t="s">
        <v>14</v>
      </c>
      <c r="I95" s="35"/>
    </row>
    <row r="96" spans="1:9" ht="14.25" customHeight="1">
      <c r="A96" s="57"/>
      <c r="B96" s="50"/>
      <c r="C96" s="35"/>
      <c r="D96" s="35"/>
      <c r="E96" s="35"/>
      <c r="F96" s="37"/>
      <c r="I96" s="35"/>
    </row>
    <row r="97" spans="1:9" ht="24" customHeight="1">
      <c r="A97" s="58" t="s">
        <v>66</v>
      </c>
      <c r="B97" s="50"/>
      <c r="C97" s="35"/>
      <c r="D97" s="35"/>
      <c r="E97" s="35"/>
      <c r="F97" s="37"/>
      <c r="I97" s="35"/>
    </row>
    <row r="98" spans="1:9" ht="14.25" customHeight="1">
      <c r="A98" s="57"/>
      <c r="B98" s="50"/>
      <c r="C98" s="35"/>
      <c r="D98" s="35"/>
      <c r="E98" s="35"/>
      <c r="F98" s="37"/>
      <c r="I98" s="35"/>
    </row>
    <row r="99" spans="1:9" ht="14.25" customHeight="1">
      <c r="A99" s="1" t="s">
        <v>67</v>
      </c>
      <c r="B99" s="50" t="s">
        <v>28</v>
      </c>
      <c r="C99" s="35">
        <v>2</v>
      </c>
      <c r="D99" s="35"/>
      <c r="E99" s="35">
        <f>C99*D99</f>
        <v>0</v>
      </c>
      <c r="F99" s="37"/>
      <c r="I99" s="35">
        <v>3200</v>
      </c>
    </row>
    <row r="100" spans="1:9" ht="14.25" customHeight="1">
      <c r="A100" s="1" t="s">
        <v>68</v>
      </c>
      <c r="B100" s="50" t="s">
        <v>28</v>
      </c>
      <c r="C100" s="35">
        <v>1</v>
      </c>
      <c r="D100" s="35"/>
      <c r="E100" s="35">
        <f>C100*D100</f>
        <v>0</v>
      </c>
      <c r="F100" s="37"/>
      <c r="I100" s="35">
        <v>4800</v>
      </c>
    </row>
    <row r="101" spans="1:9" ht="14.25" customHeight="1">
      <c r="A101" s="1" t="s">
        <v>69</v>
      </c>
      <c r="B101" s="50" t="s">
        <v>28</v>
      </c>
      <c r="C101" s="35">
        <v>1</v>
      </c>
      <c r="D101" s="35"/>
      <c r="E101" s="35">
        <f>C101*D101</f>
        <v>0</v>
      </c>
      <c r="F101" s="37"/>
      <c r="I101" s="35">
        <v>5300</v>
      </c>
    </row>
    <row r="102" spans="1:9" ht="14.25" customHeight="1">
      <c r="A102" s="57"/>
      <c r="B102" s="50"/>
      <c r="C102" s="35"/>
      <c r="D102" s="35"/>
      <c r="E102" s="35"/>
      <c r="F102" s="37"/>
      <c r="I102" s="35"/>
    </row>
    <row r="103" spans="1:9" ht="14.25" customHeight="1">
      <c r="A103" s="1" t="s">
        <v>70</v>
      </c>
      <c r="B103" s="50" t="s">
        <v>28</v>
      </c>
      <c r="C103" s="35">
        <v>3</v>
      </c>
      <c r="D103" s="35"/>
      <c r="E103" s="35">
        <f aca="true" t="shared" si="0" ref="E103:E110">C103*D103</f>
        <v>0</v>
      </c>
      <c r="F103" s="37"/>
      <c r="I103" s="35">
        <v>3200</v>
      </c>
    </row>
    <row r="104" spans="1:9" ht="14.25" customHeight="1">
      <c r="A104" s="1" t="s">
        <v>71</v>
      </c>
      <c r="B104" s="50" t="s">
        <v>28</v>
      </c>
      <c r="C104" s="35">
        <v>2</v>
      </c>
      <c r="D104" s="35"/>
      <c r="E104" s="35">
        <f t="shared" si="0"/>
        <v>0</v>
      </c>
      <c r="F104" s="37"/>
      <c r="I104" s="35">
        <v>3400</v>
      </c>
    </row>
    <row r="105" spans="1:9" ht="14.25" customHeight="1">
      <c r="A105" s="1" t="s">
        <v>72</v>
      </c>
      <c r="B105" s="50" t="s">
        <v>28</v>
      </c>
      <c r="C105" s="35">
        <v>3</v>
      </c>
      <c r="D105" s="35"/>
      <c r="E105" s="35">
        <f t="shared" si="0"/>
        <v>0</v>
      </c>
      <c r="F105" s="37"/>
      <c r="I105" s="35">
        <v>3550</v>
      </c>
    </row>
    <row r="106" spans="1:9" ht="14.25" customHeight="1">
      <c r="A106" s="1" t="s">
        <v>73</v>
      </c>
      <c r="B106" s="50" t="s">
        <v>28</v>
      </c>
      <c r="C106" s="35">
        <v>1</v>
      </c>
      <c r="D106" s="35"/>
      <c r="E106" s="35">
        <f t="shared" si="0"/>
        <v>0</v>
      </c>
      <c r="F106" s="37"/>
      <c r="I106" s="35">
        <v>3900</v>
      </c>
    </row>
    <row r="107" spans="1:9" ht="14.25" customHeight="1">
      <c r="A107" s="1" t="s">
        <v>74</v>
      </c>
      <c r="B107" s="50" t="s">
        <v>28</v>
      </c>
      <c r="C107" s="35">
        <v>1</v>
      </c>
      <c r="D107" s="35"/>
      <c r="E107" s="35">
        <f t="shared" si="0"/>
        <v>0</v>
      </c>
      <c r="F107" s="37"/>
      <c r="I107" s="35">
        <v>4050</v>
      </c>
    </row>
    <row r="108" spans="1:9" ht="14.25" customHeight="1">
      <c r="A108" s="1" t="s">
        <v>75</v>
      </c>
      <c r="B108" s="50" t="s">
        <v>28</v>
      </c>
      <c r="C108" s="35">
        <v>1</v>
      </c>
      <c r="D108" s="35"/>
      <c r="E108" s="35">
        <f t="shared" si="0"/>
        <v>0</v>
      </c>
      <c r="F108" s="37"/>
      <c r="I108" s="35">
        <v>4300</v>
      </c>
    </row>
    <row r="109" spans="1:9" ht="14.25" customHeight="1">
      <c r="A109" s="1" t="s">
        <v>76</v>
      </c>
      <c r="B109" s="50" t="s">
        <v>28</v>
      </c>
      <c r="C109" s="35">
        <v>2</v>
      </c>
      <c r="D109" s="35"/>
      <c r="E109" s="35">
        <f t="shared" si="0"/>
        <v>0</v>
      </c>
      <c r="F109" s="37"/>
      <c r="I109" s="35">
        <v>4900</v>
      </c>
    </row>
    <row r="110" spans="1:9" ht="14.25" customHeight="1">
      <c r="A110" s="1" t="s">
        <v>77</v>
      </c>
      <c r="B110" s="50" t="s">
        <v>28</v>
      </c>
      <c r="C110" s="35">
        <v>3</v>
      </c>
      <c r="D110" s="35"/>
      <c r="E110" s="35">
        <f t="shared" si="0"/>
        <v>0</v>
      </c>
      <c r="F110" s="37"/>
      <c r="I110" s="35">
        <v>5300</v>
      </c>
    </row>
    <row r="111" spans="2:9" ht="14.25" customHeight="1">
      <c r="B111" s="50"/>
      <c r="C111" s="35"/>
      <c r="D111" s="35"/>
      <c r="E111" s="35"/>
      <c r="F111" s="37"/>
      <c r="I111" s="35"/>
    </row>
    <row r="112" spans="1:9" ht="14.25" customHeight="1">
      <c r="A112" s="1" t="s">
        <v>78</v>
      </c>
      <c r="B112" s="50" t="s">
        <v>28</v>
      </c>
      <c r="C112" s="35">
        <v>1</v>
      </c>
      <c r="D112" s="35"/>
      <c r="E112" s="35">
        <f>C112*D112</f>
        <v>0</v>
      </c>
      <c r="F112" s="37"/>
      <c r="I112" s="35">
        <v>4050</v>
      </c>
    </row>
    <row r="113" spans="1:9" ht="14.25" customHeight="1">
      <c r="A113" s="1" t="s">
        <v>79</v>
      </c>
      <c r="B113" s="50" t="s">
        <v>28</v>
      </c>
      <c r="C113" s="35">
        <v>1</v>
      </c>
      <c r="D113" s="35"/>
      <c r="E113" s="35">
        <f>C113*D113</f>
        <v>0</v>
      </c>
      <c r="F113" s="37"/>
      <c r="I113" s="35">
        <v>4300</v>
      </c>
    </row>
    <row r="114" spans="2:9" ht="14.25" customHeight="1">
      <c r="B114" s="50"/>
      <c r="C114" s="35"/>
      <c r="D114" s="35"/>
      <c r="E114" s="35"/>
      <c r="F114" s="37"/>
      <c r="I114" s="35"/>
    </row>
    <row r="115" spans="1:9" ht="14.25" customHeight="1">
      <c r="A115" s="1" t="s">
        <v>80</v>
      </c>
      <c r="B115" s="50" t="s">
        <v>28</v>
      </c>
      <c r="C115" s="35">
        <v>1</v>
      </c>
      <c r="D115" s="35"/>
      <c r="E115" s="35">
        <f aca="true" t="shared" si="1" ref="E115:E120">C115*D115</f>
        <v>0</v>
      </c>
      <c r="F115" s="37"/>
      <c r="I115" s="35">
        <v>3900</v>
      </c>
    </row>
    <row r="116" spans="1:9" ht="14.25" customHeight="1">
      <c r="A116" s="1" t="s">
        <v>81</v>
      </c>
      <c r="B116" s="50" t="s">
        <v>28</v>
      </c>
      <c r="C116" s="35">
        <v>1</v>
      </c>
      <c r="D116" s="35"/>
      <c r="E116" s="35">
        <f t="shared" si="1"/>
        <v>0</v>
      </c>
      <c r="F116" s="37"/>
      <c r="I116" s="35">
        <v>4150</v>
      </c>
    </row>
    <row r="117" spans="1:9" ht="14.25" customHeight="1">
      <c r="A117" s="1" t="s">
        <v>82</v>
      </c>
      <c r="B117" s="50" t="s">
        <v>28</v>
      </c>
      <c r="C117" s="35">
        <v>1</v>
      </c>
      <c r="D117" s="35"/>
      <c r="E117" s="35">
        <f t="shared" si="1"/>
        <v>0</v>
      </c>
      <c r="F117" s="37"/>
      <c r="I117" s="35">
        <v>5100</v>
      </c>
    </row>
    <row r="118" spans="1:9" ht="14.25" customHeight="1">
      <c r="A118" s="1" t="s">
        <v>83</v>
      </c>
      <c r="B118" s="50" t="s">
        <v>28</v>
      </c>
      <c r="C118" s="35">
        <v>1</v>
      </c>
      <c r="D118" s="35"/>
      <c r="E118" s="35">
        <f t="shared" si="1"/>
        <v>0</v>
      </c>
      <c r="F118" s="37"/>
      <c r="I118" s="35">
        <v>5500</v>
      </c>
    </row>
    <row r="119" spans="1:9" ht="14.25" customHeight="1">
      <c r="A119" s="1" t="s">
        <v>84</v>
      </c>
      <c r="B119" s="50" t="s">
        <v>28</v>
      </c>
      <c r="C119" s="35">
        <v>1</v>
      </c>
      <c r="D119" s="35"/>
      <c r="E119" s="35">
        <f t="shared" si="1"/>
        <v>0</v>
      </c>
      <c r="F119" s="37"/>
      <c r="I119" s="35">
        <v>5800</v>
      </c>
    </row>
    <row r="120" spans="1:9" ht="14.25" customHeight="1">
      <c r="A120" s="1" t="s">
        <v>85</v>
      </c>
      <c r="B120" s="50" t="s">
        <v>28</v>
      </c>
      <c r="C120" s="35">
        <v>4</v>
      </c>
      <c r="D120" s="35"/>
      <c r="E120" s="35">
        <f t="shared" si="1"/>
        <v>0</v>
      </c>
      <c r="F120" s="37"/>
      <c r="I120" s="35">
        <v>6500</v>
      </c>
    </row>
    <row r="121" spans="2:9" ht="14.25" customHeight="1">
      <c r="B121" s="50"/>
      <c r="C121" s="35"/>
      <c r="D121" s="35"/>
      <c r="E121" s="35"/>
      <c r="F121" s="37"/>
      <c r="I121" s="35"/>
    </row>
    <row r="122" spans="1:9" ht="14.25" customHeight="1">
      <c r="A122" s="1" t="s">
        <v>86</v>
      </c>
      <c r="B122" s="50" t="s">
        <v>28</v>
      </c>
      <c r="C122" s="35">
        <v>1</v>
      </c>
      <c r="D122" s="35"/>
      <c r="E122" s="35">
        <f>C122*D122</f>
        <v>0</v>
      </c>
      <c r="F122" s="37"/>
      <c r="I122" s="35">
        <v>4010</v>
      </c>
    </row>
    <row r="123" spans="2:9" ht="14.25" customHeight="1">
      <c r="B123" s="50"/>
      <c r="C123" s="35"/>
      <c r="D123" s="35"/>
      <c r="E123" s="35"/>
      <c r="F123" s="37"/>
      <c r="I123" s="35"/>
    </row>
    <row r="124" spans="1:9" ht="14.25" customHeight="1">
      <c r="A124" s="1" t="s">
        <v>87</v>
      </c>
      <c r="B124" s="50" t="s">
        <v>28</v>
      </c>
      <c r="C124" s="35">
        <v>4</v>
      </c>
      <c r="D124" s="35"/>
      <c r="E124" s="35">
        <f>C124*D124</f>
        <v>0</v>
      </c>
      <c r="F124" s="37"/>
      <c r="I124" s="35">
        <v>8850</v>
      </c>
    </row>
    <row r="125" spans="2:9" ht="14.25" customHeight="1">
      <c r="B125" s="50"/>
      <c r="C125" s="35"/>
      <c r="D125" s="35"/>
      <c r="E125" s="35"/>
      <c r="F125" s="37"/>
      <c r="I125" s="35"/>
    </row>
    <row r="126" spans="1:9" ht="24" customHeight="1">
      <c r="A126" s="58" t="s">
        <v>88</v>
      </c>
      <c r="B126" s="50"/>
      <c r="C126" s="35"/>
      <c r="D126" s="35"/>
      <c r="E126" s="35"/>
      <c r="F126" s="37"/>
      <c r="I126" s="35"/>
    </row>
    <row r="127" spans="2:9" ht="14.25" customHeight="1">
      <c r="B127" s="50"/>
      <c r="C127" s="35"/>
      <c r="D127" s="35"/>
      <c r="E127" s="35"/>
      <c r="F127" s="37"/>
      <c r="I127" s="35"/>
    </row>
    <row r="128" spans="1:9" ht="14.25" customHeight="1">
      <c r="A128" s="1" t="s">
        <v>89</v>
      </c>
      <c r="B128" s="50" t="s">
        <v>28</v>
      </c>
      <c r="C128" s="35">
        <v>1</v>
      </c>
      <c r="D128" s="35"/>
      <c r="E128" s="35">
        <f>C128*D128</f>
        <v>0</v>
      </c>
      <c r="F128" s="37"/>
      <c r="I128" s="35">
        <v>3100</v>
      </c>
    </row>
    <row r="129" spans="2:9" ht="14.25" customHeight="1">
      <c r="B129" s="50"/>
      <c r="C129" s="35"/>
      <c r="D129" s="35"/>
      <c r="E129" s="35"/>
      <c r="F129" s="37"/>
      <c r="I129" s="35"/>
    </row>
    <row r="130" spans="1:9" ht="3" customHeight="1">
      <c r="A130" s="52"/>
      <c r="B130" s="53"/>
      <c r="C130" s="54"/>
      <c r="D130" s="54"/>
      <c r="E130" s="54"/>
      <c r="F130" s="55"/>
      <c r="I130" s="54"/>
    </row>
    <row r="131" spans="1:9" ht="14.25" customHeight="1">
      <c r="A131" s="49"/>
      <c r="B131" s="50"/>
      <c r="C131" s="35"/>
      <c r="D131" s="35"/>
      <c r="E131" s="35"/>
      <c r="F131" s="37"/>
      <c r="I131" s="35"/>
    </row>
    <row r="132" spans="1:9" ht="14.25" customHeight="1">
      <c r="A132" s="45" t="s">
        <v>90</v>
      </c>
      <c r="B132" s="33"/>
      <c r="C132" s="34"/>
      <c r="D132" s="35"/>
      <c r="E132" s="46">
        <f>SUM(E133:E200)</f>
        <v>0</v>
      </c>
      <c r="F132" s="37" t="s">
        <v>14</v>
      </c>
      <c r="I132" s="35"/>
    </row>
    <row r="133" spans="1:9" ht="14.25" customHeight="1">
      <c r="A133" s="32"/>
      <c r="B133" s="50"/>
      <c r="C133" s="35"/>
      <c r="D133" s="35"/>
      <c r="E133" s="56"/>
      <c r="F133" s="37"/>
      <c r="I133" s="35"/>
    </row>
    <row r="134" spans="1:9" ht="23.25" customHeight="1">
      <c r="A134" s="59" t="s">
        <v>91</v>
      </c>
      <c r="B134" s="50" t="s">
        <v>28</v>
      </c>
      <c r="C134" s="35">
        <f>SUM(C99:C124)</f>
        <v>36</v>
      </c>
      <c r="D134" s="35"/>
      <c r="E134" s="35">
        <f>C134*D134</f>
        <v>0</v>
      </c>
      <c r="F134" s="37"/>
      <c r="I134" s="35">
        <v>520</v>
      </c>
    </row>
    <row r="135" spans="1:9" ht="14.25" customHeight="1">
      <c r="A135" s="32"/>
      <c r="B135" s="50"/>
      <c r="C135" s="35"/>
      <c r="D135" s="35"/>
      <c r="E135" s="56"/>
      <c r="F135" s="37"/>
      <c r="I135" s="35"/>
    </row>
    <row r="136" spans="1:9" ht="33.75" customHeight="1">
      <c r="A136" s="60" t="s">
        <v>92</v>
      </c>
      <c r="B136" s="2" t="s">
        <v>28</v>
      </c>
      <c r="C136" s="3">
        <f>C134*2</f>
        <v>72</v>
      </c>
      <c r="D136" s="35"/>
      <c r="E136" s="35">
        <f>C136*D136</f>
        <v>0</v>
      </c>
      <c r="F136" s="37"/>
      <c r="I136" s="3">
        <v>85</v>
      </c>
    </row>
    <row r="137" spans="1:9" ht="14.25" customHeight="1">
      <c r="A137" s="60"/>
      <c r="E137" s="35"/>
      <c r="F137" s="37"/>
      <c r="I137" s="3"/>
    </row>
    <row r="138" spans="1:9" ht="34.5" customHeight="1">
      <c r="A138" s="59" t="s">
        <v>93</v>
      </c>
      <c r="B138" s="50" t="s">
        <v>28</v>
      </c>
      <c r="C138" s="35">
        <v>2</v>
      </c>
      <c r="D138" s="35"/>
      <c r="E138" s="35">
        <f>C138*D138</f>
        <v>0</v>
      </c>
      <c r="F138" s="37"/>
      <c r="I138" s="35">
        <v>350</v>
      </c>
    </row>
    <row r="139" spans="1:9" ht="14.25" customHeight="1">
      <c r="A139" s="60"/>
      <c r="E139" s="35"/>
      <c r="F139" s="37"/>
      <c r="I139" s="3"/>
    </row>
    <row r="140" spans="1:9" ht="34.5" customHeight="1">
      <c r="A140" s="60" t="s">
        <v>92</v>
      </c>
      <c r="B140" s="2" t="s">
        <v>28</v>
      </c>
      <c r="C140" s="3">
        <v>2</v>
      </c>
      <c r="D140" s="35"/>
      <c r="E140" s="35">
        <f>C140*D140</f>
        <v>0</v>
      </c>
      <c r="F140" s="37"/>
      <c r="I140" s="3">
        <v>85</v>
      </c>
    </row>
    <row r="141" spans="1:9" ht="14.25" customHeight="1">
      <c r="A141" s="60"/>
      <c r="E141" s="35"/>
      <c r="F141" s="37"/>
      <c r="I141" s="3"/>
    </row>
    <row r="142" spans="1:9" ht="24" customHeight="1">
      <c r="A142" s="49" t="s">
        <v>94</v>
      </c>
      <c r="C142" s="3">
        <f>C128</f>
        <v>1</v>
      </c>
      <c r="D142" s="35"/>
      <c r="E142" s="35"/>
      <c r="F142" s="37"/>
      <c r="I142" s="3">
        <v>990</v>
      </c>
    </row>
    <row r="143" spans="1:9" ht="14.25" customHeight="1">
      <c r="A143" s="49"/>
      <c r="E143" s="35"/>
      <c r="F143" s="37"/>
      <c r="I143" s="3"/>
    </row>
    <row r="144" spans="1:9" ht="34.5" customHeight="1">
      <c r="A144" s="60" t="s">
        <v>92</v>
      </c>
      <c r="B144" s="2" t="s">
        <v>28</v>
      </c>
      <c r="C144" s="3">
        <f>C142*2</f>
        <v>2</v>
      </c>
      <c r="D144" s="35"/>
      <c r="E144" s="35">
        <f>C144*D144</f>
        <v>0</v>
      </c>
      <c r="F144" s="37"/>
      <c r="I144" s="3">
        <v>85</v>
      </c>
    </row>
    <row r="145" spans="1:9" ht="14.25" customHeight="1">
      <c r="A145" s="32"/>
      <c r="B145" s="50"/>
      <c r="C145" s="35"/>
      <c r="D145" s="35"/>
      <c r="E145" s="56"/>
      <c r="F145" s="37"/>
      <c r="I145" s="35"/>
    </row>
    <row r="146" spans="1:9" ht="23.25" customHeight="1">
      <c r="A146" s="60" t="s">
        <v>95</v>
      </c>
      <c r="B146" s="2" t="s">
        <v>28</v>
      </c>
      <c r="C146" s="3">
        <f>C144+C140+C136</f>
        <v>76</v>
      </c>
      <c r="D146" s="35"/>
      <c r="E146" s="35">
        <f>C146*D146</f>
        <v>0</v>
      </c>
      <c r="F146" s="37"/>
      <c r="I146" s="3">
        <v>50</v>
      </c>
    </row>
    <row r="147" spans="1:9" ht="14.25" customHeight="1">
      <c r="A147" s="32"/>
      <c r="B147" s="50"/>
      <c r="C147" s="35"/>
      <c r="D147" s="35"/>
      <c r="E147" s="56"/>
      <c r="F147" s="37"/>
      <c r="I147" s="35"/>
    </row>
    <row r="148" spans="1:9" ht="24" customHeight="1">
      <c r="A148" s="60" t="s">
        <v>96</v>
      </c>
      <c r="B148" s="2" t="s">
        <v>28</v>
      </c>
      <c r="C148" s="3">
        <f>SUM(C99:C128)</f>
        <v>37</v>
      </c>
      <c r="D148" s="35"/>
      <c r="E148" s="35">
        <f>C148*D148</f>
        <v>0</v>
      </c>
      <c r="F148" s="37"/>
      <c r="I148" s="3">
        <v>550</v>
      </c>
    </row>
    <row r="149" spans="1:9" ht="14.25" customHeight="1">
      <c r="A149" s="32"/>
      <c r="B149" s="50"/>
      <c r="C149" s="35"/>
      <c r="D149" s="35"/>
      <c r="E149" s="56"/>
      <c r="F149" s="37"/>
      <c r="I149" s="35"/>
    </row>
    <row r="150" spans="1:9" ht="23.25" customHeight="1">
      <c r="A150" s="60" t="s">
        <v>97</v>
      </c>
      <c r="B150" s="2" t="s">
        <v>28</v>
      </c>
      <c r="C150" s="3">
        <f>C148</f>
        <v>37</v>
      </c>
      <c r="D150" s="35"/>
      <c r="E150" s="35">
        <f>C150*D150</f>
        <v>0</v>
      </c>
      <c r="F150" s="37"/>
      <c r="I150" s="3">
        <v>50</v>
      </c>
    </row>
    <row r="151" spans="1:9" ht="14.25" customHeight="1">
      <c r="A151" s="32"/>
      <c r="B151" s="50"/>
      <c r="C151" s="35"/>
      <c r="D151" s="35"/>
      <c r="E151" s="56"/>
      <c r="F151" s="37"/>
      <c r="I151" s="35"/>
    </row>
    <row r="152" spans="1:9" ht="14.25" customHeight="1">
      <c r="A152" s="1" t="s">
        <v>98</v>
      </c>
      <c r="E152" s="35"/>
      <c r="F152" s="30"/>
      <c r="I152" s="3"/>
    </row>
    <row r="153" spans="1:9" ht="14.25" customHeight="1">
      <c r="A153" s="1" t="s">
        <v>99</v>
      </c>
      <c r="B153" s="2" t="s">
        <v>28</v>
      </c>
      <c r="C153" s="3">
        <v>21</v>
      </c>
      <c r="D153" s="35"/>
      <c r="E153" s="35">
        <f>C153*D153</f>
        <v>0</v>
      </c>
      <c r="F153" s="30"/>
      <c r="H153" s="44"/>
      <c r="I153" s="3">
        <v>210</v>
      </c>
    </row>
    <row r="154" spans="5:9" ht="14.25" customHeight="1">
      <c r="E154" s="35"/>
      <c r="F154" s="30"/>
      <c r="H154" s="44"/>
      <c r="I154" s="3"/>
    </row>
    <row r="155" spans="1:9" ht="14.25" customHeight="1">
      <c r="A155" s="1" t="s">
        <v>100</v>
      </c>
      <c r="E155" s="35"/>
      <c r="F155" s="30"/>
      <c r="H155" s="44"/>
      <c r="I155" s="3"/>
    </row>
    <row r="156" spans="1:9" ht="14.25" customHeight="1">
      <c r="A156" s="1" t="s">
        <v>99</v>
      </c>
      <c r="B156" s="2" t="s">
        <v>28</v>
      </c>
      <c r="C156" s="3">
        <v>10</v>
      </c>
      <c r="D156" s="35"/>
      <c r="E156" s="35">
        <f>C156*D156</f>
        <v>0</v>
      </c>
      <c r="F156" s="30"/>
      <c r="H156" s="44"/>
      <c r="I156" s="3">
        <v>180</v>
      </c>
    </row>
    <row r="157" spans="5:9" ht="14.25" customHeight="1">
      <c r="E157" s="35"/>
      <c r="F157" s="30"/>
      <c r="H157" s="61"/>
      <c r="I157" s="3"/>
    </row>
    <row r="158" spans="1:9" ht="14.25" customHeight="1">
      <c r="A158" s="62" t="s">
        <v>101</v>
      </c>
      <c r="F158" s="30"/>
      <c r="H158" s="44"/>
      <c r="I158" s="3"/>
    </row>
    <row r="159" spans="1:9" ht="14.25" customHeight="1">
      <c r="A159" s="1" t="s">
        <v>99</v>
      </c>
      <c r="B159" s="2" t="s">
        <v>28</v>
      </c>
      <c r="C159" s="3">
        <v>4</v>
      </c>
      <c r="D159" s="35"/>
      <c r="E159" s="35">
        <f aca="true" t="shared" si="2" ref="E159:E164">C159*D159</f>
        <v>0</v>
      </c>
      <c r="F159" s="30"/>
      <c r="H159" s="44"/>
      <c r="I159" s="3">
        <v>180</v>
      </c>
    </row>
    <row r="160" spans="1:10" ht="14.25" customHeight="1">
      <c r="A160" s="1" t="s">
        <v>102</v>
      </c>
      <c r="B160" s="2" t="s">
        <v>28</v>
      </c>
      <c r="C160" s="3">
        <v>11</v>
      </c>
      <c r="D160" s="35"/>
      <c r="E160" s="35">
        <f t="shared" si="2"/>
        <v>0</v>
      </c>
      <c r="F160" s="30"/>
      <c r="H160" s="63"/>
      <c r="I160" s="3">
        <v>250</v>
      </c>
      <c r="J160"/>
    </row>
    <row r="161" spans="1:10" ht="14.25" customHeight="1">
      <c r="A161" s="1" t="s">
        <v>103</v>
      </c>
      <c r="B161" s="2" t="s">
        <v>28</v>
      </c>
      <c r="C161" s="3">
        <v>1</v>
      </c>
      <c r="D161" s="35"/>
      <c r="E161" s="35">
        <f t="shared" si="2"/>
        <v>0</v>
      </c>
      <c r="F161" s="30"/>
      <c r="H161" s="63"/>
      <c r="I161" s="3">
        <v>380</v>
      </c>
      <c r="J161"/>
    </row>
    <row r="162" spans="1:9" ht="14.25" customHeight="1">
      <c r="A162" s="1" t="s">
        <v>104</v>
      </c>
      <c r="B162" s="2" t="s">
        <v>28</v>
      </c>
      <c r="C162" s="3">
        <v>22</v>
      </c>
      <c r="D162" s="35"/>
      <c r="E162" s="35">
        <f t="shared" si="2"/>
        <v>0</v>
      </c>
      <c r="F162" s="30"/>
      <c r="H162" s="63"/>
      <c r="I162" s="3">
        <v>540</v>
      </c>
    </row>
    <row r="163" spans="1:9" ht="14.25" customHeight="1">
      <c r="A163" s="1" t="s">
        <v>105</v>
      </c>
      <c r="B163" s="2" t="s">
        <v>28</v>
      </c>
      <c r="C163" s="3">
        <v>1</v>
      </c>
      <c r="D163" s="35"/>
      <c r="E163" s="35">
        <f t="shared" si="2"/>
        <v>0</v>
      </c>
      <c r="F163" s="30"/>
      <c r="H163" s="44"/>
      <c r="I163" s="3">
        <v>800</v>
      </c>
    </row>
    <row r="164" spans="1:9" ht="14.25" customHeight="1">
      <c r="A164" s="1" t="s">
        <v>106</v>
      </c>
      <c r="B164" s="2" t="s">
        <v>28</v>
      </c>
      <c r="C164" s="3">
        <v>3</v>
      </c>
      <c r="D164" s="35"/>
      <c r="E164" s="35">
        <f t="shared" si="2"/>
        <v>0</v>
      </c>
      <c r="F164" s="30"/>
      <c r="H164" s="44"/>
      <c r="I164" s="3">
        <v>1250</v>
      </c>
    </row>
    <row r="165" spans="6:9" ht="14.25" customHeight="1">
      <c r="F165" s="30"/>
      <c r="H165" s="44"/>
      <c r="I165" s="3"/>
    </row>
    <row r="166" spans="1:9" ht="14.25" customHeight="1">
      <c r="A166" s="62" t="s">
        <v>107</v>
      </c>
      <c r="F166" s="30"/>
      <c r="H166" s="44"/>
      <c r="I166" s="3"/>
    </row>
    <row r="167" spans="1:9" ht="14.25" customHeight="1">
      <c r="A167" s="1" t="s">
        <v>105</v>
      </c>
      <c r="B167" s="2" t="s">
        <v>28</v>
      </c>
      <c r="C167" s="3">
        <v>2</v>
      </c>
      <c r="D167" s="35"/>
      <c r="E167" s="35">
        <f>C167*D167</f>
        <v>0</v>
      </c>
      <c r="F167" s="30"/>
      <c r="H167" s="44"/>
      <c r="I167" s="3">
        <v>3300</v>
      </c>
    </row>
    <row r="168" spans="5:9" ht="14.25" customHeight="1">
      <c r="E168" s="35"/>
      <c r="F168" s="30"/>
      <c r="G168"/>
      <c r="H168" s="61"/>
      <c r="I168" s="3"/>
    </row>
    <row r="169" spans="1:9" ht="14.25" customHeight="1">
      <c r="A169" s="1" t="s">
        <v>108</v>
      </c>
      <c r="E169" s="35"/>
      <c r="F169" s="30"/>
      <c r="G169"/>
      <c r="H169" s="61"/>
      <c r="I169" s="3"/>
    </row>
    <row r="170" spans="1:9" ht="14.25" customHeight="1">
      <c r="A170" s="1" t="s">
        <v>99</v>
      </c>
      <c r="B170" s="2" t="s">
        <v>28</v>
      </c>
      <c r="C170" s="3">
        <v>1</v>
      </c>
      <c r="D170" s="35"/>
      <c r="E170" s="35">
        <f>C170*D170</f>
        <v>0</v>
      </c>
      <c r="F170" s="30"/>
      <c r="G170"/>
      <c r="H170" s="61"/>
      <c r="I170" s="3">
        <v>180</v>
      </c>
    </row>
    <row r="171" spans="1:9" ht="14.25" customHeight="1">
      <c r="A171" s="1" t="s">
        <v>102</v>
      </c>
      <c r="B171" s="2" t="s">
        <v>28</v>
      </c>
      <c r="C171" s="3">
        <v>1</v>
      </c>
      <c r="D171" s="35"/>
      <c r="E171" s="35">
        <f>C171*D171</f>
        <v>0</v>
      </c>
      <c r="F171" s="30"/>
      <c r="G171"/>
      <c r="H171" s="61"/>
      <c r="I171" s="3">
        <v>240</v>
      </c>
    </row>
    <row r="172" spans="1:9" ht="14.25" customHeight="1">
      <c r="A172" s="1" t="s">
        <v>104</v>
      </c>
      <c r="B172" s="2" t="s">
        <v>28</v>
      </c>
      <c r="C172" s="3">
        <v>4</v>
      </c>
      <c r="D172" s="35"/>
      <c r="E172" s="35">
        <f>C172*D172</f>
        <v>0</v>
      </c>
      <c r="F172" s="30"/>
      <c r="G172"/>
      <c r="H172" s="61"/>
      <c r="I172" s="3">
        <v>420</v>
      </c>
    </row>
    <row r="173" spans="5:9" ht="14.25" customHeight="1">
      <c r="E173" s="35"/>
      <c r="F173" s="30"/>
      <c r="G173"/>
      <c r="H173" s="61"/>
      <c r="I173" s="3"/>
    </row>
    <row r="174" spans="1:9" ht="14.25" customHeight="1">
      <c r="A174" s="32" t="s">
        <v>109</v>
      </c>
      <c r="E174" s="35"/>
      <c r="F174" s="30"/>
      <c r="G174"/>
      <c r="H174" s="61"/>
      <c r="I174" s="3"/>
    </row>
    <row r="175" spans="1:9" ht="14.25" customHeight="1">
      <c r="A175" s="64" t="s">
        <v>99</v>
      </c>
      <c r="B175" s="2" t="s">
        <v>28</v>
      </c>
      <c r="C175" s="3">
        <v>1</v>
      </c>
      <c r="D175" s="35"/>
      <c r="E175" s="35">
        <f>C175*D175</f>
        <v>0</v>
      </c>
      <c r="F175" s="30"/>
      <c r="H175" s="44"/>
      <c r="I175" s="3">
        <v>190</v>
      </c>
    </row>
    <row r="176" spans="1:9" ht="14.25" customHeight="1">
      <c r="A176" s="64" t="s">
        <v>102</v>
      </c>
      <c r="B176" s="2" t="s">
        <v>28</v>
      </c>
      <c r="C176" s="3">
        <v>2</v>
      </c>
      <c r="D176" s="35"/>
      <c r="E176" s="35">
        <f>C176*D176</f>
        <v>0</v>
      </c>
      <c r="F176" s="30"/>
      <c r="H176" s="44"/>
      <c r="I176" s="3">
        <v>240</v>
      </c>
    </row>
    <row r="177" spans="1:9" ht="14.25" customHeight="1">
      <c r="A177" s="64" t="s">
        <v>104</v>
      </c>
      <c r="B177" s="2" t="s">
        <v>28</v>
      </c>
      <c r="C177" s="3">
        <v>4</v>
      </c>
      <c r="D177" s="35"/>
      <c r="E177" s="35">
        <f>C177*D177</f>
        <v>0</v>
      </c>
      <c r="F177" s="30"/>
      <c r="H177" s="44"/>
      <c r="I177" s="3">
        <v>310</v>
      </c>
    </row>
    <row r="178" spans="1:9" ht="14.25" customHeight="1">
      <c r="A178" s="64" t="s">
        <v>105</v>
      </c>
      <c r="B178" s="2" t="s">
        <v>28</v>
      </c>
      <c r="C178" s="3">
        <v>2</v>
      </c>
      <c r="D178" s="35"/>
      <c r="E178" s="35">
        <f>C178*D178</f>
        <v>0</v>
      </c>
      <c r="F178" s="30"/>
      <c r="H178" s="44"/>
      <c r="I178" s="3">
        <v>440</v>
      </c>
    </row>
    <row r="179" spans="1:9" ht="14.25" customHeight="1">
      <c r="A179" s="64"/>
      <c r="E179" s="35"/>
      <c r="F179" s="30"/>
      <c r="H179" s="44"/>
      <c r="I179" s="3"/>
    </row>
    <row r="180" spans="1:9" ht="14.25" customHeight="1">
      <c r="A180" s="62" t="s">
        <v>110</v>
      </c>
      <c r="F180" s="30"/>
      <c r="H180" s="44"/>
      <c r="I180" s="3"/>
    </row>
    <row r="181" spans="1:9" ht="14.25" customHeight="1">
      <c r="A181" s="1" t="s">
        <v>103</v>
      </c>
      <c r="B181" s="2" t="s">
        <v>28</v>
      </c>
      <c r="C181" s="3">
        <v>5</v>
      </c>
      <c r="D181" s="35"/>
      <c r="E181" s="35">
        <f>C181*D181</f>
        <v>0</v>
      </c>
      <c r="F181" s="30"/>
      <c r="H181" s="44"/>
      <c r="I181" s="3">
        <v>85</v>
      </c>
    </row>
    <row r="182" spans="1:9" ht="14.25" customHeight="1">
      <c r="A182" s="1" t="s">
        <v>104</v>
      </c>
      <c r="B182" s="2" t="s">
        <v>28</v>
      </c>
      <c r="C182" s="3">
        <v>2</v>
      </c>
      <c r="D182" s="35"/>
      <c r="E182" s="35">
        <f>C182*D182</f>
        <v>0</v>
      </c>
      <c r="F182" s="30"/>
      <c r="H182" s="44"/>
      <c r="I182" s="3">
        <v>105</v>
      </c>
    </row>
    <row r="183" spans="1:9" ht="14.25" customHeight="1">
      <c r="A183" s="1" t="s">
        <v>106</v>
      </c>
      <c r="B183" s="2" t="s">
        <v>28</v>
      </c>
      <c r="C183" s="3">
        <v>4</v>
      </c>
      <c r="D183" s="35"/>
      <c r="E183" s="35">
        <f>C183*D183</f>
        <v>0</v>
      </c>
      <c r="F183" s="30"/>
      <c r="H183" s="44"/>
      <c r="I183" s="3">
        <v>190</v>
      </c>
    </row>
    <row r="184" spans="5:9" ht="14.25" customHeight="1">
      <c r="E184" s="35"/>
      <c r="F184" s="30"/>
      <c r="H184" s="44"/>
      <c r="I184" s="3"/>
    </row>
    <row r="185" spans="1:9" ht="36.75" customHeight="1">
      <c r="A185" s="60" t="s">
        <v>111</v>
      </c>
      <c r="B185" s="2" t="s">
        <v>28</v>
      </c>
      <c r="C185" s="3">
        <v>16</v>
      </c>
      <c r="D185" s="35"/>
      <c r="E185" s="35">
        <f>C185*D185</f>
        <v>0</v>
      </c>
      <c r="F185" s="30"/>
      <c r="H185" s="44"/>
      <c r="I185" s="3">
        <v>350</v>
      </c>
    </row>
    <row r="186" spans="1:9" ht="14.25" customHeight="1">
      <c r="A186" s="60"/>
      <c r="E186" s="35"/>
      <c r="F186" s="30"/>
      <c r="H186" s="44"/>
      <c r="I186" s="3"/>
    </row>
    <row r="187" spans="1:9" ht="36.75" customHeight="1">
      <c r="A187" s="60" t="s">
        <v>112</v>
      </c>
      <c r="B187" s="2" t="s">
        <v>28</v>
      </c>
      <c r="C187" s="3">
        <v>1</v>
      </c>
      <c r="D187" s="35"/>
      <c r="E187" s="35">
        <f>C187*D187</f>
        <v>0</v>
      </c>
      <c r="F187" s="30"/>
      <c r="H187" s="44"/>
      <c r="I187" s="3">
        <v>1450</v>
      </c>
    </row>
    <row r="188" spans="1:9" ht="14.25" customHeight="1">
      <c r="A188" s="60"/>
      <c r="E188" s="35"/>
      <c r="F188" s="30"/>
      <c r="H188" s="44"/>
      <c r="I188" s="3"/>
    </row>
    <row r="189" spans="1:9" ht="25.5" customHeight="1">
      <c r="A189" s="60" t="s">
        <v>113</v>
      </c>
      <c r="B189" s="2" t="s">
        <v>28</v>
      </c>
      <c r="C189" s="1">
        <v>2</v>
      </c>
      <c r="D189" s="35"/>
      <c r="E189" s="35">
        <f>C189*D189</f>
        <v>0</v>
      </c>
      <c r="F189" s="65"/>
      <c r="H189" s="44"/>
      <c r="I189" s="1">
        <v>150</v>
      </c>
    </row>
    <row r="190" spans="1:9" ht="14.25" customHeight="1">
      <c r="A190" s="60"/>
      <c r="C190" s="1"/>
      <c r="D190" s="1"/>
      <c r="E190" s="35"/>
      <c r="F190" s="65"/>
      <c r="H190" s="44"/>
      <c r="I190" s="1"/>
    </row>
    <row r="191" spans="1:9" ht="36.75" customHeight="1">
      <c r="A191" s="60" t="s">
        <v>114</v>
      </c>
      <c r="B191" s="2" t="s">
        <v>28</v>
      </c>
      <c r="C191" s="1">
        <v>2</v>
      </c>
      <c r="D191" s="35"/>
      <c r="E191" s="35">
        <f>C191*D191</f>
        <v>0</v>
      </c>
      <c r="F191" s="65"/>
      <c r="H191" s="44"/>
      <c r="I191" s="1">
        <v>150</v>
      </c>
    </row>
    <row r="192" spans="1:9" ht="14.25" customHeight="1">
      <c r="A192" s="60"/>
      <c r="C192" s="1"/>
      <c r="D192" s="1"/>
      <c r="E192" s="35"/>
      <c r="F192" s="65"/>
      <c r="H192" s="44"/>
      <c r="I192" s="1"/>
    </row>
    <row r="193" spans="1:9" ht="25.5" customHeight="1">
      <c r="A193" s="60" t="s">
        <v>115</v>
      </c>
      <c r="B193" s="2" t="s">
        <v>116</v>
      </c>
      <c r="C193" s="1">
        <v>8</v>
      </c>
      <c r="D193" s="35"/>
      <c r="E193" s="35">
        <f>C193*D193</f>
        <v>0</v>
      </c>
      <c r="F193" s="65"/>
      <c r="H193" s="44"/>
      <c r="I193" s="1">
        <v>250</v>
      </c>
    </row>
    <row r="194" spans="3:9" ht="14.25" customHeight="1">
      <c r="C194" s="1"/>
      <c r="D194" s="1"/>
      <c r="E194" s="35"/>
      <c r="F194" s="65"/>
      <c r="H194" s="44"/>
      <c r="I194" s="1"/>
    </row>
    <row r="195" spans="1:9" ht="48" customHeight="1">
      <c r="A195" s="60" t="s">
        <v>117</v>
      </c>
      <c r="B195" s="2" t="s">
        <v>116</v>
      </c>
      <c r="C195" s="1">
        <v>10</v>
      </c>
      <c r="D195" s="35"/>
      <c r="E195" s="35">
        <f>C195*D195</f>
        <v>0</v>
      </c>
      <c r="F195" s="65"/>
      <c r="H195" s="44"/>
      <c r="I195" s="1">
        <v>800</v>
      </c>
    </row>
    <row r="196" spans="3:9" ht="14.25" customHeight="1">
      <c r="C196" s="1"/>
      <c r="D196" s="1"/>
      <c r="E196" s="35"/>
      <c r="F196" s="65"/>
      <c r="H196" s="44"/>
      <c r="I196" s="1"/>
    </row>
    <row r="197" spans="1:9" ht="25.5" customHeight="1">
      <c r="A197" s="60" t="s">
        <v>118</v>
      </c>
      <c r="B197" s="2" t="s">
        <v>28</v>
      </c>
      <c r="C197" s="1">
        <v>1</v>
      </c>
      <c r="D197" s="35"/>
      <c r="E197" s="35">
        <f>C197*D197</f>
        <v>0</v>
      </c>
      <c r="F197" s="65"/>
      <c r="H197" s="44"/>
      <c r="I197" s="1">
        <v>800</v>
      </c>
    </row>
    <row r="198" spans="3:9" ht="14.25" customHeight="1">
      <c r="C198" s="1"/>
      <c r="D198" s="1"/>
      <c r="E198" s="35"/>
      <c r="F198" s="65"/>
      <c r="H198"/>
      <c r="I198" s="1"/>
    </row>
    <row r="199" spans="1:9" ht="25.5" customHeight="1">
      <c r="A199" s="66" t="s">
        <v>119</v>
      </c>
      <c r="B199" s="2" t="s">
        <v>116</v>
      </c>
      <c r="C199" s="1">
        <v>3</v>
      </c>
      <c r="D199" s="35"/>
      <c r="E199" s="35">
        <f>C199*D199</f>
        <v>0</v>
      </c>
      <c r="F199" s="65"/>
      <c r="H199" s="44"/>
      <c r="I199" s="1">
        <v>70</v>
      </c>
    </row>
    <row r="200" spans="1:9" ht="14.25" customHeight="1">
      <c r="A200" s="66"/>
      <c r="C200" s="1"/>
      <c r="D200" s="1"/>
      <c r="E200" s="35"/>
      <c r="F200" s="65"/>
      <c r="H200" s="44"/>
      <c r="I200" s="1"/>
    </row>
    <row r="201" spans="1:9" ht="3" customHeight="1">
      <c r="A201" s="52"/>
      <c r="B201" s="53"/>
      <c r="C201" s="54"/>
      <c r="D201" s="54"/>
      <c r="E201" s="54"/>
      <c r="F201" s="55"/>
      <c r="I201" s="54"/>
    </row>
    <row r="202" spans="3:9" ht="14.25" customHeight="1">
      <c r="C202" s="1"/>
      <c r="D202" s="1"/>
      <c r="E202" s="35"/>
      <c r="F202" s="65"/>
      <c r="I202" s="1"/>
    </row>
    <row r="203" spans="1:9" ht="14.25" customHeight="1">
      <c r="A203" s="45" t="s">
        <v>120</v>
      </c>
      <c r="C203" s="1"/>
      <c r="D203" s="1"/>
      <c r="E203" s="46">
        <f>SUM(E205:E224)</f>
        <v>0</v>
      </c>
      <c r="F203" s="37" t="s">
        <v>14</v>
      </c>
      <c r="I203" s="1"/>
    </row>
    <row r="204" spans="1:9" ht="14.25" customHeight="1">
      <c r="A204" s="43"/>
      <c r="B204" s="33"/>
      <c r="C204" s="34"/>
      <c r="D204" s="1"/>
      <c r="E204" s="65"/>
      <c r="F204" s="65"/>
      <c r="I204" s="1"/>
    </row>
    <row r="205" spans="1:9" ht="36" customHeight="1">
      <c r="A205" s="58" t="s">
        <v>121</v>
      </c>
      <c r="B205" s="50"/>
      <c r="C205" s="49"/>
      <c r="D205" s="35"/>
      <c r="E205" s="35"/>
      <c r="F205" s="37"/>
      <c r="I205" s="35"/>
    </row>
    <row r="206" spans="1:9" ht="14.25" customHeight="1">
      <c r="A206" s="43"/>
      <c r="B206" s="33"/>
      <c r="C206" s="34"/>
      <c r="D206" s="1"/>
      <c r="E206" s="65"/>
      <c r="F206" s="65"/>
      <c r="I206" s="1"/>
    </row>
    <row r="207" spans="1:9" ht="14.25" customHeight="1">
      <c r="A207" s="32" t="s">
        <v>99</v>
      </c>
      <c r="B207" s="50" t="s">
        <v>116</v>
      </c>
      <c r="C207" s="35">
        <f>(2+8.68)*2*1.15</f>
        <v>24.563999999999997</v>
      </c>
      <c r="D207" s="35"/>
      <c r="E207" s="35">
        <f aca="true" t="shared" si="3" ref="E207:E212">C207*D207</f>
        <v>0</v>
      </c>
      <c r="F207" s="65"/>
      <c r="I207" s="67">
        <v>190</v>
      </c>
    </row>
    <row r="208" spans="1:9" ht="14.25" customHeight="1">
      <c r="A208" s="32" t="s">
        <v>102</v>
      </c>
      <c r="B208" s="50" t="s">
        <v>116</v>
      </c>
      <c r="C208" s="35">
        <f>(2+1)*2*1.15</f>
        <v>6.8999999999999995</v>
      </c>
      <c r="D208" s="35"/>
      <c r="E208" s="35">
        <f t="shared" si="3"/>
        <v>0</v>
      </c>
      <c r="F208" s="65"/>
      <c r="H208" s="44"/>
      <c r="I208" s="1">
        <v>250</v>
      </c>
    </row>
    <row r="209" spans="1:9" ht="14.25" customHeight="1">
      <c r="A209" s="32" t="s">
        <v>103</v>
      </c>
      <c r="B209" s="50" t="s">
        <v>116</v>
      </c>
      <c r="C209" s="35">
        <f>(2+2)*2*1.15</f>
        <v>9.2</v>
      </c>
      <c r="D209" s="35"/>
      <c r="E209" s="35">
        <f t="shared" si="3"/>
        <v>0</v>
      </c>
      <c r="F209" s="32"/>
      <c r="H209" s="44"/>
      <c r="I209" s="35">
        <v>320</v>
      </c>
    </row>
    <row r="210" spans="1:9" ht="14.25" customHeight="1">
      <c r="A210" s="32" t="s">
        <v>104</v>
      </c>
      <c r="B210" s="50" t="s">
        <v>116</v>
      </c>
      <c r="C210" s="35">
        <f>(6+3*2+15.57)*2*1.15</f>
        <v>63.410999999999994</v>
      </c>
      <c r="D210" s="35"/>
      <c r="E210" s="35">
        <f t="shared" si="3"/>
        <v>0</v>
      </c>
      <c r="F210" s="32"/>
      <c r="H210" s="44"/>
      <c r="I210" s="67">
        <v>405</v>
      </c>
    </row>
    <row r="211" spans="1:9" ht="14.25" customHeight="1">
      <c r="A211" s="32" t="s">
        <v>105</v>
      </c>
      <c r="B211" s="50" t="s">
        <v>116</v>
      </c>
      <c r="C211" s="35">
        <f>2*2*2*1.15</f>
        <v>9.2</v>
      </c>
      <c r="D211" s="35"/>
      <c r="E211" s="35">
        <f t="shared" si="3"/>
        <v>0</v>
      </c>
      <c r="F211" s="32"/>
      <c r="H211" s="44"/>
      <c r="I211" s="67">
        <v>550</v>
      </c>
    </row>
    <row r="212" spans="1:9" ht="14.25" customHeight="1">
      <c r="A212" s="32" t="s">
        <v>122</v>
      </c>
      <c r="B212" s="50" t="s">
        <v>116</v>
      </c>
      <c r="C212" s="35">
        <f>4*2*1.15</f>
        <v>9.2</v>
      </c>
      <c r="D212" s="35"/>
      <c r="E212" s="35">
        <f t="shared" si="3"/>
        <v>0</v>
      </c>
      <c r="F212" s="32"/>
      <c r="H212" s="44"/>
      <c r="I212" s="35">
        <v>730</v>
      </c>
    </row>
    <row r="213" spans="1:9" ht="14.25" customHeight="1">
      <c r="A213" s="32"/>
      <c r="B213" s="50"/>
      <c r="C213" s="35"/>
      <c r="D213" s="35"/>
      <c r="E213" s="35"/>
      <c r="F213" s="32"/>
      <c r="H213" s="44"/>
      <c r="I213" s="35"/>
    </row>
    <row r="214" spans="1:9" ht="14.25" customHeight="1">
      <c r="A214" s="49" t="s">
        <v>123</v>
      </c>
      <c r="B214" s="50" t="s">
        <v>116</v>
      </c>
      <c r="C214" s="35">
        <f>SUM(C207:C211)</f>
        <v>113.27499999999999</v>
      </c>
      <c r="D214" s="35"/>
      <c r="E214" s="35">
        <f>C214*D214</f>
        <v>0</v>
      </c>
      <c r="F214" s="32"/>
      <c r="I214" s="35">
        <v>30</v>
      </c>
    </row>
    <row r="215" spans="1:9" ht="14.25" customHeight="1">
      <c r="A215" s="32"/>
      <c r="B215" s="50"/>
      <c r="C215" s="35"/>
      <c r="D215" s="35"/>
      <c r="E215" s="35"/>
      <c r="F215" s="32"/>
      <c r="I215" s="35"/>
    </row>
    <row r="216" spans="1:9" ht="23.25" customHeight="1">
      <c r="A216" s="49" t="s">
        <v>124</v>
      </c>
      <c r="B216" s="50" t="s">
        <v>116</v>
      </c>
      <c r="C216" s="35">
        <f>C212</f>
        <v>9.2</v>
      </c>
      <c r="D216" s="35"/>
      <c r="E216" s="35">
        <f>C216*D216</f>
        <v>0</v>
      </c>
      <c r="F216" s="32"/>
      <c r="I216" s="35">
        <v>40</v>
      </c>
    </row>
    <row r="217" spans="1:9" ht="12" customHeight="1">
      <c r="A217" s="32"/>
      <c r="B217" s="50"/>
      <c r="C217" s="35"/>
      <c r="D217" s="35"/>
      <c r="E217" s="35"/>
      <c r="F217" s="32"/>
      <c r="I217" s="35"/>
    </row>
    <row r="218" spans="1:9" ht="34.5" customHeight="1">
      <c r="A218" s="58" t="s">
        <v>125</v>
      </c>
      <c r="B218" s="50"/>
      <c r="C218" s="49"/>
      <c r="D218" s="35"/>
      <c r="E218" s="35"/>
      <c r="F218" s="32"/>
      <c r="I218" s="35"/>
    </row>
    <row r="219" spans="1:9" ht="14.25" customHeight="1">
      <c r="A219" s="49" t="s">
        <v>126</v>
      </c>
      <c r="B219" s="50" t="s">
        <v>116</v>
      </c>
      <c r="C219" s="68">
        <f>60.22*2*1.15</f>
        <v>138.506</v>
      </c>
      <c r="D219" s="35"/>
      <c r="E219" s="35">
        <f>C219*D219</f>
        <v>0</v>
      </c>
      <c r="F219" s="32"/>
      <c r="I219" s="35">
        <v>205</v>
      </c>
    </row>
    <row r="220" spans="1:9" ht="14.25" customHeight="1">
      <c r="A220" s="49" t="s">
        <v>127</v>
      </c>
      <c r="B220" s="50" t="s">
        <v>116</v>
      </c>
      <c r="C220" s="68">
        <f>44.16*2*1.15</f>
        <v>101.56799999999998</v>
      </c>
      <c r="D220" s="35"/>
      <c r="E220" s="35">
        <f>C220*D220</f>
        <v>0</v>
      </c>
      <c r="F220" s="32"/>
      <c r="I220" s="35">
        <v>265</v>
      </c>
    </row>
    <row r="221" spans="1:9" ht="14.25" customHeight="1">
      <c r="A221" s="49" t="s">
        <v>128</v>
      </c>
      <c r="B221" s="50" t="s">
        <v>116</v>
      </c>
      <c r="C221" s="68">
        <f>96.12*2*1.15</f>
        <v>221.076</v>
      </c>
      <c r="D221" s="35"/>
      <c r="E221" s="35">
        <f>C221*D221</f>
        <v>0</v>
      </c>
      <c r="F221" s="32"/>
      <c r="I221" s="35">
        <v>320</v>
      </c>
    </row>
    <row r="222" spans="1:9" ht="14.25" customHeight="1">
      <c r="A222" s="49" t="s">
        <v>129</v>
      </c>
      <c r="B222" s="50" t="s">
        <v>116</v>
      </c>
      <c r="C222" s="68">
        <f>60.16*2*1.15</f>
        <v>138.368</v>
      </c>
      <c r="D222" s="35"/>
      <c r="E222" s="35">
        <f>C222*D222</f>
        <v>0</v>
      </c>
      <c r="F222" s="32"/>
      <c r="H222" s="44"/>
      <c r="I222" s="35">
        <v>405</v>
      </c>
    </row>
    <row r="223" spans="1:9" ht="14.25" customHeight="1">
      <c r="A223" s="49" t="s">
        <v>130</v>
      </c>
      <c r="B223" s="50" t="s">
        <v>116</v>
      </c>
      <c r="C223" s="68">
        <f>33.29*2*1.15</f>
        <v>76.567</v>
      </c>
      <c r="D223" s="35"/>
      <c r="E223" s="35">
        <f>C223*D223</f>
        <v>0</v>
      </c>
      <c r="F223" s="32"/>
      <c r="H223" s="44"/>
      <c r="I223" s="35">
        <v>520</v>
      </c>
    </row>
    <row r="224" spans="1:9" ht="14.25" customHeight="1">
      <c r="A224" s="49"/>
      <c r="B224" s="50"/>
      <c r="C224" s="49"/>
      <c r="D224" s="35"/>
      <c r="E224" s="35"/>
      <c r="F224" s="32"/>
      <c r="H224" s="44"/>
      <c r="I224" s="35"/>
    </row>
    <row r="225" spans="1:9" ht="3" customHeight="1">
      <c r="A225" s="52"/>
      <c r="B225" s="53"/>
      <c r="C225" s="54"/>
      <c r="D225" s="54"/>
      <c r="E225" s="54"/>
      <c r="F225" s="55"/>
      <c r="I225" s="54"/>
    </row>
    <row r="226" spans="1:9" ht="14.25" customHeight="1">
      <c r="A226" s="65"/>
      <c r="B226" s="69"/>
      <c r="C226" s="70"/>
      <c r="D226" s="1"/>
      <c r="E226" s="65"/>
      <c r="F226" s="65"/>
      <c r="I226" s="1"/>
    </row>
    <row r="227" spans="1:9" ht="14.25" customHeight="1">
      <c r="A227" s="45" t="s">
        <v>131</v>
      </c>
      <c r="D227" s="1"/>
      <c r="E227" s="71">
        <f>SUM(E229:E249)</f>
        <v>0</v>
      </c>
      <c r="F227" s="30" t="s">
        <v>14</v>
      </c>
      <c r="I227" s="1"/>
    </row>
    <row r="228" spans="1:9" ht="14.25" customHeight="1">
      <c r="A228" s="72"/>
      <c r="D228" s="1"/>
      <c r="F228" s="30"/>
      <c r="I228" s="1"/>
    </row>
    <row r="229" spans="1:9" ht="14.25" customHeight="1">
      <c r="A229" s="60" t="s">
        <v>132</v>
      </c>
      <c r="D229" s="1"/>
      <c r="E229" s="35"/>
      <c r="F229" s="1"/>
      <c r="I229" s="1"/>
    </row>
    <row r="230" spans="4:9" ht="14.25" customHeight="1">
      <c r="D230" s="1"/>
      <c r="F230" s="30"/>
      <c r="I230" s="1"/>
    </row>
    <row r="231" spans="1:9" ht="14.25" customHeight="1">
      <c r="A231" s="60" t="s">
        <v>133</v>
      </c>
      <c r="D231" s="1"/>
      <c r="E231" s="35"/>
      <c r="F231" s="1"/>
      <c r="I231" s="1"/>
    </row>
    <row r="232" spans="1:9" ht="14.25" customHeight="1">
      <c r="A232" s="1" t="s">
        <v>134</v>
      </c>
      <c r="B232" s="2" t="s">
        <v>116</v>
      </c>
      <c r="C232" s="3">
        <f>C207</f>
        <v>24.563999999999997</v>
      </c>
      <c r="D232" s="35"/>
      <c r="E232" s="35">
        <f>C232*D232</f>
        <v>0</v>
      </c>
      <c r="F232" s="1"/>
      <c r="H232" s="44"/>
      <c r="I232" s="1">
        <v>35</v>
      </c>
    </row>
    <row r="233" spans="1:9" ht="14.25" customHeight="1">
      <c r="A233" s="49" t="s">
        <v>135</v>
      </c>
      <c r="B233" s="2" t="s">
        <v>116</v>
      </c>
      <c r="C233" s="3">
        <f>C219</f>
        <v>138.506</v>
      </c>
      <c r="D233" s="35"/>
      <c r="E233" s="35">
        <f>C233*D233</f>
        <v>0</v>
      </c>
      <c r="F233" s="1"/>
      <c r="H233" s="44"/>
      <c r="I233" s="1">
        <v>35</v>
      </c>
    </row>
    <row r="234" spans="1:9" ht="14.25" customHeight="1">
      <c r="A234" s="49" t="s">
        <v>136</v>
      </c>
      <c r="B234" s="2" t="s">
        <v>116</v>
      </c>
      <c r="C234" s="3">
        <f>C220</f>
        <v>101.56799999999998</v>
      </c>
      <c r="D234" s="35"/>
      <c r="E234" s="35">
        <f>C234*D234</f>
        <v>0</v>
      </c>
      <c r="F234" s="1"/>
      <c r="H234" s="44"/>
      <c r="I234" s="1">
        <v>35</v>
      </c>
    </row>
    <row r="235" spans="4:9" ht="14.25" customHeight="1">
      <c r="D235" s="1"/>
      <c r="E235" s="35"/>
      <c r="F235" s="1"/>
      <c r="H235" s="44"/>
      <c r="I235" s="1"/>
    </row>
    <row r="236" spans="1:9" ht="14.25" customHeight="1">
      <c r="A236" s="1" t="s">
        <v>137</v>
      </c>
      <c r="D236" s="1"/>
      <c r="E236" s="35"/>
      <c r="F236" s="1"/>
      <c r="H236" s="44"/>
      <c r="I236" s="1"/>
    </row>
    <row r="237" spans="1:9" ht="14.25" customHeight="1">
      <c r="A237" s="1" t="s">
        <v>138</v>
      </c>
      <c r="B237" s="2" t="s">
        <v>116</v>
      </c>
      <c r="C237" s="3">
        <f>C208</f>
        <v>6.8999999999999995</v>
      </c>
      <c r="D237" s="35"/>
      <c r="E237" s="35">
        <f>C237*D237</f>
        <v>0</v>
      </c>
      <c r="F237" s="1"/>
      <c r="H237" s="44"/>
      <c r="I237" s="1">
        <v>65</v>
      </c>
    </row>
    <row r="238" spans="1:9" ht="14.25" customHeight="1">
      <c r="A238" s="1" t="s">
        <v>139</v>
      </c>
      <c r="B238" s="2" t="s">
        <v>116</v>
      </c>
      <c r="C238" s="3">
        <f>C209</f>
        <v>9.2</v>
      </c>
      <c r="D238" s="35"/>
      <c r="E238" s="35">
        <f>C238*D238</f>
        <v>0</v>
      </c>
      <c r="F238" s="1"/>
      <c r="H238" s="44"/>
      <c r="I238" s="1">
        <v>85</v>
      </c>
    </row>
    <row r="239" spans="1:9" ht="14.25" customHeight="1">
      <c r="A239" s="49" t="s">
        <v>140</v>
      </c>
      <c r="B239" s="2" t="s">
        <v>116</v>
      </c>
      <c r="C239" s="3">
        <f>C221</f>
        <v>221.076</v>
      </c>
      <c r="D239" s="35"/>
      <c r="E239" s="35">
        <f>C239*D239</f>
        <v>0</v>
      </c>
      <c r="F239" s="1"/>
      <c r="H239" s="44"/>
      <c r="I239" s="1">
        <v>35</v>
      </c>
    </row>
    <row r="240" spans="1:9" ht="14.25" customHeight="1">
      <c r="A240" s="49" t="s">
        <v>141</v>
      </c>
      <c r="B240" s="2" t="s">
        <v>116</v>
      </c>
      <c r="C240" s="3">
        <f>C222</f>
        <v>138.368</v>
      </c>
      <c r="D240" s="35"/>
      <c r="E240" s="35">
        <f>C240*D240</f>
        <v>0</v>
      </c>
      <c r="F240" s="1"/>
      <c r="H240" s="44"/>
      <c r="I240" s="1">
        <v>85</v>
      </c>
    </row>
    <row r="241" spans="4:9" ht="14.25" customHeight="1">
      <c r="D241" s="1"/>
      <c r="E241" s="35"/>
      <c r="F241" s="1"/>
      <c r="H241" s="44"/>
      <c r="I241" s="1"/>
    </row>
    <row r="242" spans="1:9" ht="14.25" customHeight="1">
      <c r="A242" s="1" t="s">
        <v>142</v>
      </c>
      <c r="D242" s="1"/>
      <c r="E242" s="35"/>
      <c r="F242" s="1"/>
      <c r="H242" s="44"/>
      <c r="I242" s="1"/>
    </row>
    <row r="243" spans="1:9" ht="14.25" customHeight="1">
      <c r="A243" s="1" t="s">
        <v>143</v>
      </c>
      <c r="B243" s="2" t="s">
        <v>116</v>
      </c>
      <c r="C243" s="3">
        <f>C210</f>
        <v>63.410999999999994</v>
      </c>
      <c r="D243" s="35"/>
      <c r="E243" s="35">
        <f>C243*D243</f>
        <v>0</v>
      </c>
      <c r="F243" s="1"/>
      <c r="H243" s="44"/>
      <c r="I243" s="1">
        <v>95</v>
      </c>
    </row>
    <row r="244" spans="1:9" ht="14.25" customHeight="1">
      <c r="A244" s="1" t="s">
        <v>144</v>
      </c>
      <c r="B244" s="2" t="s">
        <v>116</v>
      </c>
      <c r="C244" s="3">
        <f>C211</f>
        <v>9.2</v>
      </c>
      <c r="D244" s="35"/>
      <c r="E244" s="35">
        <f>C244*D244</f>
        <v>0</v>
      </c>
      <c r="F244" s="1"/>
      <c r="H244" s="44"/>
      <c r="I244" s="1">
        <v>110</v>
      </c>
    </row>
    <row r="245" spans="1:9" ht="14.25" customHeight="1">
      <c r="A245" s="1" t="s">
        <v>145</v>
      </c>
      <c r="B245" s="2" t="s">
        <v>116</v>
      </c>
      <c r="C245" s="3">
        <f>C212</f>
        <v>9.2</v>
      </c>
      <c r="D245" s="35"/>
      <c r="E245" s="35">
        <f>C245*D245</f>
        <v>0</v>
      </c>
      <c r="F245" s="1"/>
      <c r="H245" s="44"/>
      <c r="I245" s="1">
        <v>150</v>
      </c>
    </row>
    <row r="246" spans="1:9" ht="14.25" customHeight="1">
      <c r="A246" s="49" t="s">
        <v>146</v>
      </c>
      <c r="B246" s="2" t="s">
        <v>116</v>
      </c>
      <c r="C246" s="3">
        <f>C223</f>
        <v>76.567</v>
      </c>
      <c r="D246" s="35"/>
      <c r="E246" s="35">
        <f>C246*D246</f>
        <v>0</v>
      </c>
      <c r="F246" s="1"/>
      <c r="H246" s="44"/>
      <c r="I246" s="1">
        <v>95</v>
      </c>
    </row>
    <row r="247" spans="4:9" ht="14.25" customHeight="1">
      <c r="D247" s="1"/>
      <c r="E247" s="35"/>
      <c r="F247" s="1"/>
      <c r="H247" s="44"/>
      <c r="I247" s="1"/>
    </row>
    <row r="248" spans="1:9" ht="36" customHeight="1">
      <c r="A248" s="60" t="s">
        <v>147</v>
      </c>
      <c r="B248" s="2" t="s">
        <v>28</v>
      </c>
      <c r="C248" s="3">
        <v>1</v>
      </c>
      <c r="D248" s="35"/>
      <c r="E248" s="35">
        <f>C248*D248</f>
        <v>0</v>
      </c>
      <c r="F248" s="1"/>
      <c r="H248" s="44"/>
      <c r="I248" s="1">
        <v>2200</v>
      </c>
    </row>
    <row r="249" spans="1:9" ht="12" customHeight="1">
      <c r="A249" s="65"/>
      <c r="B249" s="69"/>
      <c r="C249" s="70"/>
      <c r="E249" s="70"/>
      <c r="F249" s="65"/>
      <c r="H249" s="44"/>
      <c r="I249" s="3"/>
    </row>
    <row r="250" spans="1:9" ht="3" customHeight="1">
      <c r="A250" s="52"/>
      <c r="B250" s="53"/>
      <c r="C250" s="54"/>
      <c r="D250" s="54"/>
      <c r="E250" s="54"/>
      <c r="F250" s="55"/>
      <c r="H250" s="44"/>
      <c r="I250" s="54"/>
    </row>
    <row r="251" spans="1:9" ht="12" customHeight="1">
      <c r="A251" s="65"/>
      <c r="B251" s="69"/>
      <c r="C251" s="70"/>
      <c r="E251" s="70"/>
      <c r="F251" s="65"/>
      <c r="H251" s="44"/>
      <c r="I251" s="3"/>
    </row>
    <row r="252" spans="1:9" ht="14.25" customHeight="1">
      <c r="A252" s="73" t="s">
        <v>148</v>
      </c>
      <c r="E252" s="71">
        <f>SUM(E254:E269)</f>
        <v>0</v>
      </c>
      <c r="F252" s="30" t="s">
        <v>14</v>
      </c>
      <c r="H252" s="44"/>
      <c r="I252" s="3"/>
    </row>
    <row r="253" spans="6:9" ht="14.25" customHeight="1">
      <c r="F253" s="1"/>
      <c r="H253" s="44"/>
      <c r="I253" s="3"/>
    </row>
    <row r="254" spans="1:9" ht="14.25" customHeight="1">
      <c r="A254" s="1" t="s">
        <v>149</v>
      </c>
      <c r="B254" s="2" t="s">
        <v>116</v>
      </c>
      <c r="C254" s="74">
        <f>3*0.5</f>
        <v>1.5</v>
      </c>
      <c r="D254" s="35"/>
      <c r="E254" s="35">
        <f>C254*D254</f>
        <v>0</v>
      </c>
      <c r="F254" s="1"/>
      <c r="I254" s="3">
        <v>350</v>
      </c>
    </row>
    <row r="255" spans="5:9" ht="14.25" customHeight="1">
      <c r="E255" s="35"/>
      <c r="F255" s="1"/>
      <c r="I255" s="3"/>
    </row>
    <row r="256" spans="1:9" ht="24" customHeight="1">
      <c r="A256" s="60" t="s">
        <v>150</v>
      </c>
      <c r="B256" s="2" t="s">
        <v>28</v>
      </c>
      <c r="C256" s="3">
        <v>1</v>
      </c>
      <c r="D256" s="35"/>
      <c r="E256" s="35">
        <f>C256*D256</f>
        <v>0</v>
      </c>
      <c r="F256" s="1"/>
      <c r="H256" s="44"/>
      <c r="I256" s="3">
        <v>1500</v>
      </c>
    </row>
    <row r="257" spans="5:9" ht="14.25" customHeight="1">
      <c r="E257" s="35"/>
      <c r="F257" s="1"/>
      <c r="H257" s="44"/>
      <c r="I257" s="3"/>
    </row>
    <row r="258" spans="1:9" ht="14.25" customHeight="1">
      <c r="A258" s="1" t="s">
        <v>151</v>
      </c>
      <c r="B258" s="2" t="s">
        <v>28</v>
      </c>
      <c r="C258" s="3">
        <v>1</v>
      </c>
      <c r="D258" s="35"/>
      <c r="E258" s="35">
        <f>C258*D258</f>
        <v>0</v>
      </c>
      <c r="F258" s="1"/>
      <c r="H258" s="44"/>
      <c r="I258" s="3">
        <v>250</v>
      </c>
    </row>
    <row r="259" spans="5:9" ht="12" customHeight="1">
      <c r="E259" s="35"/>
      <c r="F259" s="1"/>
      <c r="H259" s="44"/>
      <c r="I259" s="3"/>
    </row>
    <row r="260" spans="1:9" ht="25.5" customHeight="1">
      <c r="A260" s="60" t="s">
        <v>152</v>
      </c>
      <c r="E260" s="35"/>
      <c r="F260" s="1"/>
      <c r="H260" s="44"/>
      <c r="I260" s="3"/>
    </row>
    <row r="261" spans="1:9" ht="14.25" customHeight="1">
      <c r="A261" s="60" t="s">
        <v>99</v>
      </c>
      <c r="B261" s="2" t="s">
        <v>116</v>
      </c>
      <c r="C261" s="3">
        <f>C207</f>
        <v>24.563999999999997</v>
      </c>
      <c r="D261" s="35"/>
      <c r="E261" s="35">
        <f>C261*D261</f>
        <v>0</v>
      </c>
      <c r="F261" s="1"/>
      <c r="H261" s="44"/>
      <c r="I261" s="3">
        <v>25</v>
      </c>
    </row>
    <row r="262" spans="1:9" ht="14.25" customHeight="1">
      <c r="A262" s="75" t="s">
        <v>102</v>
      </c>
      <c r="B262" s="2" t="s">
        <v>116</v>
      </c>
      <c r="C262" s="3">
        <f>C208</f>
        <v>6.8999999999999995</v>
      </c>
      <c r="D262" s="35"/>
      <c r="E262" s="35">
        <f>C262*D262</f>
        <v>0</v>
      </c>
      <c r="F262" s="1"/>
      <c r="H262" s="44"/>
      <c r="I262" s="3">
        <v>35</v>
      </c>
    </row>
    <row r="263" spans="1:9" ht="14.25" customHeight="1">
      <c r="A263" s="75" t="s">
        <v>103</v>
      </c>
      <c r="B263" s="2" t="s">
        <v>116</v>
      </c>
      <c r="C263" s="3">
        <f>C209</f>
        <v>9.2</v>
      </c>
      <c r="D263" s="35"/>
      <c r="E263" s="35">
        <f>C263*D263</f>
        <v>0</v>
      </c>
      <c r="F263" s="1"/>
      <c r="H263" s="44"/>
      <c r="I263" s="3">
        <v>45</v>
      </c>
    </row>
    <row r="264" spans="1:9" ht="14.25" customHeight="1">
      <c r="A264" s="75" t="s">
        <v>104</v>
      </c>
      <c r="B264" s="2" t="s">
        <v>116</v>
      </c>
      <c r="C264" s="3">
        <f>C210</f>
        <v>63.410999999999994</v>
      </c>
      <c r="D264" s="35"/>
      <c r="E264" s="35">
        <f>C264*D264</f>
        <v>0</v>
      </c>
      <c r="F264" s="1"/>
      <c r="H264" s="44"/>
      <c r="I264" s="3">
        <v>55</v>
      </c>
    </row>
    <row r="265" spans="1:9" ht="14.25" customHeight="1">
      <c r="A265" s="75" t="s">
        <v>105</v>
      </c>
      <c r="B265" s="2" t="s">
        <v>116</v>
      </c>
      <c r="C265" s="3">
        <f>C211</f>
        <v>9.2</v>
      </c>
      <c r="D265" s="35"/>
      <c r="E265" s="35">
        <f>C265*D265</f>
        <v>0</v>
      </c>
      <c r="F265" s="1"/>
      <c r="H265" s="44"/>
      <c r="I265" s="1">
        <v>62</v>
      </c>
    </row>
    <row r="266" spans="4:9" ht="12" customHeight="1">
      <c r="D266" s="1"/>
      <c r="E266" s="35"/>
      <c r="F266" s="1"/>
      <c r="H266" s="44"/>
      <c r="I266" s="1"/>
    </row>
    <row r="267" spans="1:9" ht="25.5" customHeight="1">
      <c r="A267" s="60" t="s">
        <v>153</v>
      </c>
      <c r="D267" s="1"/>
      <c r="E267" s="35"/>
      <c r="F267" s="1"/>
      <c r="H267" s="44"/>
      <c r="I267" s="1"/>
    </row>
    <row r="268" spans="1:9" ht="14.25" customHeight="1">
      <c r="A268" s="75" t="s">
        <v>122</v>
      </c>
      <c r="B268" s="2" t="s">
        <v>116</v>
      </c>
      <c r="C268" s="3">
        <f>C212</f>
        <v>9.2</v>
      </c>
      <c r="D268" s="35"/>
      <c r="E268" s="35">
        <f>C268*D268</f>
        <v>0</v>
      </c>
      <c r="F268" s="1"/>
      <c r="H268" s="44"/>
      <c r="I268" s="1">
        <v>75</v>
      </c>
    </row>
    <row r="269" spans="1:9" ht="14.25" customHeight="1">
      <c r="A269" s="65"/>
      <c r="B269" s="69"/>
      <c r="C269" s="70"/>
      <c r="E269" s="70"/>
      <c r="F269" s="65"/>
      <c r="H269" s="44"/>
      <c r="I269" s="3"/>
    </row>
    <row r="270" spans="1:9" ht="3" customHeight="1">
      <c r="A270" s="52"/>
      <c r="B270" s="53"/>
      <c r="C270" s="54"/>
      <c r="D270" s="54"/>
      <c r="E270" s="54"/>
      <c r="F270" s="55"/>
      <c r="H270" s="44"/>
      <c r="I270" s="54"/>
    </row>
    <row r="271" spans="1:9" ht="14.25" customHeight="1">
      <c r="A271" s="65"/>
      <c r="B271" s="69"/>
      <c r="C271" s="70"/>
      <c r="E271" s="70"/>
      <c r="F271" s="65"/>
      <c r="I271" s="3"/>
    </row>
    <row r="272" spans="1:9" ht="14.25" customHeight="1">
      <c r="A272" s="73" t="s">
        <v>154</v>
      </c>
      <c r="E272" s="71">
        <f>SUM(E274:E280)</f>
        <v>0</v>
      </c>
      <c r="F272" s="30" t="s">
        <v>14</v>
      </c>
      <c r="I272" s="3"/>
    </row>
    <row r="273" spans="6:9" ht="14.25" customHeight="1">
      <c r="F273" s="1"/>
      <c r="I273" s="3"/>
    </row>
    <row r="274" spans="1:9" ht="14.25" customHeight="1">
      <c r="A274" s="1" t="s">
        <v>155</v>
      </c>
      <c r="B274" s="2" t="s">
        <v>28</v>
      </c>
      <c r="C274" s="3">
        <v>1</v>
      </c>
      <c r="D274" s="35"/>
      <c r="E274" s="35">
        <f aca="true" t="shared" si="4" ref="E274:E279">C274*D274</f>
        <v>0</v>
      </c>
      <c r="F274" s="1"/>
      <c r="I274" s="3">
        <v>2800</v>
      </c>
    </row>
    <row r="275" spans="1:9" ht="14.25" customHeight="1">
      <c r="A275" s="1" t="s">
        <v>156</v>
      </c>
      <c r="B275" s="2" t="s">
        <v>28</v>
      </c>
      <c r="C275" s="3">
        <v>1</v>
      </c>
      <c r="D275" s="35"/>
      <c r="E275" s="35">
        <f t="shared" si="4"/>
        <v>0</v>
      </c>
      <c r="F275" s="1"/>
      <c r="I275" s="3">
        <v>3500</v>
      </c>
    </row>
    <row r="276" spans="1:9" ht="14.25" customHeight="1">
      <c r="A276" s="1" t="s">
        <v>157</v>
      </c>
      <c r="B276" s="2" t="s">
        <v>28</v>
      </c>
      <c r="C276" s="3">
        <v>1</v>
      </c>
      <c r="D276" s="35"/>
      <c r="E276" s="35">
        <f t="shared" si="4"/>
        <v>0</v>
      </c>
      <c r="F276" s="1"/>
      <c r="I276" s="3">
        <v>5000</v>
      </c>
    </row>
    <row r="277" spans="1:9" ht="14.25" customHeight="1">
      <c r="A277" s="1" t="s">
        <v>158</v>
      </c>
      <c r="B277" s="2" t="s">
        <v>159</v>
      </c>
      <c r="C277" s="3">
        <v>72</v>
      </c>
      <c r="D277" s="35"/>
      <c r="E277" s="35">
        <f t="shared" si="4"/>
        <v>0</v>
      </c>
      <c r="F277" s="1"/>
      <c r="I277" s="3">
        <v>180</v>
      </c>
    </row>
    <row r="278" spans="1:9" ht="14.25" customHeight="1">
      <c r="A278" s="1" t="s">
        <v>160</v>
      </c>
      <c r="B278" s="2" t="s">
        <v>28</v>
      </c>
      <c r="C278" s="3">
        <v>1</v>
      </c>
      <c r="D278" s="35"/>
      <c r="E278" s="35">
        <f t="shared" si="4"/>
        <v>0</v>
      </c>
      <c r="F278" s="1"/>
      <c r="I278" s="3">
        <v>8000</v>
      </c>
    </row>
    <row r="279" spans="1:9" ht="14.25" customHeight="1">
      <c r="A279" s="1" t="s">
        <v>161</v>
      </c>
      <c r="B279" s="2" t="s">
        <v>28</v>
      </c>
      <c r="C279" s="3">
        <v>1</v>
      </c>
      <c r="D279" s="35"/>
      <c r="E279" s="35">
        <f t="shared" si="4"/>
        <v>0</v>
      </c>
      <c r="F279" s="1"/>
      <c r="I279" s="3">
        <v>8300</v>
      </c>
    </row>
    <row r="280" spans="5:9" ht="14.25" customHeight="1">
      <c r="E280" s="35"/>
      <c r="F280" s="1"/>
      <c r="I280" s="3"/>
    </row>
    <row r="281" spans="1:9" ht="3" customHeight="1">
      <c r="A281" s="52"/>
      <c r="B281" s="53"/>
      <c r="C281" s="54"/>
      <c r="D281" s="54"/>
      <c r="E281" s="54"/>
      <c r="F281" s="55"/>
      <c r="I281" s="54"/>
    </row>
    <row r="282" spans="1:9" ht="14.25" customHeight="1">
      <c r="A282" s="65"/>
      <c r="B282" s="69"/>
      <c r="C282" s="70"/>
      <c r="E282" s="70"/>
      <c r="F282" s="65"/>
      <c r="I282" s="3"/>
    </row>
    <row r="283" spans="1:9" ht="14.25" customHeight="1">
      <c r="A283" s="73" t="s">
        <v>162</v>
      </c>
      <c r="E283" s="71">
        <f>SUM(E285:E300)</f>
        <v>0</v>
      </c>
      <c r="F283" s="30" t="s">
        <v>14</v>
      </c>
      <c r="H283" s="44"/>
      <c r="I283" s="3"/>
    </row>
    <row r="284" spans="6:9" ht="14.25" customHeight="1">
      <c r="F284" s="1"/>
      <c r="H284" s="44"/>
      <c r="I284" s="3"/>
    </row>
    <row r="285" spans="1:9" ht="25.5" customHeight="1">
      <c r="A285" s="60" t="s">
        <v>163</v>
      </c>
      <c r="B285" s="2" t="s">
        <v>28</v>
      </c>
      <c r="C285" s="3">
        <v>1</v>
      </c>
      <c r="D285" s="35"/>
      <c r="E285" s="35">
        <f>C285*D285</f>
        <v>0</v>
      </c>
      <c r="F285" s="1"/>
      <c r="H285" s="44"/>
      <c r="I285" s="3">
        <v>2500</v>
      </c>
    </row>
    <row r="286" spans="5:9" ht="14.25" customHeight="1">
      <c r="E286" s="35"/>
      <c r="F286" s="1"/>
      <c r="H286" s="44"/>
      <c r="I286" s="3"/>
    </row>
    <row r="287" spans="1:9" ht="36" customHeight="1">
      <c r="A287" s="60" t="s">
        <v>164</v>
      </c>
      <c r="B287" s="2" t="s">
        <v>28</v>
      </c>
      <c r="C287" s="3">
        <v>1</v>
      </c>
      <c r="D287" s="35"/>
      <c r="E287" s="35">
        <f>C287*D287</f>
        <v>0</v>
      </c>
      <c r="F287" s="1"/>
      <c r="H287" s="44"/>
      <c r="I287" s="3">
        <v>300</v>
      </c>
    </row>
    <row r="288" spans="1:9" ht="14.25" customHeight="1">
      <c r="A288" s="60"/>
      <c r="E288" s="35"/>
      <c r="F288" s="1"/>
      <c r="H288" s="44"/>
      <c r="I288" s="3"/>
    </row>
    <row r="289" spans="1:9" ht="14.25" customHeight="1">
      <c r="A289" s="60" t="s">
        <v>165</v>
      </c>
      <c r="B289" s="2" t="s">
        <v>28</v>
      </c>
      <c r="C289" s="3">
        <v>37</v>
      </c>
      <c r="D289" s="35"/>
      <c r="E289" s="35">
        <f>C289*D289</f>
        <v>0</v>
      </c>
      <c r="F289" s="1"/>
      <c r="H289" s="44"/>
      <c r="I289" s="3">
        <v>120</v>
      </c>
    </row>
    <row r="290" spans="1:9" ht="14.25" customHeight="1">
      <c r="A290" s="60"/>
      <c r="E290" s="35"/>
      <c r="F290" s="1"/>
      <c r="H290" s="44"/>
      <c r="I290" s="3"/>
    </row>
    <row r="291" spans="1:9" ht="24" customHeight="1">
      <c r="A291" s="60" t="s">
        <v>166</v>
      </c>
      <c r="B291" s="2" t="s">
        <v>116</v>
      </c>
      <c r="C291" s="3">
        <v>290</v>
      </c>
      <c r="D291" s="35"/>
      <c r="E291" s="35">
        <f>C291*D291</f>
        <v>0</v>
      </c>
      <c r="F291" s="1"/>
      <c r="H291" s="44"/>
      <c r="I291" s="3">
        <v>85</v>
      </c>
    </row>
    <row r="292" spans="1:9" ht="14.25" customHeight="1">
      <c r="A292" s="60"/>
      <c r="E292" s="35"/>
      <c r="F292" s="1"/>
      <c r="H292" s="44"/>
      <c r="I292" s="3"/>
    </row>
    <row r="293" spans="1:9" ht="14.25" customHeight="1">
      <c r="A293" s="60" t="s">
        <v>167</v>
      </c>
      <c r="B293" s="2" t="s">
        <v>28</v>
      </c>
      <c r="C293" s="3">
        <v>1</v>
      </c>
      <c r="D293" s="35"/>
      <c r="E293" s="35">
        <f>C293*D293</f>
        <v>0</v>
      </c>
      <c r="F293" s="1"/>
      <c r="H293" s="44"/>
      <c r="I293" s="3">
        <v>1500</v>
      </c>
    </row>
    <row r="294" spans="1:9" ht="14.25" customHeight="1">
      <c r="A294" s="60"/>
      <c r="E294" s="35"/>
      <c r="F294" s="1"/>
      <c r="H294" s="44"/>
      <c r="I294" s="3"/>
    </row>
    <row r="295" spans="1:9" ht="24" customHeight="1">
      <c r="A295" s="60" t="s">
        <v>168</v>
      </c>
      <c r="B295" s="2" t="s">
        <v>116</v>
      </c>
      <c r="C295" s="3">
        <v>125</v>
      </c>
      <c r="D295" s="35"/>
      <c r="E295" s="35">
        <f>C295*D295</f>
        <v>0</v>
      </c>
      <c r="F295" s="1"/>
      <c r="H295" s="44"/>
      <c r="I295" s="3">
        <v>145</v>
      </c>
    </row>
    <row r="296" spans="1:9" ht="18" customHeight="1">
      <c r="A296" s="60"/>
      <c r="E296" s="35"/>
      <c r="F296" s="1"/>
      <c r="H296" s="44"/>
      <c r="I296" s="3"/>
    </row>
    <row r="297" spans="1:9" ht="23.25" customHeight="1">
      <c r="A297" s="60" t="s">
        <v>169</v>
      </c>
      <c r="B297" s="2" t="s">
        <v>28</v>
      </c>
      <c r="C297" s="3">
        <v>2</v>
      </c>
      <c r="D297" s="35"/>
      <c r="E297" s="35">
        <f>C297*D297</f>
        <v>0</v>
      </c>
      <c r="F297" s="1"/>
      <c r="H297" s="44"/>
      <c r="I297" s="3">
        <v>1800</v>
      </c>
    </row>
    <row r="298" spans="1:9" ht="14.25" customHeight="1">
      <c r="A298" s="60"/>
      <c r="E298" s="35"/>
      <c r="F298" s="1"/>
      <c r="H298" s="44"/>
      <c r="I298" s="3"/>
    </row>
    <row r="299" spans="1:9" ht="14.25" customHeight="1">
      <c r="A299" s="60" t="s">
        <v>170</v>
      </c>
      <c r="B299" s="2" t="s">
        <v>171</v>
      </c>
      <c r="C299" s="3">
        <v>1</v>
      </c>
      <c r="D299" s="35"/>
      <c r="E299" s="35">
        <f>C299*D299</f>
        <v>0</v>
      </c>
      <c r="F299" s="1"/>
      <c r="H299" s="44"/>
      <c r="I299" s="3">
        <v>1350</v>
      </c>
    </row>
    <row r="300" spans="1:9" ht="14.25" customHeight="1">
      <c r="A300" s="60"/>
      <c r="E300" s="35"/>
      <c r="F300" s="1"/>
      <c r="I300" s="3"/>
    </row>
    <row r="301" spans="1:9" ht="2.25" customHeight="1">
      <c r="A301" s="52"/>
      <c r="B301" s="53"/>
      <c r="C301" s="54"/>
      <c r="D301" s="54"/>
      <c r="E301" s="54"/>
      <c r="F301" s="55"/>
      <c r="I301" s="54"/>
    </row>
    <row r="302" spans="5:9" ht="14.25" customHeight="1">
      <c r="E302" s="35"/>
      <c r="F302" s="1"/>
      <c r="I302" s="3"/>
    </row>
    <row r="303" spans="1:9" ht="14.25" customHeight="1">
      <c r="A303" s="73" t="s">
        <v>172</v>
      </c>
      <c r="E303" s="71">
        <f>SUM(E305:E360)</f>
        <v>0</v>
      </c>
      <c r="F303" s="30" t="s">
        <v>14</v>
      </c>
      <c r="I303" s="3"/>
    </row>
    <row r="304" spans="1:9" ht="12" customHeight="1">
      <c r="A304" s="49"/>
      <c r="E304" s="76"/>
      <c r="F304" s="30"/>
      <c r="I304" s="3"/>
    </row>
    <row r="305" spans="1:9" ht="14.25" customHeight="1">
      <c r="A305" s="58" t="s">
        <v>173</v>
      </c>
      <c r="E305" s="76"/>
      <c r="F305" s="30"/>
      <c r="I305" s="3"/>
    </row>
    <row r="306" spans="1:9" ht="12" customHeight="1">
      <c r="A306" s="49"/>
      <c r="E306" s="76"/>
      <c r="F306" s="30"/>
      <c r="I306" s="3"/>
    </row>
    <row r="307" spans="1:9" ht="75.75" customHeight="1">
      <c r="A307" s="49" t="s">
        <v>174</v>
      </c>
      <c r="B307" s="2" t="s">
        <v>28</v>
      </c>
      <c r="C307" s="3">
        <v>2</v>
      </c>
      <c r="D307" s="35"/>
      <c r="E307" s="35">
        <f>C307*D307</f>
        <v>0</v>
      </c>
      <c r="F307" s="30"/>
      <c r="I307" s="3">
        <v>9800</v>
      </c>
    </row>
    <row r="308" spans="1:9" ht="14.25" customHeight="1">
      <c r="A308" s="49"/>
      <c r="E308" s="35"/>
      <c r="F308" s="30"/>
      <c r="I308" s="3"/>
    </row>
    <row r="309" spans="1:9" ht="14.25" customHeight="1">
      <c r="A309" s="95" t="s">
        <v>175</v>
      </c>
      <c r="B309" s="95"/>
      <c r="C309" s="95"/>
      <c r="D309" s="95"/>
      <c r="E309" s="95"/>
      <c r="F309" s="95"/>
      <c r="I309" s="77"/>
    </row>
    <row r="310" spans="1:9" ht="14.25" customHeight="1">
      <c r="A310" s="49"/>
      <c r="E310" s="76"/>
      <c r="F310" s="30"/>
      <c r="I310" s="3"/>
    </row>
    <row r="311" spans="1:9" ht="14.25" customHeight="1">
      <c r="A311" s="49" t="s">
        <v>176</v>
      </c>
      <c r="B311" s="2" t="s">
        <v>28</v>
      </c>
      <c r="C311" s="3">
        <v>2</v>
      </c>
      <c r="D311" s="35"/>
      <c r="E311" s="35">
        <f>C311*D311</f>
        <v>0</v>
      </c>
      <c r="F311" s="30"/>
      <c r="I311" s="3">
        <v>3800</v>
      </c>
    </row>
    <row r="312" spans="1:9" ht="14.25" customHeight="1">
      <c r="A312" s="49"/>
      <c r="E312" s="76"/>
      <c r="F312" s="30"/>
      <c r="I312" s="3"/>
    </row>
    <row r="313" spans="1:9" ht="24.75" customHeight="1">
      <c r="A313" s="49" t="s">
        <v>177</v>
      </c>
      <c r="B313" s="2" t="s">
        <v>171</v>
      </c>
      <c r="C313" s="3">
        <v>2</v>
      </c>
      <c r="D313" s="35"/>
      <c r="E313" s="35">
        <f>C313*D313</f>
        <v>0</v>
      </c>
      <c r="F313" s="30"/>
      <c r="I313" s="3">
        <v>950</v>
      </c>
    </row>
    <row r="314" spans="1:9" ht="14.25" customHeight="1">
      <c r="A314" s="49"/>
      <c r="E314" s="76"/>
      <c r="F314" s="30"/>
      <c r="I314" s="3"/>
    </row>
    <row r="315" spans="1:9" ht="23.25" customHeight="1">
      <c r="A315" s="49" t="s">
        <v>178</v>
      </c>
      <c r="B315" s="2" t="s">
        <v>28</v>
      </c>
      <c r="C315" s="3">
        <v>2</v>
      </c>
      <c r="D315" s="35"/>
      <c r="E315" s="35">
        <f>C315*D315</f>
        <v>0</v>
      </c>
      <c r="F315" s="30"/>
      <c r="I315" s="3">
        <v>2300</v>
      </c>
    </row>
    <row r="316" spans="1:9" ht="14.25" customHeight="1">
      <c r="A316" s="49"/>
      <c r="E316" s="76"/>
      <c r="F316" s="30"/>
      <c r="I316" s="3"/>
    </row>
    <row r="317" spans="1:9" ht="14.25" customHeight="1">
      <c r="A317" s="49" t="s">
        <v>179</v>
      </c>
      <c r="E317" s="76"/>
      <c r="F317" s="30"/>
      <c r="I317" s="3"/>
    </row>
    <row r="318" spans="1:9" ht="24.75" customHeight="1">
      <c r="A318" s="60" t="s">
        <v>180</v>
      </c>
      <c r="B318" s="2" t="s">
        <v>28</v>
      </c>
      <c r="C318" s="3">
        <v>1</v>
      </c>
      <c r="D318" s="35"/>
      <c r="E318" s="35">
        <f>C318*D318</f>
        <v>0</v>
      </c>
      <c r="F318" s="30"/>
      <c r="I318" s="3">
        <v>650</v>
      </c>
    </row>
    <row r="319" spans="1:9" ht="24.75" customHeight="1">
      <c r="A319" s="60" t="s">
        <v>181</v>
      </c>
      <c r="B319" s="2" t="s">
        <v>28</v>
      </c>
      <c r="C319" s="3">
        <v>6</v>
      </c>
      <c r="D319" s="35"/>
      <c r="E319" s="35">
        <f>C319*D319</f>
        <v>0</v>
      </c>
      <c r="F319" s="30"/>
      <c r="I319" s="3">
        <v>350</v>
      </c>
    </row>
    <row r="320" spans="1:9" ht="18" customHeight="1">
      <c r="A320" s="60" t="s">
        <v>182</v>
      </c>
      <c r="B320" s="2" t="s">
        <v>28</v>
      </c>
      <c r="C320" s="3">
        <v>6</v>
      </c>
      <c r="D320" s="35"/>
      <c r="E320" s="35">
        <f>C320*D320</f>
        <v>0</v>
      </c>
      <c r="F320" s="30"/>
      <c r="I320" s="3">
        <v>1100</v>
      </c>
    </row>
    <row r="321" spans="1:9" ht="12" customHeight="1">
      <c r="A321" s="35"/>
      <c r="B321" s="50"/>
      <c r="C321" s="35"/>
      <c r="D321" s="35"/>
      <c r="E321" s="35"/>
      <c r="F321" s="51"/>
      <c r="H321" s="44"/>
      <c r="I321" s="35"/>
    </row>
    <row r="322" spans="1:9" ht="14.25" customHeight="1">
      <c r="A322" s="78" t="s">
        <v>183</v>
      </c>
      <c r="B322" s="79"/>
      <c r="C322" s="67"/>
      <c r="E322" s="35"/>
      <c r="F322" s="1"/>
      <c r="I322" s="3"/>
    </row>
    <row r="323" spans="1:9" ht="14.25" customHeight="1">
      <c r="A323" s="66"/>
      <c r="B323" s="79"/>
      <c r="C323" s="67"/>
      <c r="E323" s="35"/>
      <c r="F323" s="1"/>
      <c r="I323" s="3"/>
    </row>
    <row r="324" spans="1:9" ht="48" customHeight="1">
      <c r="A324" s="49" t="s">
        <v>184</v>
      </c>
      <c r="B324" s="79" t="s">
        <v>28</v>
      </c>
      <c r="C324" s="67">
        <v>1</v>
      </c>
      <c r="D324" s="35"/>
      <c r="E324" s="35">
        <f>C324*D324</f>
        <v>0</v>
      </c>
      <c r="F324" s="1"/>
      <c r="I324" s="3">
        <v>18500</v>
      </c>
    </row>
    <row r="325" spans="1:9" ht="14.25" customHeight="1">
      <c r="A325" s="66"/>
      <c r="B325" s="79"/>
      <c r="C325" s="67"/>
      <c r="E325" s="35"/>
      <c r="F325" s="1"/>
      <c r="I325" s="3"/>
    </row>
    <row r="326" spans="1:9" ht="14.25" customHeight="1">
      <c r="A326" s="49" t="s">
        <v>185</v>
      </c>
      <c r="B326" s="79" t="s">
        <v>28</v>
      </c>
      <c r="C326" s="67">
        <v>1</v>
      </c>
      <c r="D326" s="35"/>
      <c r="E326" s="35">
        <f>C326*D326</f>
        <v>0</v>
      </c>
      <c r="F326" s="1"/>
      <c r="I326" s="3">
        <v>4800</v>
      </c>
    </row>
    <row r="327" spans="1:9" ht="14.25" customHeight="1">
      <c r="A327" s="49" t="s">
        <v>186</v>
      </c>
      <c r="B327" s="79" t="s">
        <v>28</v>
      </c>
      <c r="C327" s="67">
        <v>1</v>
      </c>
      <c r="D327" s="35"/>
      <c r="E327" s="35">
        <f>C327*D327</f>
        <v>0</v>
      </c>
      <c r="F327" s="1"/>
      <c r="I327" s="3">
        <v>4800</v>
      </c>
    </row>
    <row r="328" spans="1:9" ht="14.25" customHeight="1">
      <c r="A328" s="66"/>
      <c r="B328" s="79"/>
      <c r="C328" s="67"/>
      <c r="E328" s="35"/>
      <c r="F328" s="1"/>
      <c r="I328" s="3"/>
    </row>
    <row r="329" spans="1:9" ht="23.25" customHeight="1">
      <c r="A329" s="49" t="s">
        <v>187</v>
      </c>
      <c r="B329" s="79" t="s">
        <v>28</v>
      </c>
      <c r="C329" s="67">
        <v>1</v>
      </c>
      <c r="D329" s="35"/>
      <c r="E329" s="35">
        <f>C329*D329</f>
        <v>0</v>
      </c>
      <c r="F329" s="1"/>
      <c r="I329" s="3">
        <v>350</v>
      </c>
    </row>
    <row r="330" spans="1:9" ht="14.25" customHeight="1">
      <c r="A330" s="66"/>
      <c r="B330" s="79"/>
      <c r="C330" s="67"/>
      <c r="E330" s="35"/>
      <c r="F330" s="1"/>
      <c r="I330" s="3"/>
    </row>
    <row r="331" spans="1:9" ht="14.25" customHeight="1">
      <c r="A331" s="49" t="s">
        <v>188</v>
      </c>
      <c r="B331" s="79" t="s">
        <v>28</v>
      </c>
      <c r="C331" s="67">
        <v>1</v>
      </c>
      <c r="D331" s="35"/>
      <c r="E331" s="35">
        <f>C331*D331</f>
        <v>0</v>
      </c>
      <c r="F331" s="1"/>
      <c r="I331" s="3">
        <v>800</v>
      </c>
    </row>
    <row r="332" spans="1:9" ht="14.25" customHeight="1">
      <c r="A332" s="66"/>
      <c r="B332" s="79"/>
      <c r="C332" s="67"/>
      <c r="E332" s="35"/>
      <c r="F332" s="1"/>
      <c r="I332" s="3"/>
    </row>
    <row r="333" spans="1:9" ht="23.25" customHeight="1">
      <c r="A333" s="66" t="s">
        <v>189</v>
      </c>
      <c r="B333" s="79" t="s">
        <v>28</v>
      </c>
      <c r="C333" s="67">
        <v>1</v>
      </c>
      <c r="D333" s="35"/>
      <c r="E333" s="35">
        <f>C333*D333</f>
        <v>0</v>
      </c>
      <c r="F333" s="1"/>
      <c r="I333" s="3">
        <v>450</v>
      </c>
    </row>
    <row r="334" spans="1:9" ht="14.25" customHeight="1">
      <c r="A334" s="66"/>
      <c r="B334" s="79"/>
      <c r="C334" s="67"/>
      <c r="E334" s="35"/>
      <c r="F334" s="1"/>
      <c r="I334" s="3"/>
    </row>
    <row r="335" spans="1:9" ht="14.25" customHeight="1">
      <c r="A335" s="49" t="s">
        <v>190</v>
      </c>
      <c r="B335" s="79" t="s">
        <v>28</v>
      </c>
      <c r="C335" s="67">
        <v>1</v>
      </c>
      <c r="D335" s="35"/>
      <c r="E335" s="35">
        <f>C335*D335</f>
        <v>0</v>
      </c>
      <c r="F335" s="1"/>
      <c r="I335" s="3">
        <v>150</v>
      </c>
    </row>
    <row r="336" spans="1:9" ht="14.25" customHeight="1">
      <c r="A336" s="66"/>
      <c r="B336" s="79"/>
      <c r="C336" s="67"/>
      <c r="E336" s="35"/>
      <c r="F336" s="1"/>
      <c r="I336" s="3"/>
    </row>
    <row r="337" spans="1:9" ht="96.75" customHeight="1">
      <c r="A337" s="66" t="s">
        <v>191</v>
      </c>
      <c r="B337" s="79" t="s">
        <v>28</v>
      </c>
      <c r="C337" s="67">
        <v>1</v>
      </c>
      <c r="D337" s="35"/>
      <c r="E337" s="35">
        <f>C337*D337</f>
        <v>0</v>
      </c>
      <c r="F337" s="1"/>
      <c r="I337" s="3">
        <v>12200</v>
      </c>
    </row>
    <row r="338" spans="1:9" ht="14.25" customHeight="1">
      <c r="A338" s="66"/>
      <c r="B338" s="79"/>
      <c r="C338" s="67"/>
      <c r="E338" s="35"/>
      <c r="F338" s="1"/>
      <c r="I338" s="3"/>
    </row>
    <row r="339" spans="1:9" ht="14.25" customHeight="1">
      <c r="A339" s="78" t="s">
        <v>192</v>
      </c>
      <c r="B339" s="79"/>
      <c r="C339" s="67"/>
      <c r="E339" s="35"/>
      <c r="F339" s="1"/>
      <c r="I339" s="3"/>
    </row>
    <row r="340" spans="1:9" ht="14.25" customHeight="1">
      <c r="A340" s="66" t="s">
        <v>193</v>
      </c>
      <c r="B340" s="79" t="s">
        <v>116</v>
      </c>
      <c r="C340" s="67">
        <v>30</v>
      </c>
      <c r="D340" s="35"/>
      <c r="E340" s="35">
        <f>C340*D340</f>
        <v>0</v>
      </c>
      <c r="F340" s="1"/>
      <c r="I340" s="3">
        <v>120</v>
      </c>
    </row>
    <row r="341" spans="1:9" ht="14.25" customHeight="1">
      <c r="A341" s="66" t="s">
        <v>194</v>
      </c>
      <c r="B341" s="79" t="s">
        <v>28</v>
      </c>
      <c r="C341" s="67">
        <v>60</v>
      </c>
      <c r="D341" s="35"/>
      <c r="E341" s="35">
        <f>C341*D341</f>
        <v>0</v>
      </c>
      <c r="F341" s="1"/>
      <c r="I341" s="3">
        <v>8</v>
      </c>
    </row>
    <row r="342" spans="1:9" ht="14.25" customHeight="1">
      <c r="A342" s="66" t="s">
        <v>195</v>
      </c>
      <c r="B342" s="79" t="s">
        <v>28</v>
      </c>
      <c r="C342" s="67">
        <v>20</v>
      </c>
      <c r="D342" s="35"/>
      <c r="E342" s="35">
        <f>C342*D342</f>
        <v>0</v>
      </c>
      <c r="F342" s="1"/>
      <c r="I342" s="3">
        <v>12</v>
      </c>
    </row>
    <row r="343" spans="1:9" ht="14.25" customHeight="1">
      <c r="A343" s="66" t="s">
        <v>196</v>
      </c>
      <c r="B343" s="79" t="s">
        <v>116</v>
      </c>
      <c r="C343" s="67">
        <v>5</v>
      </c>
      <c r="D343" s="35"/>
      <c r="E343" s="35">
        <f>C343*D343</f>
        <v>0</v>
      </c>
      <c r="F343" s="1"/>
      <c r="I343" s="3">
        <v>30</v>
      </c>
    </row>
    <row r="344" spans="1:9" ht="14.25" customHeight="1">
      <c r="A344" s="66"/>
      <c r="B344" s="79"/>
      <c r="C344" s="67"/>
      <c r="E344" s="35"/>
      <c r="F344" s="1"/>
      <c r="I344" s="3"/>
    </row>
    <row r="345" spans="1:9" ht="14.25" customHeight="1">
      <c r="A345" s="78" t="s">
        <v>197</v>
      </c>
      <c r="B345" s="79"/>
      <c r="C345" s="67"/>
      <c r="E345" s="35"/>
      <c r="F345" s="1"/>
      <c r="I345" s="3"/>
    </row>
    <row r="346" spans="1:9" ht="14.25" customHeight="1">
      <c r="A346" s="66" t="s">
        <v>198</v>
      </c>
      <c r="B346" s="79" t="s">
        <v>116</v>
      </c>
      <c r="C346" s="67">
        <v>20</v>
      </c>
      <c r="D346" s="35"/>
      <c r="E346" s="35">
        <f>C346*D346</f>
        <v>0</v>
      </c>
      <c r="F346" s="1"/>
      <c r="I346" s="3">
        <v>55</v>
      </c>
    </row>
    <row r="347" spans="1:9" ht="14.25" customHeight="1">
      <c r="A347" s="66" t="s">
        <v>199</v>
      </c>
      <c r="B347" s="79" t="s">
        <v>116</v>
      </c>
      <c r="C347" s="67">
        <v>20</v>
      </c>
      <c r="D347" s="35"/>
      <c r="E347" s="35">
        <f>C347*D347</f>
        <v>0</v>
      </c>
      <c r="F347" s="1"/>
      <c r="I347" s="3">
        <v>65</v>
      </c>
    </row>
    <row r="348" spans="1:9" ht="14.25" customHeight="1">
      <c r="A348" s="66" t="s">
        <v>200</v>
      </c>
      <c r="B348" s="79" t="s">
        <v>116</v>
      </c>
      <c r="C348" s="67">
        <v>40</v>
      </c>
      <c r="D348" s="35"/>
      <c r="E348" s="35">
        <f>C348*D348</f>
        <v>0</v>
      </c>
      <c r="F348" s="1"/>
      <c r="I348" s="3">
        <v>50</v>
      </c>
    </row>
    <row r="349" spans="1:9" ht="14.25" customHeight="1">
      <c r="A349" s="66" t="s">
        <v>201</v>
      </c>
      <c r="B349" s="79" t="s">
        <v>116</v>
      </c>
      <c r="C349" s="67">
        <v>30</v>
      </c>
      <c r="D349" s="35"/>
      <c r="E349" s="35">
        <f>C349*D349</f>
        <v>0</v>
      </c>
      <c r="F349" s="1"/>
      <c r="I349" s="3">
        <v>70</v>
      </c>
    </row>
    <row r="350" spans="1:9" ht="14.25" customHeight="1">
      <c r="A350" s="66" t="s">
        <v>202</v>
      </c>
      <c r="B350" s="79" t="s">
        <v>116</v>
      </c>
      <c r="C350" s="67">
        <v>40</v>
      </c>
      <c r="D350" s="35"/>
      <c r="E350" s="35">
        <f>C350*D350</f>
        <v>0</v>
      </c>
      <c r="F350" s="1"/>
      <c r="I350" s="3">
        <v>45</v>
      </c>
    </row>
    <row r="351" spans="1:9" ht="14.25" customHeight="1">
      <c r="A351" s="66"/>
      <c r="B351" s="79"/>
      <c r="C351" s="67"/>
      <c r="E351" s="35"/>
      <c r="F351" s="1"/>
      <c r="I351" s="3"/>
    </row>
    <row r="352" spans="1:9" ht="14.25" customHeight="1">
      <c r="A352" s="80" t="s">
        <v>203</v>
      </c>
      <c r="B352" s="79"/>
      <c r="C352" s="67"/>
      <c r="E352" s="35"/>
      <c r="F352" s="1"/>
      <c r="I352" s="3"/>
    </row>
    <row r="353" spans="1:9" ht="14.25" customHeight="1">
      <c r="A353" s="80"/>
      <c r="B353" s="79"/>
      <c r="C353" s="67"/>
      <c r="E353" s="35"/>
      <c r="F353" s="1"/>
      <c r="I353" s="3"/>
    </row>
    <row r="354" spans="1:9" ht="14.25" customHeight="1">
      <c r="A354" s="81" t="s">
        <v>204</v>
      </c>
      <c r="B354" s="82" t="s">
        <v>28</v>
      </c>
      <c r="C354" s="83">
        <v>1</v>
      </c>
      <c r="D354" s="35"/>
      <c r="E354" s="35">
        <f aca="true" t="shared" si="5" ref="E354:E359">C354*D354</f>
        <v>0</v>
      </c>
      <c r="F354" s="1"/>
      <c r="I354" s="3">
        <v>2800</v>
      </c>
    </row>
    <row r="355" spans="1:9" ht="14.25" customHeight="1">
      <c r="A355" s="81" t="s">
        <v>205</v>
      </c>
      <c r="B355" s="82" t="s">
        <v>28</v>
      </c>
      <c r="C355" s="83">
        <v>1</v>
      </c>
      <c r="D355" s="35"/>
      <c r="E355" s="35">
        <f t="shared" si="5"/>
        <v>0</v>
      </c>
      <c r="F355" s="1"/>
      <c r="I355" s="3">
        <v>14500</v>
      </c>
    </row>
    <row r="356" spans="1:9" ht="14.25" customHeight="1">
      <c r="A356" s="81" t="s">
        <v>206</v>
      </c>
      <c r="B356" s="82" t="s">
        <v>28</v>
      </c>
      <c r="C356" s="83">
        <v>1</v>
      </c>
      <c r="D356" s="35"/>
      <c r="E356" s="35">
        <f t="shared" si="5"/>
        <v>0</v>
      </c>
      <c r="F356" s="1"/>
      <c r="I356" s="3">
        <v>29500</v>
      </c>
    </row>
    <row r="357" spans="1:9" ht="14.25" customHeight="1">
      <c r="A357" s="81" t="s">
        <v>207</v>
      </c>
      <c r="B357" s="82" t="s">
        <v>28</v>
      </c>
      <c r="C357" s="83">
        <v>1</v>
      </c>
      <c r="D357" s="35"/>
      <c r="E357" s="35">
        <f t="shared" si="5"/>
        <v>0</v>
      </c>
      <c r="F357" s="1"/>
      <c r="I357" s="3">
        <v>5000</v>
      </c>
    </row>
    <row r="358" spans="1:9" ht="14.25" customHeight="1">
      <c r="A358" s="81" t="s">
        <v>208</v>
      </c>
      <c r="B358" s="82" t="s">
        <v>28</v>
      </c>
      <c r="C358" s="83">
        <v>1</v>
      </c>
      <c r="D358" s="35"/>
      <c r="E358" s="35">
        <f t="shared" si="5"/>
        <v>0</v>
      </c>
      <c r="F358" s="1"/>
      <c r="I358" s="3">
        <v>2500</v>
      </c>
    </row>
    <row r="359" spans="1:9" ht="14.25" customHeight="1">
      <c r="A359" s="81" t="s">
        <v>209</v>
      </c>
      <c r="B359" s="82" t="s">
        <v>28</v>
      </c>
      <c r="C359" s="83">
        <v>1</v>
      </c>
      <c r="D359" s="35"/>
      <c r="E359" s="35">
        <f t="shared" si="5"/>
        <v>0</v>
      </c>
      <c r="F359" s="1"/>
      <c r="I359" s="3">
        <v>2500</v>
      </c>
    </row>
    <row r="360" spans="1:6" ht="14.25" customHeight="1">
      <c r="A360" s="81"/>
      <c r="B360" s="82"/>
      <c r="C360" s="83"/>
      <c r="E360" s="35"/>
      <c r="F360" s="1"/>
    </row>
    <row r="361" spans="1:6" ht="14.25" customHeight="1">
      <c r="A361" s="96" t="s">
        <v>210</v>
      </c>
      <c r="B361" s="96"/>
      <c r="C361" s="96"/>
      <c r="D361" s="96"/>
      <c r="E361" s="96"/>
      <c r="F361" s="96"/>
    </row>
    <row r="362" spans="1:6" ht="14.25" customHeight="1">
      <c r="A362" s="84" t="s">
        <v>211</v>
      </c>
      <c r="B362" s="85"/>
      <c r="C362" s="85"/>
      <c r="D362" s="86"/>
      <c r="E362" s="85"/>
      <c r="F362" s="85"/>
    </row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7:F7"/>
    <mergeCell ref="A8:F8"/>
    <mergeCell ref="A9:F9"/>
    <mergeCell ref="A309:F309"/>
    <mergeCell ref="A361:F361"/>
    <mergeCell ref="A1:F1"/>
    <mergeCell ref="A2:F2"/>
    <mergeCell ref="A3:F3"/>
    <mergeCell ref="A4:F4"/>
    <mergeCell ref="A5:F5"/>
    <mergeCell ref="A6:F6"/>
  </mergeCells>
  <printOptions/>
  <pageMargins left="0.7423611111111111" right="0.3736111111111111" top="0.9048611111111111" bottom="0.7354166666666666" header="0.5118055555555555" footer="0.5118055555555555"/>
  <pageSetup horizontalDpi="300" verticalDpi="300" orientation="portrait" paperSize="9" scale="97"/>
  <headerFooter alignWithMargins="0">
    <oddHeader>&amp;L&amp;"Arial,obyčejné"&amp;9DPS&amp;R&amp;"Arial,obyčejné"&amp;9Seznam zařízení a materiálu</oddHeader>
    <oddFooter>&amp;L&amp;"Arial,obyčejné"&amp;9Ing. Jan Špingl&amp;C&amp;"Arial,obyčejné"&amp;9-&amp;P-&amp;R&amp;"Arial,obyčejné"&amp;9celkem &amp;N stránek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I136"/>
  <sheetViews>
    <sheetView tabSelected="1" zoomScale="90" zoomScaleNormal="90" zoomScalePageLayoutView="0" workbookViewId="0" topLeftCell="A46">
      <selection activeCell="J38" sqref="J38"/>
    </sheetView>
  </sheetViews>
  <sheetFormatPr defaultColWidth="9.00390625" defaultRowHeight="14.25" customHeight="1"/>
  <cols>
    <col min="1" max="1" width="44.125" style="1" customWidth="1"/>
    <col min="2" max="2" width="7.625" style="2" customWidth="1"/>
    <col min="3" max="3" width="7.625" style="3" customWidth="1"/>
    <col min="4" max="4" width="10.625" style="3" customWidth="1"/>
    <col min="5" max="5" width="12.625" style="3" customWidth="1"/>
    <col min="6" max="6" width="11.625" style="4" customWidth="1"/>
    <col min="7" max="8" width="9.00390625" style="5" customWidth="1"/>
    <col min="9" max="9" width="9.00390625" style="5" hidden="1" customWidth="1"/>
    <col min="10" max="16384" width="9.00390625" style="5" customWidth="1"/>
  </cols>
  <sheetData>
    <row r="1" spans="1:8" s="6" customFormat="1" ht="15.75" customHeight="1">
      <c r="A1" s="88" t="s">
        <v>0</v>
      </c>
      <c r="B1" s="88"/>
      <c r="C1" s="88"/>
      <c r="D1" s="88"/>
      <c r="E1" s="88"/>
      <c r="F1" s="88"/>
      <c r="H1" s="7"/>
    </row>
    <row r="2" spans="1:6" ht="12.75" customHeight="1">
      <c r="A2" s="89" t="s">
        <v>1</v>
      </c>
      <c r="B2" s="89"/>
      <c r="C2" s="89"/>
      <c r="D2" s="89"/>
      <c r="E2" s="89"/>
      <c r="F2" s="89"/>
    </row>
    <row r="3" spans="1:8" s="6" customFormat="1" ht="18" customHeight="1">
      <c r="A3" s="90" t="s">
        <v>2</v>
      </c>
      <c r="B3" s="90"/>
      <c r="C3" s="90"/>
      <c r="D3" s="90"/>
      <c r="E3" s="90"/>
      <c r="F3" s="90"/>
      <c r="H3" s="7"/>
    </row>
    <row r="4" spans="1:8" s="6" customFormat="1" ht="12.75" customHeight="1">
      <c r="A4" s="89" t="s">
        <v>3</v>
      </c>
      <c r="B4" s="89"/>
      <c r="C4" s="89"/>
      <c r="D4" s="89"/>
      <c r="E4" s="89"/>
      <c r="F4" s="89"/>
      <c r="H4" s="7"/>
    </row>
    <row r="5" spans="1:8" s="6" customFormat="1" ht="45.75" customHeight="1">
      <c r="A5" s="91" t="s">
        <v>212</v>
      </c>
      <c r="B5" s="91"/>
      <c r="C5" s="91"/>
      <c r="D5" s="91"/>
      <c r="E5" s="91"/>
      <c r="F5" s="91"/>
      <c r="H5" s="7"/>
    </row>
    <row r="6" spans="1:8" s="6" customFormat="1" ht="7.5" customHeight="1">
      <c r="A6" s="89"/>
      <c r="B6" s="89"/>
      <c r="C6" s="89"/>
      <c r="D6" s="89"/>
      <c r="E6" s="89"/>
      <c r="F6" s="89"/>
      <c r="H6" s="7"/>
    </row>
    <row r="7" spans="1:8" s="8" customFormat="1" ht="15.75" customHeight="1">
      <c r="A7" s="92" t="s">
        <v>5</v>
      </c>
      <c r="B7" s="92"/>
      <c r="C7" s="92"/>
      <c r="D7" s="92"/>
      <c r="E7" s="92"/>
      <c r="F7" s="92"/>
      <c r="H7" s="9"/>
    </row>
    <row r="8" spans="1:8" s="8" customFormat="1" ht="15.75" customHeight="1">
      <c r="A8" s="93" t="s">
        <v>6</v>
      </c>
      <c r="B8" s="93"/>
      <c r="C8" s="93"/>
      <c r="D8" s="93"/>
      <c r="E8" s="93"/>
      <c r="F8" s="93"/>
      <c r="H8" s="9"/>
    </row>
    <row r="9" spans="1:6" ht="12.75" customHeight="1">
      <c r="A9" s="94"/>
      <c r="B9" s="94"/>
      <c r="C9" s="94"/>
      <c r="D9" s="94"/>
      <c r="E9" s="94"/>
      <c r="F9" s="94"/>
    </row>
    <row r="10" spans="1:6" s="14" customFormat="1" ht="23.25" customHeight="1">
      <c r="A10" s="10" t="s">
        <v>7</v>
      </c>
      <c r="B10" s="11" t="s">
        <v>8</v>
      </c>
      <c r="C10" s="12" t="s">
        <v>9</v>
      </c>
      <c r="D10" s="12" t="s">
        <v>10</v>
      </c>
      <c r="E10" s="12" t="s">
        <v>11</v>
      </c>
      <c r="F10" s="13" t="s">
        <v>12</v>
      </c>
    </row>
    <row r="11" spans="1:6" ht="14.25" customHeight="1">
      <c r="A11" s="15"/>
      <c r="B11" s="16"/>
      <c r="C11" s="17"/>
      <c r="D11" s="17"/>
      <c r="E11" s="18"/>
      <c r="F11" s="19"/>
    </row>
    <row r="12" spans="1:8" s="6" customFormat="1" ht="22.5" customHeight="1">
      <c r="A12" s="20" t="s">
        <v>13</v>
      </c>
      <c r="B12" s="21"/>
      <c r="C12" s="22"/>
      <c r="D12" s="23"/>
      <c r="E12" s="24">
        <f>E15+E25</f>
        <v>0</v>
      </c>
      <c r="F12" s="25" t="s">
        <v>14</v>
      </c>
      <c r="H12" s="7"/>
    </row>
    <row r="13" spans="1:5" ht="14.25" customHeight="1">
      <c r="A13" s="26" t="s">
        <v>15</v>
      </c>
      <c r="E13" s="17"/>
    </row>
    <row r="14" ht="14.25" customHeight="1">
      <c r="E14" s="18"/>
    </row>
    <row r="15" spans="1:8" s="31" customFormat="1" ht="13.5" customHeight="1">
      <c r="A15" s="27" t="s">
        <v>16</v>
      </c>
      <c r="B15" s="2"/>
      <c r="C15" s="3"/>
      <c r="D15" s="28"/>
      <c r="E15" s="29">
        <f>SUM(E16:E24)</f>
        <v>0</v>
      </c>
      <c r="F15" s="30" t="s">
        <v>14</v>
      </c>
      <c r="H15" s="5"/>
    </row>
    <row r="16" spans="1:9" s="31" customFormat="1" ht="13.5" customHeight="1">
      <c r="A16" s="32" t="str">
        <f>A35</f>
        <v>STROJOVNA</v>
      </c>
      <c r="B16" s="33"/>
      <c r="C16" s="34"/>
      <c r="D16" s="35"/>
      <c r="E16" s="36">
        <f>E35</f>
        <v>0</v>
      </c>
      <c r="F16" s="37"/>
      <c r="H16" s="38"/>
      <c r="I16" s="5"/>
    </row>
    <row r="17" spans="1:9" s="31" customFormat="1" ht="13.5" customHeight="1">
      <c r="A17" s="1" t="str">
        <f>A41</f>
        <v>OTOPNÁ TĚLESA</v>
      </c>
      <c r="B17" s="33"/>
      <c r="C17" s="34"/>
      <c r="D17" s="35"/>
      <c r="E17" s="36">
        <f>E41</f>
        <v>0</v>
      </c>
      <c r="F17" s="37"/>
      <c r="H17" s="38"/>
      <c r="I17" s="5"/>
    </row>
    <row r="18" spans="1:8" s="31" customFormat="1" ht="13.5" customHeight="1">
      <c r="A18" s="1" t="str">
        <f>A61</f>
        <v>ARMATURY</v>
      </c>
      <c r="B18" s="33"/>
      <c r="C18" s="34"/>
      <c r="D18" s="35"/>
      <c r="E18" s="36">
        <f>E61</f>
        <v>0</v>
      </c>
      <c r="F18" s="37"/>
      <c r="H18" s="38"/>
    </row>
    <row r="19" spans="1:8" ht="14.25" customHeight="1">
      <c r="A19" s="1" t="str">
        <f>A79</f>
        <v>ROZVOD POTRUBÍ</v>
      </c>
      <c r="E19" s="36">
        <f>E79</f>
        <v>0</v>
      </c>
      <c r="F19" s="37"/>
      <c r="H19" s="38"/>
    </row>
    <row r="20" spans="1:8" ht="14.25" customHeight="1">
      <c r="A20" s="1" t="str">
        <f>A88</f>
        <v>IZOLACE TEPELNÉ</v>
      </c>
      <c r="E20" s="36">
        <f>E88</f>
        <v>0</v>
      </c>
      <c r="F20" s="1"/>
      <c r="H20" s="38"/>
    </row>
    <row r="21" spans="1:8" ht="14.25" customHeight="1">
      <c r="A21" s="1" t="str">
        <f>A101</f>
        <v>DOPLŇKOVÉ KONSTRUKCE A NÁTĚRY</v>
      </c>
      <c r="E21" s="36">
        <f>E101</f>
        <v>0</v>
      </c>
      <c r="F21" s="1"/>
      <c r="H21" s="38"/>
    </row>
    <row r="22" spans="1:8" ht="14.25" customHeight="1">
      <c r="A22" s="1" t="str">
        <f>A108</f>
        <v>ZPROVOZNĚNÍ A MONTÁŽ</v>
      </c>
      <c r="E22" s="36">
        <f>E108</f>
        <v>0</v>
      </c>
      <c r="F22" s="1"/>
      <c r="H22" s="38"/>
    </row>
    <row r="23" spans="1:8" ht="14.25" customHeight="1">
      <c r="A23" s="1" t="str">
        <f>A119</f>
        <v>STAVEBNÍ ÚPRAVY</v>
      </c>
      <c r="E23" s="36">
        <f>E119</f>
        <v>0</v>
      </c>
      <c r="F23" s="1"/>
      <c r="H23" s="38"/>
    </row>
    <row r="24" ht="14.25" customHeight="1">
      <c r="F24" s="1"/>
    </row>
    <row r="25" spans="1:8" s="31" customFormat="1" ht="13.5" customHeight="1">
      <c r="A25" s="27" t="s">
        <v>17</v>
      </c>
      <c r="B25" s="2"/>
      <c r="C25" s="3"/>
      <c r="D25" s="3"/>
      <c r="E25" s="29">
        <f>SUM(E27:E32)</f>
        <v>0</v>
      </c>
      <c r="F25" s="30" t="s">
        <v>14</v>
      </c>
      <c r="H25" s="5"/>
    </row>
    <row r="26" spans="1:6" ht="14.25" customHeight="1">
      <c r="A26" s="1" t="s">
        <v>18</v>
      </c>
      <c r="B26" s="2" t="s">
        <v>19</v>
      </c>
      <c r="C26" s="3">
        <v>1</v>
      </c>
      <c r="E26" s="3">
        <f>C26*D26</f>
        <v>0</v>
      </c>
      <c r="F26" s="1"/>
    </row>
    <row r="27" spans="1:6" ht="14.25" customHeight="1">
      <c r="A27" s="1" t="s">
        <v>20</v>
      </c>
      <c r="B27" s="2" t="s">
        <v>19</v>
      </c>
      <c r="C27" s="3">
        <v>1</v>
      </c>
      <c r="E27" s="3">
        <f>C27*D27</f>
        <v>0</v>
      </c>
      <c r="F27" s="1"/>
    </row>
    <row r="28" spans="1:6" ht="14.25" customHeight="1">
      <c r="A28" s="1" t="s">
        <v>21</v>
      </c>
      <c r="B28" s="2" t="s">
        <v>19</v>
      </c>
      <c r="C28" s="3">
        <v>1</v>
      </c>
      <c r="E28" s="3">
        <v>0</v>
      </c>
      <c r="F28" s="1"/>
    </row>
    <row r="29" spans="1:6" ht="14.25" customHeight="1">
      <c r="A29" s="1" t="s">
        <v>22</v>
      </c>
      <c r="B29" s="2" t="s">
        <v>19</v>
      </c>
      <c r="C29" s="3">
        <v>1</v>
      </c>
      <c r="E29" s="3">
        <f>C29*D29</f>
        <v>0</v>
      </c>
      <c r="F29" s="1"/>
    </row>
    <row r="30" spans="1:6" ht="14.25" customHeight="1">
      <c r="A30" s="1" t="s">
        <v>23</v>
      </c>
      <c r="B30" s="2" t="s">
        <v>19</v>
      </c>
      <c r="C30" s="3">
        <v>1</v>
      </c>
      <c r="E30" s="3">
        <f>C30*D30</f>
        <v>0</v>
      </c>
      <c r="F30" s="1"/>
    </row>
    <row r="31" spans="1:6" ht="14.25" customHeight="1">
      <c r="A31" s="1" t="s">
        <v>24</v>
      </c>
      <c r="B31" s="2" t="s">
        <v>19</v>
      </c>
      <c r="C31" s="3">
        <v>1</v>
      </c>
      <c r="E31" s="3">
        <v>0</v>
      </c>
      <c r="F31" s="1"/>
    </row>
    <row r="32" spans="1:6" ht="58.5" customHeight="1">
      <c r="A32" s="98" t="s">
        <v>224</v>
      </c>
      <c r="B32" s="97" t="s">
        <v>19</v>
      </c>
      <c r="C32" s="3">
        <v>1</v>
      </c>
      <c r="E32" s="3">
        <v>0</v>
      </c>
      <c r="F32" s="1"/>
    </row>
    <row r="33" spans="1:9" ht="14.25" customHeight="1">
      <c r="A33" s="39"/>
      <c r="B33" s="40"/>
      <c r="C33" s="41"/>
      <c r="D33" s="41"/>
      <c r="E33" s="41"/>
      <c r="F33" s="39"/>
      <c r="I33" s="42">
        <v>1.32</v>
      </c>
    </row>
    <row r="34" spans="1:6" s="44" customFormat="1" ht="13.5" customHeight="1">
      <c r="A34" s="43"/>
      <c r="B34" s="33"/>
      <c r="C34" s="34"/>
      <c r="D34" s="35"/>
      <c r="E34" s="34"/>
      <c r="F34" s="43"/>
    </row>
    <row r="35" spans="1:6" ht="14.25" customHeight="1">
      <c r="A35" s="45" t="s">
        <v>25</v>
      </c>
      <c r="B35" s="33"/>
      <c r="C35" s="34"/>
      <c r="D35" s="35"/>
      <c r="E35" s="46">
        <v>0</v>
      </c>
      <c r="F35" s="37" t="s">
        <v>14</v>
      </c>
    </row>
    <row r="36" spans="1:6" ht="14.25" customHeight="1">
      <c r="A36" s="47"/>
      <c r="B36" s="33"/>
      <c r="C36" s="34"/>
      <c r="D36" s="35"/>
      <c r="E36" s="35"/>
      <c r="F36" s="48" t="s">
        <v>26</v>
      </c>
    </row>
    <row r="37" spans="1:6" ht="14.25" customHeight="1">
      <c r="A37" s="87" t="s">
        <v>213</v>
      </c>
      <c r="B37" s="33"/>
      <c r="C37" s="34"/>
      <c r="D37" s="35"/>
      <c r="E37" s="35"/>
      <c r="F37" s="48"/>
    </row>
    <row r="38" spans="1:6" ht="14.25" customHeight="1">
      <c r="A38" s="43"/>
      <c r="B38" s="33"/>
      <c r="C38" s="34"/>
      <c r="D38" s="35"/>
      <c r="E38" s="35"/>
      <c r="F38" s="37"/>
    </row>
    <row r="39" spans="1:6" ht="3" customHeight="1">
      <c r="A39" s="52"/>
      <c r="B39" s="53"/>
      <c r="C39" s="54"/>
      <c r="D39" s="54"/>
      <c r="E39" s="54"/>
      <c r="F39" s="55"/>
    </row>
    <row r="40" spans="1:6" ht="14.25" customHeight="1">
      <c r="A40" s="49"/>
      <c r="B40" s="50"/>
      <c r="C40" s="35"/>
      <c r="D40" s="35"/>
      <c r="E40" s="35"/>
      <c r="F40" s="37"/>
    </row>
    <row r="41" spans="1:9" ht="14.25" customHeight="1">
      <c r="A41" s="45" t="s">
        <v>65</v>
      </c>
      <c r="B41" s="33"/>
      <c r="C41" s="34"/>
      <c r="D41" s="35"/>
      <c r="E41" s="46">
        <f>SUM(E42:E58)</f>
        <v>0</v>
      </c>
      <c r="F41" s="37" t="s">
        <v>14</v>
      </c>
      <c r="I41" s="35"/>
    </row>
    <row r="42" spans="1:9" ht="14.25" customHeight="1">
      <c r="A42" s="57"/>
      <c r="B42" s="50"/>
      <c r="C42" s="35"/>
      <c r="D42" s="35"/>
      <c r="E42" s="35"/>
      <c r="F42" s="37"/>
      <c r="I42" s="35"/>
    </row>
    <row r="43" spans="1:9" ht="24" customHeight="1">
      <c r="A43" s="58" t="s">
        <v>66</v>
      </c>
      <c r="B43" s="50"/>
      <c r="C43" s="35"/>
      <c r="D43" s="35"/>
      <c r="E43" s="35"/>
      <c r="F43" s="37"/>
      <c r="I43" s="35"/>
    </row>
    <row r="44" spans="1:9" ht="14.25" customHeight="1">
      <c r="A44" s="57"/>
      <c r="B44" s="50"/>
      <c r="C44" s="35"/>
      <c r="D44" s="35"/>
      <c r="E44" s="35"/>
      <c r="F44" s="37"/>
      <c r="I44" s="35"/>
    </row>
    <row r="45" spans="1:9" ht="14.25" customHeight="1">
      <c r="A45" s="1" t="s">
        <v>214</v>
      </c>
      <c r="B45" s="50" t="s">
        <v>28</v>
      </c>
      <c r="C45" s="35">
        <v>2</v>
      </c>
      <c r="D45" s="35"/>
      <c r="E45" s="35">
        <f>C45*D45</f>
        <v>0</v>
      </c>
      <c r="F45" s="37"/>
      <c r="I45" s="35">
        <v>2400</v>
      </c>
    </row>
    <row r="46" spans="1:9" ht="14.25" customHeight="1">
      <c r="A46" s="57"/>
      <c r="B46" s="50"/>
      <c r="C46" s="35"/>
      <c r="D46" s="35"/>
      <c r="E46" s="35"/>
      <c r="F46" s="37"/>
      <c r="I46" s="35"/>
    </row>
    <row r="47" spans="1:9" ht="14.25" customHeight="1">
      <c r="A47" s="1" t="s">
        <v>72</v>
      </c>
      <c r="B47" s="50" t="s">
        <v>28</v>
      </c>
      <c r="C47" s="35">
        <v>2</v>
      </c>
      <c r="D47" s="35"/>
      <c r="E47" s="35">
        <f>C47*D47</f>
        <v>0</v>
      </c>
      <c r="F47" s="37"/>
      <c r="I47" s="35">
        <v>3400</v>
      </c>
    </row>
    <row r="48" spans="1:9" ht="14.25" customHeight="1">
      <c r="A48" s="1" t="s">
        <v>73</v>
      </c>
      <c r="B48" s="50" t="s">
        <v>28</v>
      </c>
      <c r="C48" s="35">
        <v>1</v>
      </c>
      <c r="D48" s="35"/>
      <c r="E48" s="35">
        <f>C48*D48</f>
        <v>0</v>
      </c>
      <c r="F48" s="37"/>
      <c r="I48" s="35">
        <v>3550</v>
      </c>
    </row>
    <row r="49" spans="1:9" ht="14.25" customHeight="1">
      <c r="A49" s="1" t="s">
        <v>215</v>
      </c>
      <c r="B49" s="50" t="s">
        <v>28</v>
      </c>
      <c r="C49" s="35">
        <v>2</v>
      </c>
      <c r="D49" s="35"/>
      <c r="E49" s="35">
        <f>C49*D49</f>
        <v>0</v>
      </c>
      <c r="F49" s="37"/>
      <c r="I49" s="35">
        <v>4550</v>
      </c>
    </row>
    <row r="50" spans="2:9" ht="14.25" customHeight="1">
      <c r="B50" s="50"/>
      <c r="C50" s="35"/>
      <c r="D50" s="35"/>
      <c r="E50" s="35"/>
      <c r="F50" s="37"/>
      <c r="I50" s="35"/>
    </row>
    <row r="51" spans="1:9" ht="14.25" customHeight="1">
      <c r="A51" s="1" t="s">
        <v>216</v>
      </c>
      <c r="B51" s="50" t="s">
        <v>28</v>
      </c>
      <c r="C51" s="35">
        <v>2</v>
      </c>
      <c r="D51" s="35"/>
      <c r="E51" s="35">
        <f>C51*D51</f>
        <v>0</v>
      </c>
      <c r="F51" s="37"/>
      <c r="I51" s="35">
        <v>5750</v>
      </c>
    </row>
    <row r="52" spans="2:9" ht="14.25" customHeight="1">
      <c r="B52" s="50"/>
      <c r="C52" s="35"/>
      <c r="D52" s="35"/>
      <c r="E52" s="35"/>
      <c r="F52" s="37"/>
      <c r="I52" s="35"/>
    </row>
    <row r="53" spans="1:9" ht="14.25" customHeight="1">
      <c r="A53" s="1" t="s">
        <v>217</v>
      </c>
      <c r="B53" s="50" t="s">
        <v>28</v>
      </c>
      <c r="C53" s="35">
        <v>1</v>
      </c>
      <c r="D53" s="35"/>
      <c r="E53" s="35">
        <f>C53*D53</f>
        <v>0</v>
      </c>
      <c r="F53" s="37"/>
      <c r="I53" s="35">
        <v>4500</v>
      </c>
    </row>
    <row r="54" spans="2:9" ht="14.25" customHeight="1">
      <c r="B54" s="50"/>
      <c r="C54" s="35"/>
      <c r="D54" s="35"/>
      <c r="E54" s="35"/>
      <c r="F54" s="37"/>
      <c r="I54" s="35"/>
    </row>
    <row r="55" spans="1:9" ht="24" customHeight="1">
      <c r="A55" s="58" t="s">
        <v>88</v>
      </c>
      <c r="B55" s="50"/>
      <c r="C55" s="35"/>
      <c r="D55" s="35"/>
      <c r="E55" s="35"/>
      <c r="F55" s="37"/>
      <c r="I55" s="35"/>
    </row>
    <row r="56" spans="2:9" ht="14.25" customHeight="1">
      <c r="B56" s="50"/>
      <c r="C56" s="35"/>
      <c r="D56" s="35"/>
      <c r="E56" s="35"/>
      <c r="F56" s="37"/>
      <c r="I56" s="35"/>
    </row>
    <row r="57" spans="1:9" ht="14.25" customHeight="1">
      <c r="A57" s="1" t="s">
        <v>218</v>
      </c>
      <c r="B57" s="50" t="s">
        <v>28</v>
      </c>
      <c r="C57" s="35">
        <v>2</v>
      </c>
      <c r="D57" s="35"/>
      <c r="E57" s="35">
        <f>C57*D57</f>
        <v>0</v>
      </c>
      <c r="F57" s="37"/>
      <c r="I57" s="35">
        <v>3600</v>
      </c>
    </row>
    <row r="58" spans="2:9" ht="14.25" customHeight="1">
      <c r="B58" s="50"/>
      <c r="C58" s="35"/>
      <c r="D58" s="35"/>
      <c r="E58" s="35"/>
      <c r="F58" s="37"/>
      <c r="I58" s="35"/>
    </row>
    <row r="59" spans="1:9" ht="3" customHeight="1">
      <c r="A59" s="52"/>
      <c r="B59" s="53"/>
      <c r="C59" s="54"/>
      <c r="D59" s="54"/>
      <c r="E59" s="54"/>
      <c r="F59" s="55"/>
      <c r="I59" s="54"/>
    </row>
    <row r="60" spans="1:9" ht="14.25" customHeight="1">
      <c r="A60" s="49"/>
      <c r="B60" s="50"/>
      <c r="C60" s="35"/>
      <c r="D60" s="35"/>
      <c r="E60" s="35"/>
      <c r="F60" s="37"/>
      <c r="I60" s="35"/>
    </row>
    <row r="61" spans="1:9" ht="14.25" customHeight="1">
      <c r="A61" s="45" t="s">
        <v>90</v>
      </c>
      <c r="B61" s="33"/>
      <c r="C61" s="34"/>
      <c r="D61" s="35"/>
      <c r="E61" s="46">
        <f>SUM(E62:E76)</f>
        <v>0</v>
      </c>
      <c r="F61" s="37" t="s">
        <v>14</v>
      </c>
      <c r="I61" s="35"/>
    </row>
    <row r="62" spans="1:9" ht="14.25" customHeight="1">
      <c r="A62" s="32"/>
      <c r="B62" s="50"/>
      <c r="C62" s="35"/>
      <c r="D62" s="35"/>
      <c r="E62" s="56"/>
      <c r="F62" s="37"/>
      <c r="I62" s="35"/>
    </row>
    <row r="63" spans="1:9" ht="23.25" customHeight="1">
      <c r="A63" s="59" t="s">
        <v>91</v>
      </c>
      <c r="B63" s="50" t="s">
        <v>28</v>
      </c>
      <c r="C63" s="35">
        <f>SUM(C45:C54)</f>
        <v>10</v>
      </c>
      <c r="D63" s="35"/>
      <c r="E63" s="35">
        <f>C63*D63</f>
        <v>0</v>
      </c>
      <c r="F63" s="37"/>
      <c r="I63" s="35">
        <v>520</v>
      </c>
    </row>
    <row r="64" spans="1:9" ht="14.25" customHeight="1">
      <c r="A64" s="32"/>
      <c r="B64" s="50"/>
      <c r="C64" s="35"/>
      <c r="D64" s="35"/>
      <c r="E64" s="56"/>
      <c r="F64" s="37"/>
      <c r="I64" s="35"/>
    </row>
    <row r="65" spans="1:9" ht="33.75" customHeight="1">
      <c r="A65" s="60" t="s">
        <v>92</v>
      </c>
      <c r="B65" s="2" t="s">
        <v>28</v>
      </c>
      <c r="C65" s="3">
        <f>C63*2</f>
        <v>20</v>
      </c>
      <c r="D65" s="35"/>
      <c r="E65" s="35">
        <f>C65*D65</f>
        <v>0</v>
      </c>
      <c r="F65" s="37"/>
      <c r="I65" s="3">
        <v>85</v>
      </c>
    </row>
    <row r="66" spans="1:9" ht="14.25" customHeight="1">
      <c r="A66" s="60"/>
      <c r="E66" s="35"/>
      <c r="F66" s="37"/>
      <c r="I66" s="3"/>
    </row>
    <row r="67" spans="1:9" ht="24" customHeight="1">
      <c r="A67" s="49" t="s">
        <v>94</v>
      </c>
      <c r="B67" s="2" t="s">
        <v>28</v>
      </c>
      <c r="C67" s="3">
        <f>C57</f>
        <v>2</v>
      </c>
      <c r="D67" s="35"/>
      <c r="E67" s="35">
        <f>C67*D67</f>
        <v>0</v>
      </c>
      <c r="F67" s="37"/>
      <c r="I67" s="3">
        <v>990</v>
      </c>
    </row>
    <row r="68" spans="1:9" ht="14.25" customHeight="1">
      <c r="A68" s="49"/>
      <c r="E68" s="35"/>
      <c r="F68" s="37"/>
      <c r="I68" s="3"/>
    </row>
    <row r="69" spans="1:9" ht="34.5" customHeight="1">
      <c r="A69" s="60" t="s">
        <v>92</v>
      </c>
      <c r="B69" s="2" t="s">
        <v>28</v>
      </c>
      <c r="C69" s="3">
        <f>C67*2</f>
        <v>4</v>
      </c>
      <c r="D69" s="35"/>
      <c r="E69" s="35">
        <f>C69*D69</f>
        <v>0</v>
      </c>
      <c r="F69" s="37"/>
      <c r="I69" s="3">
        <v>85</v>
      </c>
    </row>
    <row r="70" spans="1:9" ht="14.25" customHeight="1">
      <c r="A70" s="32"/>
      <c r="B70" s="50"/>
      <c r="C70" s="35"/>
      <c r="D70" s="35"/>
      <c r="E70" s="56"/>
      <c r="F70" s="37"/>
      <c r="I70" s="35"/>
    </row>
    <row r="71" spans="1:9" ht="23.25" customHeight="1">
      <c r="A71" s="60" t="s">
        <v>95</v>
      </c>
      <c r="B71" s="2" t="s">
        <v>28</v>
      </c>
      <c r="C71" s="3">
        <f>C69+C65</f>
        <v>24</v>
      </c>
      <c r="D71" s="35"/>
      <c r="E71" s="35">
        <f>C71*D71</f>
        <v>0</v>
      </c>
      <c r="F71" s="37"/>
      <c r="I71" s="3">
        <v>50</v>
      </c>
    </row>
    <row r="72" spans="1:9" ht="14.25" customHeight="1">
      <c r="A72" s="32"/>
      <c r="B72" s="50"/>
      <c r="C72" s="35"/>
      <c r="D72" s="35"/>
      <c r="E72" s="56"/>
      <c r="F72" s="37"/>
      <c r="I72" s="35"/>
    </row>
    <row r="73" spans="1:9" ht="14.25" customHeight="1">
      <c r="A73" s="1" t="s">
        <v>219</v>
      </c>
      <c r="B73" s="2" t="s">
        <v>28</v>
      </c>
      <c r="C73" s="3">
        <f>SUM(C45:C57)</f>
        <v>12</v>
      </c>
      <c r="D73" s="35"/>
      <c r="E73" s="35">
        <f>C73*D73</f>
        <v>0</v>
      </c>
      <c r="F73" s="37"/>
      <c r="I73" s="3">
        <v>550</v>
      </c>
    </row>
    <row r="74" spans="1:9" ht="14.25" customHeight="1">
      <c r="A74" s="32"/>
      <c r="B74" s="50"/>
      <c r="C74" s="35"/>
      <c r="D74" s="35"/>
      <c r="E74" s="56"/>
      <c r="F74" s="37"/>
      <c r="I74" s="35"/>
    </row>
    <row r="75" spans="1:9" ht="23.25" customHeight="1">
      <c r="A75" s="60" t="s">
        <v>97</v>
      </c>
      <c r="B75" s="2" t="s">
        <v>28</v>
      </c>
      <c r="C75" s="3">
        <f>C73</f>
        <v>12</v>
      </c>
      <c r="D75" s="35"/>
      <c r="E75" s="35">
        <f>C75*D75</f>
        <v>0</v>
      </c>
      <c r="F75" s="37"/>
      <c r="I75" s="3">
        <v>50</v>
      </c>
    </row>
    <row r="76" spans="1:9" ht="14.25" customHeight="1">
      <c r="A76" s="32"/>
      <c r="B76" s="50"/>
      <c r="C76" s="35"/>
      <c r="D76" s="35"/>
      <c r="E76" s="56"/>
      <c r="F76" s="37"/>
      <c r="I76" s="35"/>
    </row>
    <row r="77" spans="1:9" ht="3" customHeight="1">
      <c r="A77" s="52"/>
      <c r="B77" s="53"/>
      <c r="C77" s="54"/>
      <c r="D77" s="54"/>
      <c r="E77" s="54"/>
      <c r="F77" s="55"/>
      <c r="I77" s="54"/>
    </row>
    <row r="78" spans="3:9" ht="14.25" customHeight="1">
      <c r="C78" s="1"/>
      <c r="D78" s="1"/>
      <c r="E78" s="35"/>
      <c r="F78" s="65"/>
      <c r="I78" s="1"/>
    </row>
    <row r="79" spans="1:9" ht="14.25" customHeight="1">
      <c r="A79" s="45" t="s">
        <v>120</v>
      </c>
      <c r="C79" s="1"/>
      <c r="D79" s="1"/>
      <c r="E79" s="46">
        <f>SUM(E81:E85)</f>
        <v>0</v>
      </c>
      <c r="F79" s="37" t="s">
        <v>14</v>
      </c>
      <c r="I79" s="1"/>
    </row>
    <row r="80" spans="1:9" ht="14.25" customHeight="1">
      <c r="A80" s="43"/>
      <c r="B80" s="33"/>
      <c r="C80" s="34"/>
      <c r="D80" s="1"/>
      <c r="E80" s="65"/>
      <c r="F80" s="65"/>
      <c r="I80" s="1"/>
    </row>
    <row r="81" spans="1:9" ht="34.5" customHeight="1">
      <c r="A81" s="58" t="s">
        <v>125</v>
      </c>
      <c r="B81" s="50"/>
      <c r="C81" s="49"/>
      <c r="D81" s="35"/>
      <c r="E81" s="35"/>
      <c r="F81" s="32"/>
      <c r="I81" s="35"/>
    </row>
    <row r="82" spans="1:9" ht="14.25" customHeight="1">
      <c r="A82" s="49" t="s">
        <v>126</v>
      </c>
      <c r="B82" s="50" t="s">
        <v>116</v>
      </c>
      <c r="C82" s="68">
        <f>22.24*2*1.15</f>
        <v>51.151999999999994</v>
      </c>
      <c r="D82" s="35"/>
      <c r="E82" s="35">
        <f>C82*D82</f>
        <v>0</v>
      </c>
      <c r="F82" s="32"/>
      <c r="I82" s="35">
        <v>205</v>
      </c>
    </row>
    <row r="83" spans="1:9" ht="14.25" customHeight="1">
      <c r="A83" s="49" t="s">
        <v>127</v>
      </c>
      <c r="B83" s="50" t="s">
        <v>116</v>
      </c>
      <c r="C83" s="68">
        <f>23.4*2*1.15</f>
        <v>53.81999999999999</v>
      </c>
      <c r="D83" s="35"/>
      <c r="E83" s="35">
        <f>C83*D83</f>
        <v>0</v>
      </c>
      <c r="F83" s="32"/>
      <c r="I83" s="35">
        <v>265</v>
      </c>
    </row>
    <row r="84" spans="1:9" ht="14.25" customHeight="1">
      <c r="A84" s="49" t="s">
        <v>128</v>
      </c>
      <c r="B84" s="50" t="s">
        <v>116</v>
      </c>
      <c r="C84" s="68">
        <f>6.9*2*1.2</f>
        <v>16.56</v>
      </c>
      <c r="D84" s="35"/>
      <c r="E84" s="35">
        <f>C84*D84</f>
        <v>0</v>
      </c>
      <c r="F84" s="32"/>
      <c r="I84" s="35">
        <v>320</v>
      </c>
    </row>
    <row r="85" spans="1:9" ht="14.25" customHeight="1">
      <c r="A85" s="49"/>
      <c r="B85" s="50"/>
      <c r="C85" s="49"/>
      <c r="D85" s="35"/>
      <c r="E85" s="35"/>
      <c r="F85" s="32"/>
      <c r="H85" s="44"/>
      <c r="I85" s="35"/>
    </row>
    <row r="86" spans="1:9" ht="3" customHeight="1">
      <c r="A86" s="52"/>
      <c r="B86" s="53"/>
      <c r="C86" s="54"/>
      <c r="D86" s="54"/>
      <c r="E86" s="54"/>
      <c r="F86" s="55"/>
      <c r="I86" s="54"/>
    </row>
    <row r="87" spans="1:9" ht="14.25" customHeight="1">
      <c r="A87" s="65"/>
      <c r="B87" s="69"/>
      <c r="C87" s="70"/>
      <c r="D87" s="1"/>
      <c r="E87" s="65"/>
      <c r="F87" s="65"/>
      <c r="I87" s="1"/>
    </row>
    <row r="88" spans="1:9" ht="14.25" customHeight="1">
      <c r="A88" s="45" t="s">
        <v>131</v>
      </c>
      <c r="D88" s="1"/>
      <c r="E88" s="71">
        <f>SUM(E90:E98)</f>
        <v>0</v>
      </c>
      <c r="F88" s="30" t="s">
        <v>14</v>
      </c>
      <c r="I88" s="1"/>
    </row>
    <row r="89" spans="1:9" ht="14.25" customHeight="1">
      <c r="A89" s="72"/>
      <c r="D89" s="1"/>
      <c r="F89" s="30"/>
      <c r="I89" s="1"/>
    </row>
    <row r="90" spans="1:9" ht="14.25" customHeight="1">
      <c r="A90" s="60" t="s">
        <v>132</v>
      </c>
      <c r="D90" s="1"/>
      <c r="E90" s="35"/>
      <c r="F90" s="1"/>
      <c r="I90" s="1"/>
    </row>
    <row r="91" spans="4:9" ht="14.25" customHeight="1">
      <c r="D91" s="1"/>
      <c r="F91" s="30"/>
      <c r="I91" s="1"/>
    </row>
    <row r="92" spans="1:9" ht="14.25" customHeight="1">
      <c r="A92" s="60" t="s">
        <v>133</v>
      </c>
      <c r="D92" s="1"/>
      <c r="E92" s="35"/>
      <c r="F92" s="1"/>
      <c r="I92" s="1"/>
    </row>
    <row r="93" spans="1:9" ht="14.25" customHeight="1">
      <c r="A93" s="49" t="s">
        <v>135</v>
      </c>
      <c r="B93" s="2" t="s">
        <v>116</v>
      </c>
      <c r="C93" s="3">
        <f>C82</f>
        <v>51.151999999999994</v>
      </c>
      <c r="D93" s="35"/>
      <c r="E93" s="35">
        <f>C93*D93</f>
        <v>0</v>
      </c>
      <c r="F93" s="1"/>
      <c r="H93" s="44"/>
      <c r="I93" s="1">
        <v>35</v>
      </c>
    </row>
    <row r="94" spans="1:9" ht="14.25" customHeight="1">
      <c r="A94" s="49" t="s">
        <v>136</v>
      </c>
      <c r="B94" s="2" t="s">
        <v>116</v>
      </c>
      <c r="C94" s="3">
        <f>C83</f>
        <v>53.81999999999999</v>
      </c>
      <c r="D94" s="35"/>
      <c r="E94" s="35">
        <f>C94*D94</f>
        <v>0</v>
      </c>
      <c r="F94" s="1"/>
      <c r="H94" s="44"/>
      <c r="I94" s="1">
        <v>35</v>
      </c>
    </row>
    <row r="95" spans="4:9" ht="14.25" customHeight="1">
      <c r="D95" s="1"/>
      <c r="E95" s="35"/>
      <c r="F95" s="1"/>
      <c r="H95" s="44"/>
      <c r="I95" s="1"/>
    </row>
    <row r="96" spans="1:9" ht="14.25" customHeight="1">
      <c r="A96" s="1" t="s">
        <v>137</v>
      </c>
      <c r="D96" s="1"/>
      <c r="E96" s="35"/>
      <c r="F96" s="1"/>
      <c r="H96" s="44"/>
      <c r="I96" s="1"/>
    </row>
    <row r="97" spans="1:9" ht="14.25" customHeight="1">
      <c r="A97" s="49" t="s">
        <v>140</v>
      </c>
      <c r="B97" s="2" t="s">
        <v>116</v>
      </c>
      <c r="C97" s="3">
        <f>C84</f>
        <v>16.56</v>
      </c>
      <c r="D97" s="35"/>
      <c r="E97" s="35">
        <f>C97*D97</f>
        <v>0</v>
      </c>
      <c r="F97" s="1"/>
      <c r="H97" s="44"/>
      <c r="I97" s="1">
        <v>45</v>
      </c>
    </row>
    <row r="98" spans="1:9" ht="12" customHeight="1">
      <c r="A98" s="65"/>
      <c r="B98" s="69"/>
      <c r="C98" s="70"/>
      <c r="E98" s="70"/>
      <c r="F98" s="65"/>
      <c r="H98" s="44"/>
      <c r="I98" s="3"/>
    </row>
    <row r="99" spans="1:9" ht="3" customHeight="1">
      <c r="A99" s="52"/>
      <c r="B99" s="53"/>
      <c r="C99" s="54"/>
      <c r="D99" s="54"/>
      <c r="E99" s="54"/>
      <c r="F99" s="55"/>
      <c r="H99" s="44"/>
      <c r="I99" s="54"/>
    </row>
    <row r="100" spans="1:9" ht="12" customHeight="1">
      <c r="A100" s="65"/>
      <c r="B100" s="69"/>
      <c r="C100" s="70"/>
      <c r="E100" s="70"/>
      <c r="F100" s="65"/>
      <c r="H100" s="44"/>
      <c r="I100" s="3"/>
    </row>
    <row r="101" spans="1:9" ht="14.25" customHeight="1">
      <c r="A101" s="73" t="s">
        <v>148</v>
      </c>
      <c r="E101" s="71">
        <f>SUM(E103:E105)</f>
        <v>0</v>
      </c>
      <c r="F101" s="30" t="s">
        <v>14</v>
      </c>
      <c r="H101" s="44"/>
      <c r="I101" s="3"/>
    </row>
    <row r="102" spans="6:9" ht="14.25" customHeight="1">
      <c r="F102" s="1"/>
      <c r="H102" s="44"/>
      <c r="I102" s="3"/>
    </row>
    <row r="103" spans="1:9" ht="24" customHeight="1">
      <c r="A103" s="60" t="s">
        <v>220</v>
      </c>
      <c r="B103" s="2" t="s">
        <v>28</v>
      </c>
      <c r="C103" s="3">
        <v>1</v>
      </c>
      <c r="D103" s="35"/>
      <c r="E103" s="35">
        <f>C103*D103</f>
        <v>0</v>
      </c>
      <c r="F103" s="1"/>
      <c r="H103" s="44"/>
      <c r="I103" s="3">
        <v>1500</v>
      </c>
    </row>
    <row r="104" spans="1:9" ht="14.25" customHeight="1">
      <c r="A104" s="1" t="s">
        <v>151</v>
      </c>
      <c r="B104" s="2" t="s">
        <v>28</v>
      </c>
      <c r="C104" s="3">
        <v>1</v>
      </c>
      <c r="D104" s="35"/>
      <c r="E104" s="35">
        <f>C104*D104</f>
        <v>0</v>
      </c>
      <c r="F104" s="1"/>
      <c r="H104" s="44"/>
      <c r="I104" s="3">
        <v>250</v>
      </c>
    </row>
    <row r="105" spans="5:9" ht="12" customHeight="1">
      <c r="E105" s="35"/>
      <c r="F105" s="1"/>
      <c r="H105" s="44"/>
      <c r="I105" s="3"/>
    </row>
    <row r="106" spans="1:9" ht="3" customHeight="1">
      <c r="A106" s="52"/>
      <c r="B106" s="53"/>
      <c r="C106" s="54"/>
      <c r="D106" s="54"/>
      <c r="E106" s="54"/>
      <c r="F106" s="55"/>
      <c r="H106" s="44"/>
      <c r="I106" s="54"/>
    </row>
    <row r="107" spans="1:9" ht="14.25" customHeight="1">
      <c r="A107" s="65"/>
      <c r="B107" s="69"/>
      <c r="C107" s="70"/>
      <c r="E107" s="70"/>
      <c r="F107" s="65"/>
      <c r="I107" s="3"/>
    </row>
    <row r="108" spans="1:9" ht="14.25" customHeight="1">
      <c r="A108" s="73" t="s">
        <v>154</v>
      </c>
      <c r="E108" s="71">
        <f>SUM(E110:E116)</f>
        <v>0</v>
      </c>
      <c r="F108" s="30" t="s">
        <v>14</v>
      </c>
      <c r="I108" s="3"/>
    </row>
    <row r="109" spans="6:9" ht="14.25" customHeight="1">
      <c r="F109" s="1"/>
      <c r="I109" s="3"/>
    </row>
    <row r="110" spans="1:9" ht="14.25" customHeight="1">
      <c r="A110" s="1" t="s">
        <v>155</v>
      </c>
      <c r="B110" s="2" t="s">
        <v>28</v>
      </c>
      <c r="C110" s="3">
        <v>1</v>
      </c>
      <c r="D110" s="35"/>
      <c r="E110" s="35">
        <f aca="true" t="shared" si="0" ref="E110:E115">C110*D110</f>
        <v>0</v>
      </c>
      <c r="F110" s="1"/>
      <c r="I110" s="3">
        <v>2800</v>
      </c>
    </row>
    <row r="111" spans="1:9" ht="14.25" customHeight="1">
      <c r="A111" s="1" t="s">
        <v>156</v>
      </c>
      <c r="B111" s="2" t="s">
        <v>28</v>
      </c>
      <c r="C111" s="3">
        <v>1</v>
      </c>
      <c r="D111" s="35"/>
      <c r="E111" s="35">
        <f t="shared" si="0"/>
        <v>0</v>
      </c>
      <c r="F111" s="1"/>
      <c r="I111" s="3">
        <v>3500</v>
      </c>
    </row>
    <row r="112" spans="1:9" ht="14.25" customHeight="1">
      <c r="A112" s="1" t="s">
        <v>157</v>
      </c>
      <c r="B112" s="2" t="s">
        <v>28</v>
      </c>
      <c r="C112" s="3">
        <v>1</v>
      </c>
      <c r="D112" s="35"/>
      <c r="E112" s="35">
        <f t="shared" si="0"/>
        <v>0</v>
      </c>
      <c r="F112" s="1"/>
      <c r="I112" s="3">
        <v>5000</v>
      </c>
    </row>
    <row r="113" spans="1:9" ht="14.25" customHeight="1">
      <c r="A113" s="1" t="s">
        <v>158</v>
      </c>
      <c r="B113" s="2" t="s">
        <v>159</v>
      </c>
      <c r="C113" s="3">
        <v>24</v>
      </c>
      <c r="D113" s="35"/>
      <c r="E113" s="35">
        <f t="shared" si="0"/>
        <v>0</v>
      </c>
      <c r="F113" s="1"/>
      <c r="I113" s="3">
        <v>180</v>
      </c>
    </row>
    <row r="114" spans="1:9" ht="14.25" customHeight="1">
      <c r="A114" s="1" t="s">
        <v>160</v>
      </c>
      <c r="B114" s="2" t="s">
        <v>28</v>
      </c>
      <c r="C114" s="3">
        <v>1</v>
      </c>
      <c r="D114" s="35"/>
      <c r="E114" s="35">
        <f t="shared" si="0"/>
        <v>0</v>
      </c>
      <c r="F114" s="1"/>
      <c r="I114" s="3">
        <v>8000</v>
      </c>
    </row>
    <row r="115" spans="1:9" ht="14.25" customHeight="1">
      <c r="A115" s="1" t="s">
        <v>161</v>
      </c>
      <c r="B115" s="2" t="s">
        <v>28</v>
      </c>
      <c r="C115" s="3">
        <v>1</v>
      </c>
      <c r="D115" s="35"/>
      <c r="E115" s="35">
        <f t="shared" si="0"/>
        <v>0</v>
      </c>
      <c r="F115" s="1"/>
      <c r="I115" s="3">
        <v>8300</v>
      </c>
    </row>
    <row r="116" spans="5:9" ht="14.25" customHeight="1">
      <c r="E116" s="35"/>
      <c r="F116" s="1"/>
      <c r="I116" s="3"/>
    </row>
    <row r="117" spans="1:9" ht="3" customHeight="1">
      <c r="A117" s="52"/>
      <c r="B117" s="53"/>
      <c r="C117" s="54"/>
      <c r="D117" s="54"/>
      <c r="E117" s="54"/>
      <c r="F117" s="55"/>
      <c r="I117" s="54"/>
    </row>
    <row r="118" spans="1:9" ht="14.25" customHeight="1">
      <c r="A118" s="65"/>
      <c r="B118" s="69"/>
      <c r="C118" s="70"/>
      <c r="E118" s="70"/>
      <c r="F118" s="65"/>
      <c r="I118" s="3"/>
    </row>
    <row r="119" spans="1:9" ht="14.25" customHeight="1">
      <c r="A119" s="73" t="s">
        <v>162</v>
      </c>
      <c r="E119" s="71">
        <f>SUM(E121:E133)</f>
        <v>0</v>
      </c>
      <c r="F119" s="30" t="s">
        <v>14</v>
      </c>
      <c r="H119" s="44"/>
      <c r="I119" s="3"/>
    </row>
    <row r="120" spans="6:9" ht="14.25" customHeight="1">
      <c r="F120" s="1"/>
      <c r="H120" s="44"/>
      <c r="I120" s="3"/>
    </row>
    <row r="121" spans="1:9" ht="25.5" customHeight="1">
      <c r="A121" s="60" t="s">
        <v>163</v>
      </c>
      <c r="B121" s="2" t="s">
        <v>28</v>
      </c>
      <c r="C121" s="3">
        <v>1</v>
      </c>
      <c r="D121" s="35"/>
      <c r="E121" s="35">
        <f>C121*D121</f>
        <v>0</v>
      </c>
      <c r="F121" s="1"/>
      <c r="H121" s="44"/>
      <c r="I121" s="3">
        <v>2500</v>
      </c>
    </row>
    <row r="122" spans="5:9" ht="14.25" customHeight="1">
      <c r="E122" s="35"/>
      <c r="F122" s="1"/>
      <c r="H122" s="44"/>
      <c r="I122" s="3"/>
    </row>
    <row r="123" spans="1:9" ht="36" customHeight="1">
      <c r="A123" s="60" t="s">
        <v>164</v>
      </c>
      <c r="B123" s="2" t="s">
        <v>28</v>
      </c>
      <c r="C123" s="3">
        <v>1</v>
      </c>
      <c r="D123" s="35"/>
      <c r="E123" s="35">
        <f>C123*D123</f>
        <v>0</v>
      </c>
      <c r="F123" s="1"/>
      <c r="H123" s="44"/>
      <c r="I123" s="3">
        <v>300</v>
      </c>
    </row>
    <row r="124" spans="1:9" ht="14.25" customHeight="1">
      <c r="A124" s="60"/>
      <c r="E124" s="35"/>
      <c r="F124" s="1"/>
      <c r="H124" s="44"/>
      <c r="I124" s="3"/>
    </row>
    <row r="125" spans="1:9" ht="14.25" customHeight="1">
      <c r="A125" s="60" t="s">
        <v>165</v>
      </c>
      <c r="B125" s="2" t="s">
        <v>28</v>
      </c>
      <c r="C125" s="3">
        <v>12</v>
      </c>
      <c r="D125" s="35"/>
      <c r="E125" s="35">
        <f>C125*D125</f>
        <v>0</v>
      </c>
      <c r="F125" s="1"/>
      <c r="H125" s="44"/>
      <c r="I125" s="3">
        <v>120</v>
      </c>
    </row>
    <row r="126" spans="1:9" ht="14.25" customHeight="1">
      <c r="A126" s="60"/>
      <c r="E126" s="35"/>
      <c r="F126" s="1"/>
      <c r="H126" s="44"/>
      <c r="I126" s="3"/>
    </row>
    <row r="127" spans="1:9" ht="14.25" customHeight="1">
      <c r="A127" s="60" t="s">
        <v>221</v>
      </c>
      <c r="B127" s="2" t="s">
        <v>116</v>
      </c>
      <c r="C127" s="3">
        <v>55</v>
      </c>
      <c r="D127" s="35"/>
      <c r="E127" s="35">
        <f>C127*D127</f>
        <v>0</v>
      </c>
      <c r="F127" s="1"/>
      <c r="H127" s="44"/>
      <c r="I127" s="3">
        <v>85</v>
      </c>
    </row>
    <row r="128" spans="1:9" ht="14.25" customHeight="1">
      <c r="A128" s="60"/>
      <c r="E128" s="35"/>
      <c r="F128" s="1"/>
      <c r="H128" s="44"/>
      <c r="I128" s="3"/>
    </row>
    <row r="129" spans="1:9" ht="14.25" customHeight="1">
      <c r="A129" s="60" t="s">
        <v>167</v>
      </c>
      <c r="B129" s="2" t="s">
        <v>28</v>
      </c>
      <c r="C129" s="3">
        <v>1</v>
      </c>
      <c r="D129" s="35"/>
      <c r="E129" s="35">
        <f>C129*D129</f>
        <v>0</v>
      </c>
      <c r="F129" s="1"/>
      <c r="H129" s="44"/>
      <c r="I129" s="3">
        <v>1500</v>
      </c>
    </row>
    <row r="130" spans="1:9" ht="14.25" customHeight="1">
      <c r="A130" s="60"/>
      <c r="E130" s="35"/>
      <c r="F130" s="1"/>
      <c r="H130" s="44"/>
      <c r="I130" s="3"/>
    </row>
    <row r="131" spans="1:9" ht="14.25" customHeight="1">
      <c r="A131" s="60" t="s">
        <v>222</v>
      </c>
      <c r="B131" s="2" t="s">
        <v>116</v>
      </c>
      <c r="C131" s="3">
        <v>5</v>
      </c>
      <c r="D131" s="35"/>
      <c r="E131" s="35">
        <f>C131*D131</f>
        <v>0</v>
      </c>
      <c r="F131" s="1"/>
      <c r="H131" s="44"/>
      <c r="I131" s="3">
        <v>145</v>
      </c>
    </row>
    <row r="132" spans="1:9" ht="18" customHeight="1">
      <c r="A132" s="60"/>
      <c r="E132" s="35"/>
      <c r="F132" s="1"/>
      <c r="H132" s="44"/>
      <c r="I132" s="3"/>
    </row>
    <row r="133" spans="1:9" ht="14.25" customHeight="1">
      <c r="A133" s="60" t="s">
        <v>223</v>
      </c>
      <c r="B133" s="2" t="s">
        <v>28</v>
      </c>
      <c r="C133" s="3">
        <v>1</v>
      </c>
      <c r="D133" s="35"/>
      <c r="E133" s="35">
        <f>C133*D133</f>
        <v>0</v>
      </c>
      <c r="F133" s="1"/>
      <c r="H133" s="44"/>
      <c r="I133" s="3">
        <v>1800</v>
      </c>
    </row>
    <row r="134" spans="1:6" ht="14.25" customHeight="1">
      <c r="A134" s="81"/>
      <c r="B134" s="82"/>
      <c r="C134" s="83"/>
      <c r="E134" s="35"/>
      <c r="F134" s="1"/>
    </row>
    <row r="135" spans="1:6" ht="14.25" customHeight="1">
      <c r="A135" s="96" t="s">
        <v>210</v>
      </c>
      <c r="B135" s="96"/>
      <c r="C135" s="96"/>
      <c r="D135" s="96"/>
      <c r="E135" s="96"/>
      <c r="F135" s="96"/>
    </row>
    <row r="136" spans="1:6" ht="14.25" customHeight="1">
      <c r="A136" s="84" t="s">
        <v>211</v>
      </c>
      <c r="B136" s="85"/>
      <c r="C136" s="85"/>
      <c r="D136" s="86"/>
      <c r="E136" s="85"/>
      <c r="F136" s="85"/>
    </row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7:F7"/>
    <mergeCell ref="A8:F8"/>
    <mergeCell ref="A9:F9"/>
    <mergeCell ref="A135:F135"/>
    <mergeCell ref="A1:F1"/>
    <mergeCell ref="A2:F2"/>
    <mergeCell ref="A3:F3"/>
    <mergeCell ref="A4:F4"/>
    <mergeCell ref="A5:F5"/>
    <mergeCell ref="A6:F6"/>
  </mergeCells>
  <printOptions/>
  <pageMargins left="0.7423611111111111" right="0.3736111111111111" top="0.9048611111111111" bottom="0.7354166666666666" header="0.5118055555555555" footer="0.5118055555555555"/>
  <pageSetup horizontalDpi="300" verticalDpi="300" orientation="portrait" paperSize="9" scale="97"/>
  <headerFooter alignWithMargins="0">
    <oddHeader>&amp;L&amp;"Arial,obyčejné"&amp;9DPS&amp;R&amp;"Arial,obyčejné"&amp;9Seznam zařízení a materiálu</oddHeader>
    <oddFooter>&amp;L&amp;"Arial,obyčejné"&amp;9Ing. Jan Špingl&amp;C&amp;"Arial,obyčejné"&amp;9-&amp;P-&amp;R&amp;"Arial,obyčejné"&amp;9celkem &amp;N stránek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admin_JL</cp:lastModifiedBy>
  <dcterms:modified xsi:type="dcterms:W3CDTF">2020-01-21T12:08:51Z</dcterms:modified>
  <cp:category/>
  <cp:version/>
  <cp:contentType/>
  <cp:contentStatus/>
</cp:coreProperties>
</file>